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<sst xmlns="http://schemas.openxmlformats.org/spreadsheetml/2006/main" uniqueCount="242">
  <si>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</si>
  <si>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</si>
  <si>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</si>
  <si>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</si>
  <si>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</si>
  <si>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</si>
  <si>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</si>
  <si>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</si>
  <si>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</si>
  <si>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</si>
  <si>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</si>
  <si>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</si>
  <si>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</si>
  <si>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</si>
  <si>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</si>
  <si>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</si>
  <si>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</si>
  <si>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</si>
  <si>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</si>
  <si>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</si>
  <si>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</si>
  <si>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</si>
  <si>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</si>
  <si>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</si>
  <si>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</si>
  <si>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</si>
  <si>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</si>
  <si>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</si>
  <si>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</si>
  <si>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</si>
  <si>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</si>
  <si>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</si>
  <si>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</si>
  <si>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</si>
  <si>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</si>
  <si>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</si>
  <si>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</si>
  <si>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</si>
  <si>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</si>
  <si>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</si>
  <si>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</si>
  <si>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</si>
  <si>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</si>
  <si>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</si>
  <si>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</si>
  <si>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</si>
  <si>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</si>
  <si>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</si>
  <si>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</si>
  <si>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</si>
  <si>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</si>
  <si>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</si>
  <si>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</si>
  <si>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</si>
  <si>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</si>
  <si>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</si>
  <si>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</si>
  <si>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</si>
  <si>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</si>
  <si>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</si>
  <si>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</si>
  <si>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ln_ink040</t>
  </si>
  <si>
    <t>①右女9版(ヘスティア)(LINEver)（高宮菜々子）</t>
  </si>
  <si>
    <t>①学生いませんギャルもいません熟女熟女熟女熟女</t>
  </si>
  <si>
    <t>line</t>
  </si>
  <si>
    <t>サンスポ関東</t>
  </si>
  <si>
    <t>全5段つかみ15段</t>
  </si>
  <si>
    <t>1～15日</t>
  </si>
  <si>
    <t>ic3351</t>
  </si>
  <si>
    <t>空電</t>
  </si>
  <si>
    <t>ln_ink041</t>
  </si>
  <si>
    <t>半5段つかみ15段</t>
  </si>
  <si>
    <t>ic3352</t>
  </si>
  <si>
    <t>ln_ink042</t>
  </si>
  <si>
    <t>②デリヘル版2(LINEver)（百瀬凛花）</t>
  </si>
  <si>
    <t>②50〜70代男性限定熟女好きな男性募集中(LINEver)</t>
  </si>
  <si>
    <t>16～31日</t>
  </si>
  <si>
    <t>ic3353</t>
  </si>
  <si>
    <t>ln_ink043</t>
  </si>
  <si>
    <t>ic3354</t>
  </si>
  <si>
    <t>ln_ink044</t>
  </si>
  <si>
    <t>サンスポ関西</t>
  </si>
  <si>
    <t>ic3355</t>
  </si>
  <si>
    <t>ln_ink045</t>
  </si>
  <si>
    <t>ic3356</t>
  </si>
  <si>
    <t>ln_ink046</t>
  </si>
  <si>
    <t>ic3357</t>
  </si>
  <si>
    <t>ln_ink047</t>
  </si>
  <si>
    <t>ic3358</t>
  </si>
  <si>
    <t>ln_ink048</t>
  </si>
  <si>
    <t>①LINE版(つかみ)（高宮菜々子）</t>
  </si>
  <si>
    <t>①LINEで熟女と出会いができるんです</t>
  </si>
  <si>
    <t>デイリースポーツ関西</t>
  </si>
  <si>
    <t>半2段つかみ20段保証</t>
  </si>
  <si>
    <t>20段保証</t>
  </si>
  <si>
    <t>ln_ink049</t>
  </si>
  <si>
    <t>②旧デイリー版(LINEver)（百瀬凛花）</t>
  </si>
  <si>
    <t>②上目遣いの熟女に酔いしれる(LINEver)</t>
  </si>
  <si>
    <t>ln_ink050</t>
  </si>
  <si>
    <t>③再婚&amp;理解者版(LINEver)②旧デイリー版③LINE版(つかみ)（晶エリー）</t>
  </si>
  <si>
    <t>③再婚&amp;理解者(LINEver)</t>
  </si>
  <si>
    <t>ln_ink051</t>
  </si>
  <si>
    <t>④男性募集版(LINEver)（百瀬凛花）</t>
  </si>
  <si>
    <t>④50代以上の男性大募集(LINEver)</t>
  </si>
  <si>
    <t>ic3359</t>
  </si>
  <si>
    <t>(空電共通)</t>
  </si>
  <si>
    <t>ln_ink052</t>
  </si>
  <si>
    <t>スポーツ報知関西　1回目</t>
  </si>
  <si>
    <t>4C終面雑報</t>
  </si>
  <si>
    <t>10月02日(日)</t>
  </si>
  <si>
    <t>ln_ink053</t>
  </si>
  <si>
    <t>スポーツ報知関西　2回目</t>
  </si>
  <si>
    <t>10月03日(月)</t>
  </si>
  <si>
    <t>ln_ink054</t>
  </si>
  <si>
    <t>スポーツ報知関西　3回目</t>
  </si>
  <si>
    <t>10月04日(火)</t>
  </si>
  <si>
    <t>ln_ink055</t>
  </si>
  <si>
    <t>スポーツ報知関西　4回目</t>
  </si>
  <si>
    <t>10月07日(金)</t>
  </si>
  <si>
    <t>ln_ink056</t>
  </si>
  <si>
    <t>スポーツ報知関西　5回目</t>
  </si>
  <si>
    <t>10月08日(土)</t>
  </si>
  <si>
    <t>ln_ink057</t>
  </si>
  <si>
    <t>スポーツ報知関西　6回目</t>
  </si>
  <si>
    <t>10月09日(日)</t>
  </si>
  <si>
    <t>ln_ink058</t>
  </si>
  <si>
    <t>スポーツ報知関西　7回目</t>
  </si>
  <si>
    <t>ln_ink059</t>
  </si>
  <si>
    <t>スポーツ報知関西　8回目</t>
  </si>
  <si>
    <t>ln_ink060</t>
  </si>
  <si>
    <t>スポーツ報知関西　9回目</t>
  </si>
  <si>
    <t>ln_ink061</t>
  </si>
  <si>
    <t>スポーツ報知関西　10回目</t>
  </si>
  <si>
    <t>10月14日(金)</t>
  </si>
  <si>
    <t>ln_ink062</t>
  </si>
  <si>
    <t>スポーツ報知関西　11回目</t>
  </si>
  <si>
    <t>10月15日(土)</t>
  </si>
  <si>
    <t>ln_ink063</t>
  </si>
  <si>
    <t>スポーツ報知関西　12回目</t>
  </si>
  <si>
    <t>10月16日(日)</t>
  </si>
  <si>
    <t>ln_ink064</t>
  </si>
  <si>
    <t>スポーツ報知関西　13回目</t>
  </si>
  <si>
    <t>10月17日(月)</t>
  </si>
  <si>
    <t>ic3360</t>
  </si>
  <si>
    <t>共通</t>
  </si>
  <si>
    <t>ln_ink065</t>
  </si>
  <si>
    <t>DVDパッケージ＿ストーリー版(LINEver)（高宮菜々子）</t>
  </si>
  <si>
    <t>え美熟女が(LINEver)</t>
  </si>
  <si>
    <t>スポニチ関東</t>
  </si>
  <si>
    <t>全5段</t>
  </si>
  <si>
    <t>10月01日(土)</t>
  </si>
  <si>
    <t>ic3361</t>
  </si>
  <si>
    <t>ln_ink083</t>
  </si>
  <si>
    <t>デリヘル版3(LINEver)（晶エリー）</t>
  </si>
  <si>
    <t>LINEで出会いリクルート70歳まで応募可</t>
  </si>
  <si>
    <t>lp07</t>
  </si>
  <si>
    <t>終面全5段</t>
  </si>
  <si>
    <t>ic3363</t>
  </si>
  <si>
    <t>ln_ink066</t>
  </si>
  <si>
    <t>雑誌版SPA(LINEver)（百瀬凛花）</t>
  </si>
  <si>
    <t>え?LINEでこんなに出会えんの！？ダメ元で始めたはずが</t>
  </si>
  <si>
    <t>ic3364</t>
  </si>
  <si>
    <t>ln_ink067</t>
  </si>
  <si>
    <t>スポニチ関西</t>
  </si>
  <si>
    <t>ic3365</t>
  </si>
  <si>
    <t>ln_ink068</t>
  </si>
  <si>
    <t>デリヘル版3(LINEver)（百瀬凛花）</t>
  </si>
  <si>
    <t>LINEで出会いリクルート80歳まで応募可</t>
  </si>
  <si>
    <t>4C終面全5段</t>
  </si>
  <si>
    <t>10月23日(日)</t>
  </si>
  <si>
    <t>ic3366</t>
  </si>
  <si>
    <t>ic3367</t>
  </si>
  <si>
    <t>DVDパッケージ＿ストーリー版（高宮菜々子）</t>
  </si>
  <si>
    <t>え美熟女が</t>
  </si>
  <si>
    <t>1C終面全5段</t>
  </si>
  <si>
    <t>ic3368</t>
  </si>
  <si>
    <t>ln_ink069</t>
  </si>
  <si>
    <t>ic3369</t>
  </si>
  <si>
    <t>ic3370</t>
  </si>
  <si>
    <t>ic3371</t>
  </si>
  <si>
    <t>ln_ink070</t>
  </si>
  <si>
    <t>ニッカン関西</t>
  </si>
  <si>
    <t>ic3372</t>
  </si>
  <si>
    <t>ln_ink071</t>
  </si>
  <si>
    <t>ic3373</t>
  </si>
  <si>
    <t>ln_ink072</t>
  </si>
  <si>
    <t>男性募集版(LINEver)（高宮菜々子）</t>
  </si>
  <si>
    <t>50代以上の男性大募集(LINEver)</t>
  </si>
  <si>
    <t>スポーツ報知関東</t>
  </si>
  <si>
    <t>ic3374</t>
  </si>
  <si>
    <t>ln_ink073</t>
  </si>
  <si>
    <t>LINE版(つかみ)（百瀬凛花）</t>
  </si>
  <si>
    <t>LINEで熟女と出会いができるんです！</t>
  </si>
  <si>
    <t>10月10日(月)</t>
  </si>
  <si>
    <t>ic3375</t>
  </si>
  <si>
    <t>ln_ink074</t>
  </si>
  <si>
    <t>旧デイリー風(LINEver)（晶エリー）</t>
  </si>
  <si>
    <t>中年の男女がLINEで出会える昭和世代専門の出会い場</t>
  </si>
  <si>
    <t>10月13日(木)</t>
  </si>
  <si>
    <t>ic3376</t>
  </si>
  <si>
    <t>ln_ink075</t>
  </si>
  <si>
    <t>大正版(LINEver)（百瀬凛花）</t>
  </si>
  <si>
    <t>人生で一度は訪れたい出会いの老舗〇〇(LINEver)</t>
  </si>
  <si>
    <t>10月18日(火)</t>
  </si>
  <si>
    <t>ic3377</t>
  </si>
  <si>
    <t>ic3378</t>
  </si>
  <si>
    <t>東スポ・大スポ・九スポ・中京</t>
  </si>
  <si>
    <t>記事枠</t>
  </si>
  <si>
    <t>10月27日(木)</t>
  </si>
  <si>
    <t>ic3379</t>
  </si>
  <si>
    <t>ln_ink077</t>
  </si>
  <si>
    <t>記事(ノーマル)(LINEver)（）</t>
  </si>
  <si>
    <t>デイリー16「性の絶頂を感じてるオジサンの顔が見たいの」</t>
  </si>
  <si>
    <t>4C記事枠</t>
  </si>
  <si>
    <t>ln_ink078</t>
  </si>
  <si>
    <t>記事(黄)(LINEver)（）</t>
  </si>
  <si>
    <t>デイリー17「合法な痴漢が許される出会い場※50歳以上限定」</t>
  </si>
  <si>
    <t>ln_ink079</t>
  </si>
  <si>
    <t>記事(青)(LINEver)（）</t>
  </si>
  <si>
    <t>218「ぽっちゃり女性と癒やしの出会い。お仕事が大変な方や、家庭に居場所がない方など誰でもOKです」</t>
  </si>
  <si>
    <t>ln_ink080</t>
  </si>
  <si>
    <t>記事(赤)(LINEver)（）</t>
  </si>
  <si>
    <t>219「今日会社休みました。誰か私と会ってくれませんか？」</t>
  </si>
  <si>
    <t>ln_ink081</t>
  </si>
  <si>
    <t>記事(緑)(LINEver)（）</t>
  </si>
  <si>
    <t>満足度はお墨付き。鉄板熟女サイト(LINEver)</t>
  </si>
  <si>
    <t>10月30日(日)</t>
  </si>
  <si>
    <t>ic3380</t>
  </si>
  <si>
    <t>ln_ink082</t>
  </si>
  <si>
    <t>九スポ</t>
  </si>
  <si>
    <t>ic3381</t>
  </si>
  <si>
    <t>新聞 TOTAL</t>
  </si>
  <si>
    <t>●雑誌 広告</t>
  </si>
  <si>
    <t>ln_ink039</t>
  </si>
  <si>
    <t>ぶんか社</t>
  </si>
  <si>
    <t>グリーン版(LINEver)（高宮菜々子）</t>
  </si>
  <si>
    <t>元手0円！LINEで始まる出会い</t>
  </si>
  <si>
    <t>EXMAX!</t>
  </si>
  <si>
    <t>表4</t>
  </si>
  <si>
    <t>10月26日(水)</t>
  </si>
  <si>
    <t>za234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</si>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</sst>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73</v>
      </c>
      <c r="D6" s="195">
        <v>2800000</v>
      </c>
      <c r="E6" s="81">
        <v>729</v>
      </c>
      <c r="F6" s="81">
        <v>360</v>
      </c>
      <c r="G6" s="81">
        <v>385</v>
      </c>
      <c r="H6" s="91">
        <v>343</v>
      </c>
      <c r="I6" s="92">
        <v>0</v>
      </c>
      <c r="J6" s="145">
        <f>H6+I6</f>
        <v>343</v>
      </c>
      <c r="K6" s="82">
        <f>IFERROR(J6/G6,"-")</f>
        <v>0.89090909090909</v>
      </c>
      <c r="L6" s="81">
        <v>25</v>
      </c>
      <c r="M6" s="81">
        <v>47</v>
      </c>
      <c r="N6" s="82">
        <f>IFERROR(L6/J6,"-")</f>
        <v>0.072886297376093</v>
      </c>
      <c r="O6" s="83">
        <f>IFERROR(D6/J6,"-")</f>
        <v>8163.2653061224</v>
      </c>
      <c r="P6" s="84">
        <v>39</v>
      </c>
      <c r="Q6" s="82">
        <f>IFERROR(P6/J6,"-")</f>
        <v>0.11370262390671</v>
      </c>
      <c r="R6" s="200">
        <v>2531390</v>
      </c>
      <c r="S6" s="201">
        <f>IFERROR(R6/J6,"-")</f>
        <v>7380.1457725948</v>
      </c>
      <c r="T6" s="201">
        <f>IFERROR(R6/P6,"-")</f>
        <v>64907.435897436</v>
      </c>
      <c r="U6" s="195">
        <f>IFERROR(R6-D6,"-")</f>
        <v>-268610</v>
      </c>
      <c r="V6" s="85">
        <f>R6/D6</f>
        <v>0.90406785714286</v>
      </c>
      <c r="W6" s="79"/>
      <c r="X6" s="144"/>
    </row>
    <row r="7" spans="1:24">
      <c r="A7" s="80"/>
      <c r="B7" s="86" t="s">
        <v>24</v>
      </c>
      <c r="C7" s="86">
        <v>2</v>
      </c>
      <c r="D7" s="195">
        <v>80000</v>
      </c>
      <c r="E7" s="81">
        <v>35</v>
      </c>
      <c r="F7" s="81">
        <v>28</v>
      </c>
      <c r="G7" s="81">
        <v>15</v>
      </c>
      <c r="H7" s="91">
        <v>35</v>
      </c>
      <c r="I7" s="92">
        <v>0</v>
      </c>
      <c r="J7" s="145">
        <f>H7+I7</f>
        <v>35</v>
      </c>
      <c r="K7" s="82">
        <f>IFERROR(J7/G7,"-")</f>
        <v>2.3333333333333</v>
      </c>
      <c r="L7" s="81">
        <v>1</v>
      </c>
      <c r="M7" s="81">
        <v>9</v>
      </c>
      <c r="N7" s="82">
        <f>IFERROR(L7/J7,"-")</f>
        <v>0.028571428571429</v>
      </c>
      <c r="O7" s="83">
        <f>IFERROR(D7/J7,"-")</f>
        <v>2285.7142857143</v>
      </c>
      <c r="P7" s="84">
        <v>1</v>
      </c>
      <c r="Q7" s="82">
        <f>IFERROR(P7/J7,"-")</f>
        <v>0.028571428571429</v>
      </c>
      <c r="R7" s="200">
        <v>25650</v>
      </c>
      <c r="S7" s="201">
        <f>IFERROR(R7/J7,"-")</f>
        <v>732.85714285714</v>
      </c>
      <c r="T7" s="201">
        <f>IFERROR(R7/P7,"-")</f>
        <v>25650</v>
      </c>
      <c r="U7" s="195">
        <f>IFERROR(R7-D7,"-")</f>
        <v>-54350</v>
      </c>
      <c r="V7" s="85">
        <f>R7/D7</f>
        <v>0.320625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2880000</v>
      </c>
      <c r="E10" s="41">
        <f>SUM(E6:E8)</f>
        <v>764</v>
      </c>
      <c r="F10" s="41">
        <f>SUM(F6:F8)</f>
        <v>388</v>
      </c>
      <c r="G10" s="41">
        <f>SUM(G6:G8)</f>
        <v>400</v>
      </c>
      <c r="H10" s="41">
        <f>SUM(H6:H8)</f>
        <v>378</v>
      </c>
      <c r="I10" s="41">
        <f>SUM(I6:I8)</f>
        <v>0</v>
      </c>
      <c r="J10" s="41">
        <f>SUM(J6:J8)</f>
        <v>378</v>
      </c>
      <c r="K10" s="42">
        <f>IFERROR(J10/G10,"-")</f>
        <v>0.945</v>
      </c>
      <c r="L10" s="78">
        <f>SUM(L6:L8)</f>
        <v>26</v>
      </c>
      <c r="M10" s="78">
        <f>SUM(M6:M8)</f>
        <v>56</v>
      </c>
      <c r="N10" s="42">
        <f>IFERROR(L10/J10,"-")</f>
        <v>0.068783068783069</v>
      </c>
      <c r="O10" s="43">
        <f>IFERROR(D10/J10,"-")</f>
        <v>7619.0476190476</v>
      </c>
      <c r="P10" s="44">
        <f>SUM(P6:P8)</f>
        <v>40</v>
      </c>
      <c r="Q10" s="42">
        <f>IFERROR(P10/J10,"-")</f>
        <v>0.10582010582011</v>
      </c>
      <c r="R10" s="45">
        <f>SUM(R6:R8)</f>
        <v>2557040</v>
      </c>
      <c r="S10" s="45">
        <f>IFERROR(R10/J10,"-")</f>
        <v>6764.6560846561</v>
      </c>
      <c r="T10" s="45">
        <f>IFERROR(R10/P10,"-")</f>
        <v>63926</v>
      </c>
      <c r="U10" s="46">
        <f>SUM(U6:U8)</f>
        <v>-322960</v>
      </c>
      <c r="V10" s="47">
        <f>IFERROR(R10/D10,"-")</f>
        <v>0.88786111111111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0.29820588235294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15</v>
      </c>
      <c r="O6" s="92">
        <v>0</v>
      </c>
      <c r="P6" s="93">
        <f>N6+O6</f>
        <v>15</v>
      </c>
      <c r="Q6" s="82" t="str">
        <f>IFERROR(P6/M6,"-")</f>
        <v>-</v>
      </c>
      <c r="R6" s="81">
        <v>0</v>
      </c>
      <c r="S6" s="81">
        <v>2</v>
      </c>
      <c r="T6" s="82">
        <f>IFERROR(S6/(O6+P6),"-")</f>
        <v>0.13333333333333</v>
      </c>
      <c r="U6" s="182">
        <f>IFERROR(J6/SUM(P6:P21),"-")</f>
        <v>6666.6666666667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-238610</v>
      </c>
      <c r="AB6" s="85">
        <f>SUM(X6:X21)/SUM(J6:J21)</f>
        <v>0.29820588235294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0.066666666666667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0.066666666666667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6</v>
      </c>
      <c r="BO6" s="120">
        <f>IF(P6=0,"",IF(BN6=0,"",(BN6/P6)))</f>
        <v>0.4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5</v>
      </c>
      <c r="BX6" s="127">
        <f>IF(P6=0,"",IF(BW6=0,"",(BW6/P6)))</f>
        <v>0.33333333333333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46</v>
      </c>
      <c r="L7" s="81">
        <v>10</v>
      </c>
      <c r="M7" s="81">
        <v>5</v>
      </c>
      <c r="N7" s="91">
        <v>3</v>
      </c>
      <c r="O7" s="92">
        <v>0</v>
      </c>
      <c r="P7" s="93">
        <f>N7+O7</f>
        <v>3</v>
      </c>
      <c r="Q7" s="82">
        <f>IFERROR(P7/M7,"-")</f>
        <v>0.6</v>
      </c>
      <c r="R7" s="81">
        <v>2</v>
      </c>
      <c r="S7" s="81">
        <v>0</v>
      </c>
      <c r="T7" s="82">
        <f>IFERROR(S7/(O7+P7),"-")</f>
        <v>0</v>
      </c>
      <c r="U7" s="182"/>
      <c r="V7" s="84">
        <v>2</v>
      </c>
      <c r="W7" s="82">
        <f>IF(P7=0,"-",V7/P7)</f>
        <v>0.66666666666667</v>
      </c>
      <c r="X7" s="186">
        <v>23000</v>
      </c>
      <c r="Y7" s="187">
        <f>IFERROR(X7/P7,"-")</f>
        <v>7666.6666666667</v>
      </c>
      <c r="Z7" s="187">
        <f>IFERROR(X7/V7,"-")</f>
        <v>11500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0.33333333333333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0.33333333333333</v>
      </c>
      <c r="BY7" s="128">
        <v>1</v>
      </c>
      <c r="BZ7" s="129">
        <f>IFERROR(BY7/BW7,"-")</f>
        <v>1</v>
      </c>
      <c r="CA7" s="130">
        <v>20000</v>
      </c>
      <c r="CB7" s="131">
        <f>IFERROR(CA7/BW7,"-")</f>
        <v>20000</v>
      </c>
      <c r="CC7" s="132"/>
      <c r="CD7" s="132"/>
      <c r="CE7" s="132">
        <v>1</v>
      </c>
      <c r="CF7" s="133">
        <v>1</v>
      </c>
      <c r="CG7" s="134">
        <f>IF(P7=0,"",IF(CF7=0,"",(CF7/P7)))</f>
        <v>0.33333333333333</v>
      </c>
      <c r="CH7" s="135">
        <v>1</v>
      </c>
      <c r="CI7" s="136">
        <f>IFERROR(CH7/CF7,"-")</f>
        <v>1</v>
      </c>
      <c r="CJ7" s="137">
        <v>3000</v>
      </c>
      <c r="CK7" s="138">
        <f>IFERROR(CJ7/CF7,"-")</f>
        <v>3000</v>
      </c>
      <c r="CL7" s="139">
        <v>1</v>
      </c>
      <c r="CM7" s="139"/>
      <c r="CN7" s="139"/>
      <c r="CO7" s="140">
        <v>2</v>
      </c>
      <c r="CP7" s="141">
        <v>23000</v>
      </c>
      <c r="CQ7" s="141">
        <v>20000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11</v>
      </c>
      <c r="L9" s="81">
        <v>2</v>
      </c>
      <c r="M9" s="81">
        <v>1</v>
      </c>
      <c r="N9" s="91">
        <v>1</v>
      </c>
      <c r="O9" s="92">
        <v>0</v>
      </c>
      <c r="P9" s="93">
        <f>N9+O9</f>
        <v>1</v>
      </c>
      <c r="Q9" s="82">
        <f>IFERROR(P9/M9,"-")</f>
        <v>1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1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3</v>
      </c>
      <c r="O10" s="92">
        <v>0</v>
      </c>
      <c r="P10" s="93">
        <f>N10+O10</f>
        <v>3</v>
      </c>
      <c r="Q10" s="82" t="str">
        <f>IFERROR(P10/M10,"-")</f>
        <v>-</v>
      </c>
      <c r="R10" s="81">
        <v>1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>
        <v>3</v>
      </c>
      <c r="BX10" s="127">
        <f>IF(P10=0,"",IF(BW10=0,"",(BW10/P10)))</f>
        <v>1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8</v>
      </c>
      <c r="L11" s="81">
        <v>8</v>
      </c>
      <c r="M11" s="81">
        <v>5</v>
      </c>
      <c r="N11" s="91">
        <v>1</v>
      </c>
      <c r="O11" s="92">
        <v>0</v>
      </c>
      <c r="P11" s="93">
        <f>N11+O11</f>
        <v>1</v>
      </c>
      <c r="Q11" s="82">
        <f>IFERROR(P11/M11,"-")</f>
        <v>0.2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1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11</v>
      </c>
      <c r="L13" s="81">
        <v>6</v>
      </c>
      <c r="M13" s="81">
        <v>8</v>
      </c>
      <c r="N13" s="91">
        <v>1</v>
      </c>
      <c r="O13" s="92">
        <v>0</v>
      </c>
      <c r="P13" s="93">
        <f>N13+O13</f>
        <v>1</v>
      </c>
      <c r="Q13" s="82">
        <f>IFERROR(P13/M13,"-")</f>
        <v>0.125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1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62</v>
      </c>
      <c r="E14" s="203" t="s">
        <v>63</v>
      </c>
      <c r="F14" s="203" t="s">
        <v>64</v>
      </c>
      <c r="G14" s="203" t="s">
        <v>81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18</v>
      </c>
      <c r="O14" s="92">
        <v>0</v>
      </c>
      <c r="P14" s="93">
        <f>N14+O14</f>
        <v>18</v>
      </c>
      <c r="Q14" s="82" t="str">
        <f>IFERROR(P14/M14,"-")</f>
        <v>-</v>
      </c>
      <c r="R14" s="81">
        <v>1</v>
      </c>
      <c r="S14" s="81">
        <v>4</v>
      </c>
      <c r="T14" s="82">
        <f>IFERROR(S14/(O14+P14),"-")</f>
        <v>0.22222222222222</v>
      </c>
      <c r="U14" s="182"/>
      <c r="V14" s="84">
        <v>2</v>
      </c>
      <c r="W14" s="82">
        <f>IF(P14=0,"-",V14/P14)</f>
        <v>0.11111111111111</v>
      </c>
      <c r="X14" s="186">
        <v>30390</v>
      </c>
      <c r="Y14" s="187">
        <f>IFERROR(X14/P14,"-")</f>
        <v>1688.3333333333</v>
      </c>
      <c r="Z14" s="187">
        <f>IFERROR(X14/V14,"-")</f>
        <v>15195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0.055555555555556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1</v>
      </c>
      <c r="AW14" s="107">
        <f>IF(P14=0,"",IF(AV14=0,"",(AV14/P14)))</f>
        <v>0.055555555555556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3</v>
      </c>
      <c r="BF14" s="113">
        <f>IF(P14=0,"",IF(BE14=0,"",(BE14/P14)))</f>
        <v>0.16666666666667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8</v>
      </c>
      <c r="BO14" s="120">
        <f>IF(P14=0,"",IF(BN14=0,"",(BN14/P14)))</f>
        <v>0.44444444444444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3</v>
      </c>
      <c r="BX14" s="127">
        <f>IF(P14=0,"",IF(BW14=0,"",(BW14/P14)))</f>
        <v>0.16666666666667</v>
      </c>
      <c r="BY14" s="128">
        <v>1</v>
      </c>
      <c r="BZ14" s="129">
        <f>IFERROR(BY14/BW14,"-")</f>
        <v>0.33333333333333</v>
      </c>
      <c r="CA14" s="130">
        <v>21000</v>
      </c>
      <c r="CB14" s="131">
        <f>IFERROR(CA14/BW14,"-")</f>
        <v>7000</v>
      </c>
      <c r="CC14" s="132"/>
      <c r="CD14" s="132"/>
      <c r="CE14" s="132">
        <v>1</v>
      </c>
      <c r="CF14" s="133">
        <v>2</v>
      </c>
      <c r="CG14" s="134">
        <f>IF(P14=0,"",IF(CF14=0,"",(CF14/P14)))</f>
        <v>0.11111111111111</v>
      </c>
      <c r="CH14" s="135">
        <v>1</v>
      </c>
      <c r="CI14" s="136">
        <f>IFERROR(CH14/CF14,"-")</f>
        <v>0.5</v>
      </c>
      <c r="CJ14" s="137">
        <v>9390</v>
      </c>
      <c r="CK14" s="138">
        <f>IFERROR(CJ14/CF14,"-")</f>
        <v>4695</v>
      </c>
      <c r="CL14" s="139"/>
      <c r="CM14" s="139"/>
      <c r="CN14" s="139">
        <v>1</v>
      </c>
      <c r="CO14" s="140">
        <v>2</v>
      </c>
      <c r="CP14" s="141">
        <v>30390</v>
      </c>
      <c r="CQ14" s="141">
        <v>21000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82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36</v>
      </c>
      <c r="L15" s="81">
        <v>21</v>
      </c>
      <c r="M15" s="81">
        <v>9</v>
      </c>
      <c r="N15" s="91">
        <v>2</v>
      </c>
      <c r="O15" s="92">
        <v>0</v>
      </c>
      <c r="P15" s="93">
        <f>N15+O15</f>
        <v>2</v>
      </c>
      <c r="Q15" s="82">
        <f>IFERROR(P15/M15,"-")</f>
        <v>0.22222222222222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0.5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1</v>
      </c>
      <c r="CG15" s="134">
        <f>IF(P15=0,"",IF(CF15=0,"",(CF15/P15)))</f>
        <v>0.5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83</v>
      </c>
      <c r="C16" s="203"/>
      <c r="D16" s="203" t="s">
        <v>62</v>
      </c>
      <c r="E16" s="203" t="s">
        <v>63</v>
      </c>
      <c r="F16" s="203" t="s">
        <v>64</v>
      </c>
      <c r="G16" s="203" t="s">
        <v>81</v>
      </c>
      <c r="H16" s="90" t="s">
        <v>71</v>
      </c>
      <c r="I16" s="90"/>
      <c r="J16" s="188"/>
      <c r="K16" s="81">
        <v>0</v>
      </c>
      <c r="L16" s="81">
        <v>0</v>
      </c>
      <c r="M16" s="81">
        <v>0</v>
      </c>
      <c r="N16" s="91">
        <v>2</v>
      </c>
      <c r="O16" s="92">
        <v>0</v>
      </c>
      <c r="P16" s="93">
        <f>N16+O16</f>
        <v>2</v>
      </c>
      <c r="Q16" s="82" t="str">
        <f>IFERROR(P16/M16,"-")</f>
        <v>-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0.5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0.5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21</v>
      </c>
      <c r="L17" s="81">
        <v>11</v>
      </c>
      <c r="M17" s="81">
        <v>10</v>
      </c>
      <c r="N17" s="91">
        <v>1</v>
      </c>
      <c r="O17" s="92">
        <v>0</v>
      </c>
      <c r="P17" s="93">
        <f>N17+O17</f>
        <v>1</v>
      </c>
      <c r="Q17" s="82">
        <f>IFERROR(P17/M17,"-")</f>
        <v>0.1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1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74</v>
      </c>
      <c r="E18" s="203" t="s">
        <v>75</v>
      </c>
      <c r="F18" s="203" t="s">
        <v>64</v>
      </c>
      <c r="G18" s="203" t="s">
        <v>81</v>
      </c>
      <c r="H18" s="90" t="s">
        <v>66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0</v>
      </c>
      <c r="O18" s="92">
        <v>0</v>
      </c>
      <c r="P18" s="93">
        <f>N18+O18</f>
        <v>0</v>
      </c>
      <c r="Q18" s="82" t="str">
        <f>IFERROR(P18/M18,"-")</f>
        <v>-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74</v>
      </c>
      <c r="E19" s="203" t="s">
        <v>75</v>
      </c>
      <c r="F19" s="203" t="s">
        <v>69</v>
      </c>
      <c r="G19" s="203"/>
      <c r="H19" s="90"/>
      <c r="I19" s="90"/>
      <c r="J19" s="188"/>
      <c r="K19" s="81">
        <v>1</v>
      </c>
      <c r="L19" s="81">
        <v>1</v>
      </c>
      <c r="M19" s="81">
        <v>0</v>
      </c>
      <c r="N19" s="91">
        <v>0</v>
      </c>
      <c r="O19" s="92">
        <v>0</v>
      </c>
      <c r="P19" s="93">
        <f>N19+O19</f>
        <v>0</v>
      </c>
      <c r="Q19" s="82" t="str">
        <f>IFERROR(P19/M19,"-")</f>
        <v>-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74</v>
      </c>
      <c r="E20" s="203" t="s">
        <v>75</v>
      </c>
      <c r="F20" s="203" t="s">
        <v>64</v>
      </c>
      <c r="G20" s="203" t="s">
        <v>81</v>
      </c>
      <c r="H20" s="90" t="s">
        <v>71</v>
      </c>
      <c r="I20" s="90"/>
      <c r="J20" s="188"/>
      <c r="K20" s="81">
        <v>0</v>
      </c>
      <c r="L20" s="81">
        <v>0</v>
      </c>
      <c r="M20" s="81">
        <v>0</v>
      </c>
      <c r="N20" s="91">
        <v>4</v>
      </c>
      <c r="O20" s="92">
        <v>0</v>
      </c>
      <c r="P20" s="93">
        <f>N20+O20</f>
        <v>4</v>
      </c>
      <c r="Q20" s="82" t="str">
        <f>IFERROR(P20/M20,"-")</f>
        <v>-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2</v>
      </c>
      <c r="W20" s="82">
        <f>IF(P20=0,"-",V20/P20)</f>
        <v>0.5</v>
      </c>
      <c r="X20" s="186">
        <v>48000</v>
      </c>
      <c r="Y20" s="187">
        <f>IFERROR(X20/P20,"-")</f>
        <v>12000</v>
      </c>
      <c r="Z20" s="187">
        <f>IFERROR(X20/V20,"-")</f>
        <v>24000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1</v>
      </c>
      <c r="BX20" s="127">
        <f>IF(P20=0,"",IF(BW20=0,"",(BW20/P20)))</f>
        <v>0.25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2</v>
      </c>
      <c r="CG20" s="134">
        <f>IF(P20=0,"",IF(CF20=0,"",(CF20/P20)))</f>
        <v>0.5</v>
      </c>
      <c r="CH20" s="135">
        <v>2</v>
      </c>
      <c r="CI20" s="136">
        <f>IFERROR(CH20/CF20,"-")</f>
        <v>1</v>
      </c>
      <c r="CJ20" s="137">
        <v>48000</v>
      </c>
      <c r="CK20" s="138">
        <f>IFERROR(CJ20/CF20,"-")</f>
        <v>24000</v>
      </c>
      <c r="CL20" s="139"/>
      <c r="CM20" s="139"/>
      <c r="CN20" s="139">
        <v>2</v>
      </c>
      <c r="CO20" s="140">
        <v>2</v>
      </c>
      <c r="CP20" s="141">
        <v>48000</v>
      </c>
      <c r="CQ20" s="141">
        <v>37000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74</v>
      </c>
      <c r="E21" s="203" t="s">
        <v>75</v>
      </c>
      <c r="F21" s="203" t="s">
        <v>69</v>
      </c>
      <c r="G21" s="203"/>
      <c r="H21" s="90"/>
      <c r="I21" s="90"/>
      <c r="J21" s="188"/>
      <c r="K21" s="81">
        <v>13</v>
      </c>
      <c r="L21" s="81">
        <v>8</v>
      </c>
      <c r="M21" s="81">
        <v>0</v>
      </c>
      <c r="N21" s="91">
        <v>0</v>
      </c>
      <c r="O21" s="92">
        <v>0</v>
      </c>
      <c r="P21" s="93">
        <f>N21+O21</f>
        <v>0</v>
      </c>
      <c r="Q21" s="82" t="str">
        <f>IFERROR(P21/M21,"-")</f>
        <v>-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0.063333333333333</v>
      </c>
      <c r="B22" s="203" t="s">
        <v>89</v>
      </c>
      <c r="C22" s="203"/>
      <c r="D22" s="203" t="s">
        <v>90</v>
      </c>
      <c r="E22" s="203" t="s">
        <v>91</v>
      </c>
      <c r="F22" s="203" t="s">
        <v>64</v>
      </c>
      <c r="G22" s="203" t="s">
        <v>92</v>
      </c>
      <c r="H22" s="90" t="s">
        <v>93</v>
      </c>
      <c r="I22" s="90" t="s">
        <v>94</v>
      </c>
      <c r="J22" s="188">
        <v>300000</v>
      </c>
      <c r="K22" s="81">
        <v>0</v>
      </c>
      <c r="L22" s="81">
        <v>0</v>
      </c>
      <c r="M22" s="81">
        <v>0</v>
      </c>
      <c r="N22" s="91">
        <v>9</v>
      </c>
      <c r="O22" s="92">
        <v>0</v>
      </c>
      <c r="P22" s="93">
        <f>N22+O22</f>
        <v>9</v>
      </c>
      <c r="Q22" s="82" t="str">
        <f>IFERROR(P22/M22,"-")</f>
        <v>-</v>
      </c>
      <c r="R22" s="81">
        <v>1</v>
      </c>
      <c r="S22" s="81">
        <v>1</v>
      </c>
      <c r="T22" s="82">
        <f>IFERROR(S22/(O22+P22),"-")</f>
        <v>0.11111111111111</v>
      </c>
      <c r="U22" s="182">
        <f>IFERROR(J22/SUM(P22:P26),"-")</f>
        <v>10000</v>
      </c>
      <c r="V22" s="84">
        <v>1</v>
      </c>
      <c r="W22" s="82">
        <f>IF(P22=0,"-",V22/P22)</f>
        <v>0.11111111111111</v>
      </c>
      <c r="X22" s="186">
        <v>10000</v>
      </c>
      <c r="Y22" s="187">
        <f>IFERROR(X22/P22,"-")</f>
        <v>1111.1111111111</v>
      </c>
      <c r="Z22" s="187">
        <f>IFERROR(X22/V22,"-")</f>
        <v>10000</v>
      </c>
      <c r="AA22" s="188">
        <f>SUM(X22:X26)-SUM(J22:J26)</f>
        <v>-281000</v>
      </c>
      <c r="AB22" s="85">
        <f>SUM(X22:X26)/SUM(J22:J26)</f>
        <v>0.063333333333333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0.11111111111111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3</v>
      </c>
      <c r="BF22" s="113">
        <f>IF(P22=0,"",IF(BE22=0,"",(BE22/P22)))</f>
        <v>0.33333333333333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3</v>
      </c>
      <c r="BO22" s="120">
        <f>IF(P22=0,"",IF(BN22=0,"",(BN22/P22)))</f>
        <v>0.33333333333333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0.11111111111111</v>
      </c>
      <c r="BY22" s="128">
        <v>1</v>
      </c>
      <c r="BZ22" s="129">
        <f>IFERROR(BY22/BW22,"-")</f>
        <v>1</v>
      </c>
      <c r="CA22" s="130">
        <v>10000</v>
      </c>
      <c r="CB22" s="131">
        <f>IFERROR(CA22/BW22,"-")</f>
        <v>10000</v>
      </c>
      <c r="CC22" s="132">
        <v>1</v>
      </c>
      <c r="CD22" s="132"/>
      <c r="CE22" s="132"/>
      <c r="CF22" s="133">
        <v>1</v>
      </c>
      <c r="CG22" s="134">
        <f>IF(P22=0,"",IF(CF22=0,"",(CF22/P22)))</f>
        <v>0.11111111111111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1</v>
      </c>
      <c r="CP22" s="141">
        <v>10000</v>
      </c>
      <c r="CQ22" s="141">
        <v>10000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95</v>
      </c>
      <c r="C23" s="203"/>
      <c r="D23" s="203" t="s">
        <v>96</v>
      </c>
      <c r="E23" s="203" t="s">
        <v>97</v>
      </c>
      <c r="F23" s="203" t="s">
        <v>64</v>
      </c>
      <c r="G23" s="203"/>
      <c r="H23" s="90" t="s">
        <v>93</v>
      </c>
      <c r="I23" s="90"/>
      <c r="J23" s="188"/>
      <c r="K23" s="81">
        <v>0</v>
      </c>
      <c r="L23" s="81">
        <v>0</v>
      </c>
      <c r="M23" s="81">
        <v>0</v>
      </c>
      <c r="N23" s="91">
        <v>4</v>
      </c>
      <c r="O23" s="92">
        <v>0</v>
      </c>
      <c r="P23" s="93">
        <f>N23+O23</f>
        <v>4</v>
      </c>
      <c r="Q23" s="82" t="str">
        <f>IFERROR(P23/M23,"-")</f>
        <v>-</v>
      </c>
      <c r="R23" s="81">
        <v>0</v>
      </c>
      <c r="S23" s="81">
        <v>1</v>
      </c>
      <c r="T23" s="82">
        <f>IFERROR(S23/(O23+P23),"-")</f>
        <v>0.25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0.25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0.25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2</v>
      </c>
      <c r="BX23" s="127">
        <f>IF(P23=0,"",IF(BW23=0,"",(BW23/P23)))</f>
        <v>0.5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98</v>
      </c>
      <c r="C24" s="203"/>
      <c r="D24" s="203" t="s">
        <v>99</v>
      </c>
      <c r="E24" s="203" t="s">
        <v>100</v>
      </c>
      <c r="F24" s="203" t="s">
        <v>64</v>
      </c>
      <c r="G24" s="203"/>
      <c r="H24" s="90" t="s">
        <v>93</v>
      </c>
      <c r="I24" s="90"/>
      <c r="J24" s="188"/>
      <c r="K24" s="81">
        <v>0</v>
      </c>
      <c r="L24" s="81">
        <v>0</v>
      </c>
      <c r="M24" s="81">
        <v>0</v>
      </c>
      <c r="N24" s="91">
        <v>6</v>
      </c>
      <c r="O24" s="92">
        <v>0</v>
      </c>
      <c r="P24" s="93">
        <f>N24+O24</f>
        <v>6</v>
      </c>
      <c r="Q24" s="82" t="str">
        <f>IFERROR(P24/M24,"-")</f>
        <v>-</v>
      </c>
      <c r="R24" s="81">
        <v>1</v>
      </c>
      <c r="S24" s="81">
        <v>1</v>
      </c>
      <c r="T24" s="82">
        <f>IFERROR(S24/(O24+P24),"-")</f>
        <v>0.16666666666667</v>
      </c>
      <c r="U24" s="182"/>
      <c r="V24" s="84">
        <v>1</v>
      </c>
      <c r="W24" s="82">
        <f>IF(P24=0,"-",V24/P24)</f>
        <v>0.16666666666667</v>
      </c>
      <c r="X24" s="186">
        <v>9000</v>
      </c>
      <c r="Y24" s="187">
        <f>IFERROR(X24/P24,"-")</f>
        <v>1500</v>
      </c>
      <c r="Z24" s="187">
        <f>IFERROR(X24/V24,"-")</f>
        <v>9000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0.16666666666667</v>
      </c>
      <c r="BG24" s="112">
        <v>1</v>
      </c>
      <c r="BH24" s="114">
        <f>IFERROR(BG24/BE24,"-")</f>
        <v>1</v>
      </c>
      <c r="BI24" s="115">
        <v>9000</v>
      </c>
      <c r="BJ24" s="116">
        <f>IFERROR(BI24/BE24,"-")</f>
        <v>9000</v>
      </c>
      <c r="BK24" s="117"/>
      <c r="BL24" s="117"/>
      <c r="BM24" s="117">
        <v>1</v>
      </c>
      <c r="BN24" s="119">
        <v>4</v>
      </c>
      <c r="BO24" s="120">
        <f>IF(P24=0,"",IF(BN24=0,"",(BN24/P24)))</f>
        <v>0.66666666666667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1</v>
      </c>
      <c r="BX24" s="127">
        <f>IF(P24=0,"",IF(BW24=0,"",(BW24/P24)))</f>
        <v>0.16666666666667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9000</v>
      </c>
      <c r="CQ24" s="141">
        <v>9000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101</v>
      </c>
      <c r="C25" s="203"/>
      <c r="D25" s="203" t="s">
        <v>102</v>
      </c>
      <c r="E25" s="203" t="s">
        <v>103</v>
      </c>
      <c r="F25" s="203" t="s">
        <v>64</v>
      </c>
      <c r="G25" s="203"/>
      <c r="H25" s="90" t="s">
        <v>93</v>
      </c>
      <c r="I25" s="90"/>
      <c r="J25" s="188"/>
      <c r="K25" s="81">
        <v>0</v>
      </c>
      <c r="L25" s="81">
        <v>0</v>
      </c>
      <c r="M25" s="81">
        <v>0</v>
      </c>
      <c r="N25" s="91">
        <v>8</v>
      </c>
      <c r="O25" s="92">
        <v>0</v>
      </c>
      <c r="P25" s="93">
        <f>N25+O25</f>
        <v>8</v>
      </c>
      <c r="Q25" s="82" t="str">
        <f>IFERROR(P25/M25,"-")</f>
        <v>-</v>
      </c>
      <c r="R25" s="81">
        <v>0</v>
      </c>
      <c r="S25" s="81">
        <v>1</v>
      </c>
      <c r="T25" s="82">
        <f>IFERROR(S25/(O25+P25),"-")</f>
        <v>0.125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4</v>
      </c>
      <c r="BO25" s="120">
        <f>IF(P25=0,"",IF(BN25=0,"",(BN25/P25)))</f>
        <v>0.5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3</v>
      </c>
      <c r="BX25" s="127">
        <f>IF(P25=0,"",IF(BW25=0,"",(BW25/P25)))</f>
        <v>0.375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>
        <v>1</v>
      </c>
      <c r="CG25" s="134">
        <f>IF(P25=0,"",IF(CF25=0,"",(CF25/P25)))</f>
        <v>0.125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104</v>
      </c>
      <c r="C26" s="203"/>
      <c r="D26" s="203" t="s">
        <v>105</v>
      </c>
      <c r="E26" s="203" t="s">
        <v>105</v>
      </c>
      <c r="F26" s="203" t="s">
        <v>69</v>
      </c>
      <c r="G26" s="203"/>
      <c r="H26" s="90"/>
      <c r="I26" s="90"/>
      <c r="J26" s="188"/>
      <c r="K26" s="81">
        <v>100</v>
      </c>
      <c r="L26" s="81">
        <v>41</v>
      </c>
      <c r="M26" s="81">
        <v>6</v>
      </c>
      <c r="N26" s="91">
        <v>3</v>
      </c>
      <c r="O26" s="92">
        <v>0</v>
      </c>
      <c r="P26" s="93">
        <f>N26+O26</f>
        <v>3</v>
      </c>
      <c r="Q26" s="82">
        <f>IFERROR(P26/M26,"-")</f>
        <v>0.5</v>
      </c>
      <c r="R26" s="81">
        <v>0</v>
      </c>
      <c r="S26" s="81">
        <v>1</v>
      </c>
      <c r="T26" s="82">
        <f>IFERROR(S26/(O26+P26),"-")</f>
        <v>0.33333333333333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1</v>
      </c>
      <c r="BO26" s="120">
        <f>IF(P26=0,"",IF(BN26=0,"",(BN26/P26)))</f>
        <v>0.33333333333333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0.33333333333333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1</v>
      </c>
      <c r="CG26" s="134">
        <f>IF(P26=0,"",IF(CF26=0,"",(CF26/P26)))</f>
        <v>0.33333333333333</v>
      </c>
      <c r="CH26" s="135">
        <v>1</v>
      </c>
      <c r="CI26" s="136">
        <f>IFERROR(CH26/CF26,"-")</f>
        <v>1</v>
      </c>
      <c r="CJ26" s="137">
        <v>112000</v>
      </c>
      <c r="CK26" s="138">
        <f>IFERROR(CJ26/CF26,"-")</f>
        <v>112000</v>
      </c>
      <c r="CL26" s="139"/>
      <c r="CM26" s="139"/>
      <c r="CN26" s="139">
        <v>1</v>
      </c>
      <c r="CO26" s="140">
        <v>0</v>
      </c>
      <c r="CP26" s="141">
        <v>0</v>
      </c>
      <c r="CQ26" s="141">
        <v>112000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0.036666666666667</v>
      </c>
      <c r="B27" s="203" t="s">
        <v>106</v>
      </c>
      <c r="C27" s="203"/>
      <c r="D27" s="203" t="s">
        <v>90</v>
      </c>
      <c r="E27" s="203" t="s">
        <v>91</v>
      </c>
      <c r="F27" s="203" t="s">
        <v>64</v>
      </c>
      <c r="G27" s="203" t="s">
        <v>107</v>
      </c>
      <c r="H27" s="90" t="s">
        <v>108</v>
      </c>
      <c r="I27" s="204" t="s">
        <v>109</v>
      </c>
      <c r="J27" s="188">
        <v>300000</v>
      </c>
      <c r="K27" s="81">
        <v>0</v>
      </c>
      <c r="L27" s="81">
        <v>0</v>
      </c>
      <c r="M27" s="81">
        <v>0</v>
      </c>
      <c r="N27" s="91">
        <v>1</v>
      </c>
      <c r="O27" s="92">
        <v>0</v>
      </c>
      <c r="P27" s="93">
        <f>N27+O27</f>
        <v>1</v>
      </c>
      <c r="Q27" s="82" t="str">
        <f>IFERROR(P27/M27,"-")</f>
        <v>-</v>
      </c>
      <c r="R27" s="81">
        <v>0</v>
      </c>
      <c r="S27" s="81">
        <v>0</v>
      </c>
      <c r="T27" s="82">
        <f>IFERROR(S27/(O27+P27),"-")</f>
        <v>0</v>
      </c>
      <c r="U27" s="182">
        <f>IFERROR(J27/SUM(P27:P40),"-")</f>
        <v>12000</v>
      </c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>
        <f>SUM(X27:X40)-SUM(J27:J40)</f>
        <v>-289000</v>
      </c>
      <c r="AB27" s="85">
        <f>SUM(X27:X40)/SUM(J27:J40)</f>
        <v>0.036666666666667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1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110</v>
      </c>
      <c r="C28" s="203"/>
      <c r="D28" s="203" t="s">
        <v>96</v>
      </c>
      <c r="E28" s="203" t="s">
        <v>97</v>
      </c>
      <c r="F28" s="203" t="s">
        <v>64</v>
      </c>
      <c r="G28" s="203" t="s">
        <v>111</v>
      </c>
      <c r="H28" s="90" t="s">
        <v>108</v>
      </c>
      <c r="I28" s="90" t="s">
        <v>112</v>
      </c>
      <c r="J28" s="188"/>
      <c r="K28" s="81">
        <v>0</v>
      </c>
      <c r="L28" s="81">
        <v>0</v>
      </c>
      <c r="M28" s="81">
        <v>0</v>
      </c>
      <c r="N28" s="91">
        <v>4</v>
      </c>
      <c r="O28" s="92">
        <v>0</v>
      </c>
      <c r="P28" s="93">
        <f>N28+O28</f>
        <v>4</v>
      </c>
      <c r="Q28" s="82" t="str">
        <f>IFERROR(P28/M28,"-")</f>
        <v>-</v>
      </c>
      <c r="R28" s="81">
        <v>0</v>
      </c>
      <c r="S28" s="81">
        <v>0</v>
      </c>
      <c r="T28" s="82">
        <f>IFERROR(S28/(O28+P28),"-")</f>
        <v>0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0.25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0.25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>
        <v>2</v>
      </c>
      <c r="CG28" s="134">
        <f>IF(P28=0,"",IF(CF28=0,"",(CF28/P28)))</f>
        <v>0.5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113</v>
      </c>
      <c r="C29" s="203"/>
      <c r="D29" s="203" t="s">
        <v>99</v>
      </c>
      <c r="E29" s="203" t="s">
        <v>100</v>
      </c>
      <c r="F29" s="203" t="s">
        <v>64</v>
      </c>
      <c r="G29" s="203" t="s">
        <v>114</v>
      </c>
      <c r="H29" s="90" t="s">
        <v>108</v>
      </c>
      <c r="I29" s="90" t="s">
        <v>115</v>
      </c>
      <c r="J29" s="188"/>
      <c r="K29" s="81">
        <v>0</v>
      </c>
      <c r="L29" s="81">
        <v>0</v>
      </c>
      <c r="M29" s="81">
        <v>0</v>
      </c>
      <c r="N29" s="91">
        <v>2</v>
      </c>
      <c r="O29" s="92">
        <v>0</v>
      </c>
      <c r="P29" s="93">
        <f>N29+O29</f>
        <v>2</v>
      </c>
      <c r="Q29" s="82" t="str">
        <f>IFERROR(P29/M29,"-")</f>
        <v>-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2</v>
      </c>
      <c r="BX29" s="127">
        <f>IF(P29=0,"",IF(BW29=0,"",(BW29/P29)))</f>
        <v>1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116</v>
      </c>
      <c r="C30" s="203"/>
      <c r="D30" s="203" t="s">
        <v>102</v>
      </c>
      <c r="E30" s="203" t="s">
        <v>103</v>
      </c>
      <c r="F30" s="203" t="s">
        <v>64</v>
      </c>
      <c r="G30" s="203" t="s">
        <v>117</v>
      </c>
      <c r="H30" s="90" t="s">
        <v>108</v>
      </c>
      <c r="I30" s="90" t="s">
        <v>118</v>
      </c>
      <c r="J30" s="188"/>
      <c r="K30" s="81">
        <v>0</v>
      </c>
      <c r="L30" s="81">
        <v>0</v>
      </c>
      <c r="M30" s="81">
        <v>0</v>
      </c>
      <c r="N30" s="91">
        <v>3</v>
      </c>
      <c r="O30" s="92">
        <v>0</v>
      </c>
      <c r="P30" s="93">
        <f>N30+O30</f>
        <v>3</v>
      </c>
      <c r="Q30" s="82" t="str">
        <f>IFERROR(P30/M30,"-")</f>
        <v>-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1</v>
      </c>
      <c r="W30" s="82">
        <f>IF(P30=0,"-",V30/P30)</f>
        <v>0.33333333333333</v>
      </c>
      <c r="X30" s="186">
        <v>11000</v>
      </c>
      <c r="Y30" s="187">
        <f>IFERROR(X30/P30,"-")</f>
        <v>3666.6666666667</v>
      </c>
      <c r="Z30" s="187">
        <f>IFERROR(X30/V30,"-")</f>
        <v>11000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0.33333333333333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2</v>
      </c>
      <c r="BX30" s="127">
        <f>IF(P30=0,"",IF(BW30=0,"",(BW30/P30)))</f>
        <v>0.66666666666667</v>
      </c>
      <c r="BY30" s="128">
        <v>1</v>
      </c>
      <c r="BZ30" s="129">
        <f>IFERROR(BY30/BW30,"-")</f>
        <v>0.5</v>
      </c>
      <c r="CA30" s="130">
        <v>11000</v>
      </c>
      <c r="CB30" s="131">
        <f>IFERROR(CA30/BW30,"-")</f>
        <v>5500</v>
      </c>
      <c r="CC30" s="132"/>
      <c r="CD30" s="132"/>
      <c r="CE30" s="132">
        <v>1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11000</v>
      </c>
      <c r="CQ30" s="141">
        <v>11000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119</v>
      </c>
      <c r="C31" s="203"/>
      <c r="D31" s="203" t="s">
        <v>90</v>
      </c>
      <c r="E31" s="203" t="s">
        <v>91</v>
      </c>
      <c r="F31" s="203" t="s">
        <v>64</v>
      </c>
      <c r="G31" s="203" t="s">
        <v>120</v>
      </c>
      <c r="H31" s="90" t="s">
        <v>108</v>
      </c>
      <c r="I31" s="205" t="s">
        <v>121</v>
      </c>
      <c r="J31" s="188"/>
      <c r="K31" s="81">
        <v>0</v>
      </c>
      <c r="L31" s="81">
        <v>0</v>
      </c>
      <c r="M31" s="81">
        <v>0</v>
      </c>
      <c r="N31" s="91">
        <v>4</v>
      </c>
      <c r="O31" s="92">
        <v>0</v>
      </c>
      <c r="P31" s="93">
        <f>N31+O31</f>
        <v>4</v>
      </c>
      <c r="Q31" s="82" t="str">
        <f>IFERROR(P31/M31,"-")</f>
        <v>-</v>
      </c>
      <c r="R31" s="81">
        <v>0</v>
      </c>
      <c r="S31" s="81">
        <v>1</v>
      </c>
      <c r="T31" s="82">
        <f>IFERROR(S31/(O31+P31),"-")</f>
        <v>0.25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0.25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>
        <v>1</v>
      </c>
      <c r="AW31" s="107">
        <f>IF(P31=0,"",IF(AV31=0,"",(AV31/P31)))</f>
        <v>0.25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0.5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122</v>
      </c>
      <c r="C32" s="203"/>
      <c r="D32" s="203" t="s">
        <v>96</v>
      </c>
      <c r="E32" s="203" t="s">
        <v>97</v>
      </c>
      <c r="F32" s="203" t="s">
        <v>64</v>
      </c>
      <c r="G32" s="203" t="s">
        <v>123</v>
      </c>
      <c r="H32" s="90" t="s">
        <v>108</v>
      </c>
      <c r="I32" s="204" t="s">
        <v>124</v>
      </c>
      <c r="J32" s="188"/>
      <c r="K32" s="81">
        <v>0</v>
      </c>
      <c r="L32" s="81">
        <v>0</v>
      </c>
      <c r="M32" s="81">
        <v>0</v>
      </c>
      <c r="N32" s="91">
        <v>2</v>
      </c>
      <c r="O32" s="92">
        <v>0</v>
      </c>
      <c r="P32" s="93">
        <f>N32+O32</f>
        <v>2</v>
      </c>
      <c r="Q32" s="82" t="str">
        <f>IFERROR(P32/M32,"-")</f>
        <v>-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2</v>
      </c>
      <c r="BO32" s="120">
        <f>IF(P32=0,"",IF(BN32=0,"",(BN32/P32)))</f>
        <v>1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125</v>
      </c>
      <c r="C33" s="203"/>
      <c r="D33" s="203" t="s">
        <v>99</v>
      </c>
      <c r="E33" s="203" t="s">
        <v>100</v>
      </c>
      <c r="F33" s="203" t="s">
        <v>64</v>
      </c>
      <c r="G33" s="203" t="s">
        <v>126</v>
      </c>
      <c r="H33" s="90" t="s">
        <v>108</v>
      </c>
      <c r="I33" s="90"/>
      <c r="J33" s="188"/>
      <c r="K33" s="81">
        <v>0</v>
      </c>
      <c r="L33" s="81">
        <v>0</v>
      </c>
      <c r="M33" s="81">
        <v>0</v>
      </c>
      <c r="N33" s="91">
        <v>0</v>
      </c>
      <c r="O33" s="92">
        <v>0</v>
      </c>
      <c r="P33" s="93">
        <f>N33+O33</f>
        <v>0</v>
      </c>
      <c r="Q33" s="82" t="str">
        <f>IFERROR(P33/M33,"-")</f>
        <v>-</v>
      </c>
      <c r="R33" s="81">
        <v>0</v>
      </c>
      <c r="S33" s="81">
        <v>0</v>
      </c>
      <c r="T33" s="82" t="str">
        <f>IFERROR(S33/(O33+P33),"-")</f>
        <v>-</v>
      </c>
      <c r="U33" s="182"/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/>
      <c r="AB33" s="85"/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127</v>
      </c>
      <c r="C34" s="203"/>
      <c r="D34" s="203" t="s">
        <v>102</v>
      </c>
      <c r="E34" s="203" t="s">
        <v>103</v>
      </c>
      <c r="F34" s="203" t="s">
        <v>64</v>
      </c>
      <c r="G34" s="203" t="s">
        <v>128</v>
      </c>
      <c r="H34" s="90" t="s">
        <v>108</v>
      </c>
      <c r="I34" s="90"/>
      <c r="J34" s="188"/>
      <c r="K34" s="81">
        <v>0</v>
      </c>
      <c r="L34" s="81">
        <v>0</v>
      </c>
      <c r="M34" s="81">
        <v>0</v>
      </c>
      <c r="N34" s="91">
        <v>0</v>
      </c>
      <c r="O34" s="92">
        <v>0</v>
      </c>
      <c r="P34" s="93">
        <f>N34+O34</f>
        <v>0</v>
      </c>
      <c r="Q34" s="82" t="str">
        <f>IFERROR(P34/M34,"-")</f>
        <v>-</v>
      </c>
      <c r="R34" s="81">
        <v>0</v>
      </c>
      <c r="S34" s="81">
        <v>0</v>
      </c>
      <c r="T34" s="82" t="str">
        <f>IFERROR(S34/(O34+P34),"-")</f>
        <v>-</v>
      </c>
      <c r="U34" s="182"/>
      <c r="V34" s="84">
        <v>0</v>
      </c>
      <c r="W34" s="82" t="str">
        <f>IF(P34=0,"-",V34/P34)</f>
        <v>-</v>
      </c>
      <c r="X34" s="186">
        <v>0</v>
      </c>
      <c r="Y34" s="187" t="str">
        <f>IFERROR(X34/P34,"-")</f>
        <v>-</v>
      </c>
      <c r="Z34" s="187" t="str">
        <f>IFERROR(X34/V34,"-")</f>
        <v>-</v>
      </c>
      <c r="AA34" s="188"/>
      <c r="AB34" s="85"/>
      <c r="AC34" s="79"/>
      <c r="AD34" s="94"/>
      <c r="AE34" s="95" t="str">
        <f>IF(P34=0,"",IF(AD34=0,"",(AD34/P34)))</f>
        <v/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 t="str">
        <f>IF(P34=0,"",IF(AM34=0,"",(AM34/P34)))</f>
        <v/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 t="str">
        <f>IF(P34=0,"",IF(AV34=0,"",(AV34/P34)))</f>
        <v/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 t="str">
        <f>IF(P34=0,"",IF(BE34=0,"",(BE34/P34)))</f>
        <v/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 t="str">
        <f>IF(P34=0,"",IF(BN34=0,"",(BN34/P34)))</f>
        <v/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 t="str">
        <f>IF(P34=0,"",IF(BW34=0,"",(BW34/P34)))</f>
        <v/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 t="str">
        <f>IF(P34=0,"",IF(CF34=0,"",(CF34/P34)))</f>
        <v/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129</v>
      </c>
      <c r="C35" s="203"/>
      <c r="D35" s="203" t="s">
        <v>90</v>
      </c>
      <c r="E35" s="203" t="s">
        <v>91</v>
      </c>
      <c r="F35" s="203" t="s">
        <v>64</v>
      </c>
      <c r="G35" s="203" t="s">
        <v>130</v>
      </c>
      <c r="H35" s="90" t="s">
        <v>108</v>
      </c>
      <c r="I35" s="90"/>
      <c r="J35" s="188"/>
      <c r="K35" s="81">
        <v>0</v>
      </c>
      <c r="L35" s="81">
        <v>0</v>
      </c>
      <c r="M35" s="81">
        <v>0</v>
      </c>
      <c r="N35" s="91">
        <v>0</v>
      </c>
      <c r="O35" s="92">
        <v>0</v>
      </c>
      <c r="P35" s="93">
        <f>N35+O35</f>
        <v>0</v>
      </c>
      <c r="Q35" s="82" t="str">
        <f>IFERROR(P35/M35,"-")</f>
        <v>-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131</v>
      </c>
      <c r="C36" s="203"/>
      <c r="D36" s="203" t="s">
        <v>96</v>
      </c>
      <c r="E36" s="203" t="s">
        <v>97</v>
      </c>
      <c r="F36" s="203" t="s">
        <v>64</v>
      </c>
      <c r="G36" s="203" t="s">
        <v>132</v>
      </c>
      <c r="H36" s="90" t="s">
        <v>108</v>
      </c>
      <c r="I36" s="90" t="s">
        <v>133</v>
      </c>
      <c r="J36" s="188"/>
      <c r="K36" s="81">
        <v>0</v>
      </c>
      <c r="L36" s="81">
        <v>0</v>
      </c>
      <c r="M36" s="81">
        <v>0</v>
      </c>
      <c r="N36" s="91">
        <v>1</v>
      </c>
      <c r="O36" s="92">
        <v>0</v>
      </c>
      <c r="P36" s="93">
        <f>N36+O36</f>
        <v>1</v>
      </c>
      <c r="Q36" s="82" t="str">
        <f>IFERROR(P36/M36,"-")</f>
        <v>-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1</v>
      </c>
      <c r="BO36" s="120">
        <f>IF(P36=0,"",IF(BN36=0,"",(BN36/P36)))</f>
        <v>1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134</v>
      </c>
      <c r="C37" s="203"/>
      <c r="D37" s="203" t="s">
        <v>99</v>
      </c>
      <c r="E37" s="203" t="s">
        <v>100</v>
      </c>
      <c r="F37" s="203" t="s">
        <v>64</v>
      </c>
      <c r="G37" s="203" t="s">
        <v>135</v>
      </c>
      <c r="H37" s="90" t="s">
        <v>108</v>
      </c>
      <c r="I37" s="205" t="s">
        <v>136</v>
      </c>
      <c r="J37" s="188"/>
      <c r="K37" s="81">
        <v>0</v>
      </c>
      <c r="L37" s="81">
        <v>0</v>
      </c>
      <c r="M37" s="81">
        <v>0</v>
      </c>
      <c r="N37" s="91">
        <v>0</v>
      </c>
      <c r="O37" s="92">
        <v>0</v>
      </c>
      <c r="P37" s="93">
        <f>N37+O37</f>
        <v>0</v>
      </c>
      <c r="Q37" s="82" t="str">
        <f>IFERROR(P37/M37,"-")</f>
        <v>-</v>
      </c>
      <c r="R37" s="81">
        <v>0</v>
      </c>
      <c r="S37" s="81">
        <v>0</v>
      </c>
      <c r="T37" s="82" t="str">
        <f>IFERROR(S37/(O37+P37),"-")</f>
        <v>-</v>
      </c>
      <c r="U37" s="182"/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/>
      <c r="AB37" s="85"/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137</v>
      </c>
      <c r="C38" s="203"/>
      <c r="D38" s="203" t="s">
        <v>102</v>
      </c>
      <c r="E38" s="203" t="s">
        <v>103</v>
      </c>
      <c r="F38" s="203" t="s">
        <v>64</v>
      </c>
      <c r="G38" s="203" t="s">
        <v>138</v>
      </c>
      <c r="H38" s="90" t="s">
        <v>108</v>
      </c>
      <c r="I38" s="204" t="s">
        <v>139</v>
      </c>
      <c r="J38" s="188"/>
      <c r="K38" s="81">
        <v>0</v>
      </c>
      <c r="L38" s="81">
        <v>0</v>
      </c>
      <c r="M38" s="81">
        <v>0</v>
      </c>
      <c r="N38" s="91">
        <v>1</v>
      </c>
      <c r="O38" s="92">
        <v>0</v>
      </c>
      <c r="P38" s="93">
        <f>N38+O38</f>
        <v>1</v>
      </c>
      <c r="Q38" s="82" t="str">
        <f>IFERROR(P38/M38,"-")</f>
        <v>-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>
        <v>1</v>
      </c>
      <c r="BX38" s="127">
        <f>IF(P38=0,"",IF(BW38=0,"",(BW38/P38)))</f>
        <v>1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140</v>
      </c>
      <c r="C39" s="203"/>
      <c r="D39" s="203" t="s">
        <v>90</v>
      </c>
      <c r="E39" s="203" t="s">
        <v>91</v>
      </c>
      <c r="F39" s="203" t="s">
        <v>64</v>
      </c>
      <c r="G39" s="203" t="s">
        <v>141</v>
      </c>
      <c r="H39" s="90" t="s">
        <v>108</v>
      </c>
      <c r="I39" s="90" t="s">
        <v>142</v>
      </c>
      <c r="J39" s="188"/>
      <c r="K39" s="81">
        <v>0</v>
      </c>
      <c r="L39" s="81">
        <v>0</v>
      </c>
      <c r="M39" s="81">
        <v>0</v>
      </c>
      <c r="N39" s="91">
        <v>3</v>
      </c>
      <c r="O39" s="92">
        <v>0</v>
      </c>
      <c r="P39" s="93">
        <f>N39+O39</f>
        <v>3</v>
      </c>
      <c r="Q39" s="82" t="str">
        <f>IFERROR(P39/M39,"-")</f>
        <v>-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0.33333333333333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1</v>
      </c>
      <c r="BX39" s="127">
        <f>IF(P39=0,"",IF(BW39=0,"",(BW39/P39)))</f>
        <v>0.33333333333333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>
        <v>1</v>
      </c>
      <c r="CG39" s="134">
        <f>IF(P39=0,"",IF(CF39=0,"",(CF39/P39)))</f>
        <v>0.33333333333333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143</v>
      </c>
      <c r="C40" s="203"/>
      <c r="D40" s="203" t="s">
        <v>105</v>
      </c>
      <c r="E40" s="203" t="s">
        <v>105</v>
      </c>
      <c r="F40" s="203" t="s">
        <v>69</v>
      </c>
      <c r="G40" s="203" t="s">
        <v>144</v>
      </c>
      <c r="H40" s="90"/>
      <c r="I40" s="90"/>
      <c r="J40" s="188"/>
      <c r="K40" s="81">
        <v>60</v>
      </c>
      <c r="L40" s="81">
        <v>39</v>
      </c>
      <c r="M40" s="81">
        <v>13</v>
      </c>
      <c r="N40" s="91">
        <v>4</v>
      </c>
      <c r="O40" s="92">
        <v>0</v>
      </c>
      <c r="P40" s="93">
        <f>N40+O40</f>
        <v>4</v>
      </c>
      <c r="Q40" s="82">
        <f>IFERROR(P40/M40,"-")</f>
        <v>0.30769230769231</v>
      </c>
      <c r="R40" s="81">
        <v>1</v>
      </c>
      <c r="S40" s="81">
        <v>1</v>
      </c>
      <c r="T40" s="82">
        <f>IFERROR(S40/(O40+P40),"-")</f>
        <v>0.25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0.25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1</v>
      </c>
      <c r="BO40" s="120">
        <f>IF(P40=0,"",IF(BN40=0,"",(BN40/P40)))</f>
        <v>0.25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1</v>
      </c>
      <c r="BX40" s="127">
        <f>IF(P40=0,"",IF(BW40=0,"",(BW40/P40)))</f>
        <v>0.25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>
        <v>1</v>
      </c>
      <c r="CG40" s="134">
        <f>IF(P40=0,"",IF(CF40=0,"",(CF40/P40)))</f>
        <v>0.25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0.05</v>
      </c>
      <c r="B41" s="203" t="s">
        <v>145</v>
      </c>
      <c r="C41" s="203"/>
      <c r="D41" s="203" t="s">
        <v>146</v>
      </c>
      <c r="E41" s="203" t="s">
        <v>147</v>
      </c>
      <c r="F41" s="203" t="s">
        <v>64</v>
      </c>
      <c r="G41" s="203" t="s">
        <v>148</v>
      </c>
      <c r="H41" s="90" t="s">
        <v>149</v>
      </c>
      <c r="I41" s="205" t="s">
        <v>150</v>
      </c>
      <c r="J41" s="188">
        <v>120000</v>
      </c>
      <c r="K41" s="81">
        <v>0</v>
      </c>
      <c r="L41" s="81">
        <v>0</v>
      </c>
      <c r="M41" s="81">
        <v>0</v>
      </c>
      <c r="N41" s="91">
        <v>10</v>
      </c>
      <c r="O41" s="92">
        <v>0</v>
      </c>
      <c r="P41" s="93">
        <f>N41+O41</f>
        <v>10</v>
      </c>
      <c r="Q41" s="82" t="str">
        <f>IFERROR(P41/M41,"-")</f>
        <v>-</v>
      </c>
      <c r="R41" s="81">
        <v>1</v>
      </c>
      <c r="S41" s="81">
        <v>2</v>
      </c>
      <c r="T41" s="82">
        <f>IFERROR(S41/(O41+P41),"-")</f>
        <v>0.2</v>
      </c>
      <c r="U41" s="182">
        <f>IFERROR(J41/SUM(P41:P42),"-")</f>
        <v>12000</v>
      </c>
      <c r="V41" s="84">
        <v>2</v>
      </c>
      <c r="W41" s="82">
        <f>IF(P41=0,"-",V41/P41)</f>
        <v>0.2</v>
      </c>
      <c r="X41" s="186">
        <v>6000</v>
      </c>
      <c r="Y41" s="187">
        <f>IFERROR(X41/P41,"-")</f>
        <v>600</v>
      </c>
      <c r="Z41" s="187">
        <f>IFERROR(X41/V41,"-")</f>
        <v>3000</v>
      </c>
      <c r="AA41" s="188">
        <f>SUM(X41:X42)-SUM(J41:J42)</f>
        <v>-114000</v>
      </c>
      <c r="AB41" s="85">
        <f>SUM(X41:X42)/SUM(J41:J42)</f>
        <v>0.05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5</v>
      </c>
      <c r="BF41" s="113">
        <f>IF(P41=0,"",IF(BE41=0,"",(BE41/P41)))</f>
        <v>0.5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2</v>
      </c>
      <c r="BO41" s="120">
        <f>IF(P41=0,"",IF(BN41=0,"",(BN41/P41)))</f>
        <v>0.2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2</v>
      </c>
      <c r="BX41" s="127">
        <f>IF(P41=0,"",IF(BW41=0,"",(BW41/P41)))</f>
        <v>0.2</v>
      </c>
      <c r="BY41" s="128">
        <v>1</v>
      </c>
      <c r="BZ41" s="129">
        <f>IFERROR(BY41/BW41,"-")</f>
        <v>0.5</v>
      </c>
      <c r="CA41" s="130">
        <v>3000</v>
      </c>
      <c r="CB41" s="131">
        <f>IFERROR(CA41/BW41,"-")</f>
        <v>1500</v>
      </c>
      <c r="CC41" s="132">
        <v>1</v>
      </c>
      <c r="CD41" s="132"/>
      <c r="CE41" s="132"/>
      <c r="CF41" s="133">
        <v>1</v>
      </c>
      <c r="CG41" s="134">
        <f>IF(P41=0,"",IF(CF41=0,"",(CF41/P41)))</f>
        <v>0.1</v>
      </c>
      <c r="CH41" s="135">
        <v>1</v>
      </c>
      <c r="CI41" s="136">
        <f>IFERROR(CH41/CF41,"-")</f>
        <v>1</v>
      </c>
      <c r="CJ41" s="137">
        <v>3000</v>
      </c>
      <c r="CK41" s="138">
        <f>IFERROR(CJ41/CF41,"-")</f>
        <v>3000</v>
      </c>
      <c r="CL41" s="139">
        <v>1</v>
      </c>
      <c r="CM41" s="139"/>
      <c r="CN41" s="139"/>
      <c r="CO41" s="140">
        <v>2</v>
      </c>
      <c r="CP41" s="141">
        <v>6000</v>
      </c>
      <c r="CQ41" s="141">
        <v>3000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151</v>
      </c>
      <c r="C42" s="203"/>
      <c r="D42" s="203" t="s">
        <v>146</v>
      </c>
      <c r="E42" s="203" t="s">
        <v>147</v>
      </c>
      <c r="F42" s="203" t="s">
        <v>69</v>
      </c>
      <c r="G42" s="203"/>
      <c r="H42" s="90"/>
      <c r="I42" s="90"/>
      <c r="J42" s="188"/>
      <c r="K42" s="81">
        <v>14</v>
      </c>
      <c r="L42" s="81">
        <v>14</v>
      </c>
      <c r="M42" s="81">
        <v>16</v>
      </c>
      <c r="N42" s="91">
        <v>0</v>
      </c>
      <c r="O42" s="92">
        <v>0</v>
      </c>
      <c r="P42" s="93">
        <f>N42+O42</f>
        <v>0</v>
      </c>
      <c r="Q42" s="82">
        <f>IFERROR(P42/M42,"-")</f>
        <v>0</v>
      </c>
      <c r="R42" s="81">
        <v>0</v>
      </c>
      <c r="S42" s="81">
        <v>0</v>
      </c>
      <c r="T42" s="82" t="str">
        <f>IFERROR(S42/(O42+P42),"-")</f>
        <v>-</v>
      </c>
      <c r="U42" s="182"/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/>
      <c r="AB42" s="85"/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0.58333333333333</v>
      </c>
      <c r="B43" s="203" t="s">
        <v>152</v>
      </c>
      <c r="C43" s="203"/>
      <c r="D43" s="203" t="s">
        <v>153</v>
      </c>
      <c r="E43" s="203" t="s">
        <v>154</v>
      </c>
      <c r="F43" s="203" t="s">
        <v>155</v>
      </c>
      <c r="G43" s="203" t="s">
        <v>148</v>
      </c>
      <c r="H43" s="90" t="s">
        <v>156</v>
      </c>
      <c r="I43" s="204" t="s">
        <v>124</v>
      </c>
      <c r="J43" s="188">
        <v>120000</v>
      </c>
      <c r="K43" s="81">
        <v>0</v>
      </c>
      <c r="L43" s="81">
        <v>0</v>
      </c>
      <c r="M43" s="81">
        <v>0</v>
      </c>
      <c r="N43" s="91">
        <v>30</v>
      </c>
      <c r="O43" s="92">
        <v>0</v>
      </c>
      <c r="P43" s="93">
        <f>N43+O43</f>
        <v>30</v>
      </c>
      <c r="Q43" s="82" t="str">
        <f>IFERROR(P43/M43,"-")</f>
        <v>-</v>
      </c>
      <c r="R43" s="81">
        <v>1</v>
      </c>
      <c r="S43" s="81">
        <v>5</v>
      </c>
      <c r="T43" s="82">
        <f>IFERROR(S43/(O43+P43),"-")</f>
        <v>0.16666666666667</v>
      </c>
      <c r="U43" s="182">
        <f>IFERROR(J43/SUM(P43:P44),"-")</f>
        <v>3636.3636363636</v>
      </c>
      <c r="V43" s="84">
        <v>1</v>
      </c>
      <c r="W43" s="82">
        <f>IF(P43=0,"-",V43/P43)</f>
        <v>0.033333333333333</v>
      </c>
      <c r="X43" s="186">
        <v>5000</v>
      </c>
      <c r="Y43" s="187">
        <f>IFERROR(X43/P43,"-")</f>
        <v>166.66666666667</v>
      </c>
      <c r="Z43" s="187">
        <f>IFERROR(X43/V43,"-")</f>
        <v>5000</v>
      </c>
      <c r="AA43" s="188">
        <f>SUM(X43:X44)-SUM(J43:J44)</f>
        <v>-50000</v>
      </c>
      <c r="AB43" s="85">
        <f>SUM(X43:X44)/SUM(J43:J44)</f>
        <v>0.58333333333333</v>
      </c>
      <c r="AC43" s="79"/>
      <c r="AD43" s="94">
        <v>1</v>
      </c>
      <c r="AE43" s="95">
        <f>IF(P43=0,"",IF(AD43=0,"",(AD43/P43)))</f>
        <v>0.033333333333333</v>
      </c>
      <c r="AF43" s="94"/>
      <c r="AG43" s="96">
        <f>IFERROR(AF43/AD43,"-")</f>
        <v>0</v>
      </c>
      <c r="AH43" s="97"/>
      <c r="AI43" s="98">
        <f>IFERROR(AH43/AD43,"-")</f>
        <v>0</v>
      </c>
      <c r="AJ43" s="99"/>
      <c r="AK43" s="99"/>
      <c r="AL43" s="99"/>
      <c r="AM43" s="100">
        <v>3</v>
      </c>
      <c r="AN43" s="101">
        <f>IF(P43=0,"",IF(AM43=0,"",(AM43/P43)))</f>
        <v>0.1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>
        <v>5</v>
      </c>
      <c r="AW43" s="107">
        <f>IF(P43=0,"",IF(AV43=0,"",(AV43/P43)))</f>
        <v>0.16666666666667</v>
      </c>
      <c r="AX43" s="106"/>
      <c r="AY43" s="108">
        <f>IFERROR(AX43/AV43,"-")</f>
        <v>0</v>
      </c>
      <c r="AZ43" s="109"/>
      <c r="BA43" s="110">
        <f>IFERROR(AZ43/AV43,"-")</f>
        <v>0</v>
      </c>
      <c r="BB43" s="111"/>
      <c r="BC43" s="111"/>
      <c r="BD43" s="111"/>
      <c r="BE43" s="112">
        <v>8</v>
      </c>
      <c r="BF43" s="113">
        <f>IF(P43=0,"",IF(BE43=0,"",(BE43/P43)))</f>
        <v>0.26666666666667</v>
      </c>
      <c r="BG43" s="112">
        <v>1</v>
      </c>
      <c r="BH43" s="114">
        <f>IFERROR(BG43/BE43,"-")</f>
        <v>0.125</v>
      </c>
      <c r="BI43" s="115">
        <v>5000</v>
      </c>
      <c r="BJ43" s="116">
        <f>IFERROR(BI43/BE43,"-")</f>
        <v>625</v>
      </c>
      <c r="BK43" s="117">
        <v>1</v>
      </c>
      <c r="BL43" s="117"/>
      <c r="BM43" s="117"/>
      <c r="BN43" s="119">
        <v>6</v>
      </c>
      <c r="BO43" s="120">
        <f>IF(P43=0,"",IF(BN43=0,"",(BN43/P43)))</f>
        <v>0.2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7</v>
      </c>
      <c r="BX43" s="127">
        <f>IF(P43=0,"",IF(BW43=0,"",(BW43/P43)))</f>
        <v>0.23333333333333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5000</v>
      </c>
      <c r="CQ43" s="141">
        <v>5000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157</v>
      </c>
      <c r="C44" s="203"/>
      <c r="D44" s="203" t="s">
        <v>153</v>
      </c>
      <c r="E44" s="203" t="s">
        <v>154</v>
      </c>
      <c r="F44" s="203" t="s">
        <v>69</v>
      </c>
      <c r="G44" s="203"/>
      <c r="H44" s="90"/>
      <c r="I44" s="90"/>
      <c r="J44" s="188"/>
      <c r="K44" s="81">
        <v>32</v>
      </c>
      <c r="L44" s="81">
        <v>20</v>
      </c>
      <c r="M44" s="81">
        <v>15</v>
      </c>
      <c r="N44" s="91">
        <v>3</v>
      </c>
      <c r="O44" s="92">
        <v>0</v>
      </c>
      <c r="P44" s="93">
        <f>N44+O44</f>
        <v>3</v>
      </c>
      <c r="Q44" s="82">
        <f>IFERROR(P44/M44,"-")</f>
        <v>0.2</v>
      </c>
      <c r="R44" s="81">
        <v>1</v>
      </c>
      <c r="S44" s="81">
        <v>0</v>
      </c>
      <c r="T44" s="82">
        <f>IFERROR(S44/(O44+P44),"-")</f>
        <v>0</v>
      </c>
      <c r="U44" s="182"/>
      <c r="V44" s="84">
        <v>1</v>
      </c>
      <c r="W44" s="82">
        <f>IF(P44=0,"-",V44/P44)</f>
        <v>0.33333333333333</v>
      </c>
      <c r="X44" s="186">
        <v>65000</v>
      </c>
      <c r="Y44" s="187">
        <f>IFERROR(X44/P44,"-")</f>
        <v>21666.666666667</v>
      </c>
      <c r="Z44" s="187">
        <f>IFERROR(X44/V44,"-")</f>
        <v>65000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0.33333333333333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>
        <v>2</v>
      </c>
      <c r="CG44" s="134">
        <f>IF(P44=0,"",IF(CF44=0,"",(CF44/P44)))</f>
        <v>0.66666666666667</v>
      </c>
      <c r="CH44" s="135">
        <v>1</v>
      </c>
      <c r="CI44" s="136">
        <f>IFERROR(CH44/CF44,"-")</f>
        <v>0.5</v>
      </c>
      <c r="CJ44" s="137">
        <v>65000</v>
      </c>
      <c r="CK44" s="138">
        <f>IFERROR(CJ44/CF44,"-")</f>
        <v>32500</v>
      </c>
      <c r="CL44" s="139"/>
      <c r="CM44" s="139"/>
      <c r="CN44" s="139">
        <v>1</v>
      </c>
      <c r="CO44" s="140">
        <v>1</v>
      </c>
      <c r="CP44" s="141">
        <v>65000</v>
      </c>
      <c r="CQ44" s="141">
        <v>65000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14.691666666667</v>
      </c>
      <c r="B45" s="203" t="s">
        <v>158</v>
      </c>
      <c r="C45" s="203"/>
      <c r="D45" s="203" t="s">
        <v>159</v>
      </c>
      <c r="E45" s="203" t="s">
        <v>160</v>
      </c>
      <c r="F45" s="203" t="s">
        <v>64</v>
      </c>
      <c r="G45" s="203" t="s">
        <v>148</v>
      </c>
      <c r="H45" s="90" t="s">
        <v>149</v>
      </c>
      <c r="I45" s="204" t="s">
        <v>139</v>
      </c>
      <c r="J45" s="188">
        <v>120000</v>
      </c>
      <c r="K45" s="81">
        <v>0</v>
      </c>
      <c r="L45" s="81">
        <v>0</v>
      </c>
      <c r="M45" s="81">
        <v>0</v>
      </c>
      <c r="N45" s="91">
        <v>20</v>
      </c>
      <c r="O45" s="92">
        <v>0</v>
      </c>
      <c r="P45" s="93">
        <f>N45+O45</f>
        <v>20</v>
      </c>
      <c r="Q45" s="82" t="str">
        <f>IFERROR(P45/M45,"-")</f>
        <v>-</v>
      </c>
      <c r="R45" s="81">
        <v>3</v>
      </c>
      <c r="S45" s="81">
        <v>3</v>
      </c>
      <c r="T45" s="82">
        <f>IFERROR(S45/(O45+P45),"-")</f>
        <v>0.15</v>
      </c>
      <c r="U45" s="182">
        <f>IFERROR(J45/SUM(P45:P46),"-")</f>
        <v>5714.2857142857</v>
      </c>
      <c r="V45" s="84">
        <v>5</v>
      </c>
      <c r="W45" s="82">
        <f>IF(P45=0,"-",V45/P45)</f>
        <v>0.25</v>
      </c>
      <c r="X45" s="186">
        <v>1763000</v>
      </c>
      <c r="Y45" s="187">
        <f>IFERROR(X45/P45,"-")</f>
        <v>88150</v>
      </c>
      <c r="Z45" s="187">
        <f>IFERROR(X45/V45,"-")</f>
        <v>352600</v>
      </c>
      <c r="AA45" s="188">
        <f>SUM(X45:X46)-SUM(J45:J46)</f>
        <v>1643000</v>
      </c>
      <c r="AB45" s="85">
        <f>SUM(X45:X46)/SUM(J45:J46)</f>
        <v>14.691666666667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2</v>
      </c>
      <c r="AN45" s="101">
        <f>IF(P45=0,"",IF(AM45=0,"",(AM45/P45)))</f>
        <v>0.1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>
        <v>1</v>
      </c>
      <c r="AW45" s="107">
        <f>IF(P45=0,"",IF(AV45=0,"",(AV45/P45)))</f>
        <v>0.05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>
        <v>4</v>
      </c>
      <c r="BF45" s="113">
        <f>IF(P45=0,"",IF(BE45=0,"",(BE45/P45)))</f>
        <v>0.2</v>
      </c>
      <c r="BG45" s="112">
        <v>1</v>
      </c>
      <c r="BH45" s="114">
        <f>IFERROR(BG45/BE45,"-")</f>
        <v>0.25</v>
      </c>
      <c r="BI45" s="115">
        <v>50000</v>
      </c>
      <c r="BJ45" s="116">
        <f>IFERROR(BI45/BE45,"-")</f>
        <v>12500</v>
      </c>
      <c r="BK45" s="117"/>
      <c r="BL45" s="117"/>
      <c r="BM45" s="117">
        <v>1</v>
      </c>
      <c r="BN45" s="119">
        <v>10</v>
      </c>
      <c r="BO45" s="120">
        <f>IF(P45=0,"",IF(BN45=0,"",(BN45/P45)))</f>
        <v>0.5</v>
      </c>
      <c r="BP45" s="121">
        <v>3</v>
      </c>
      <c r="BQ45" s="122">
        <f>IFERROR(BP45/BN45,"-")</f>
        <v>0.3</v>
      </c>
      <c r="BR45" s="123">
        <v>1702000</v>
      </c>
      <c r="BS45" s="124">
        <f>IFERROR(BR45/BN45,"-")</f>
        <v>170200</v>
      </c>
      <c r="BT45" s="125"/>
      <c r="BU45" s="125"/>
      <c r="BV45" s="125">
        <v>3</v>
      </c>
      <c r="BW45" s="126">
        <v>2</v>
      </c>
      <c r="BX45" s="127">
        <f>IF(P45=0,"",IF(BW45=0,"",(BW45/P45)))</f>
        <v>0.1</v>
      </c>
      <c r="BY45" s="128">
        <v>1</v>
      </c>
      <c r="BZ45" s="129">
        <f>IFERROR(BY45/BW45,"-")</f>
        <v>0.5</v>
      </c>
      <c r="CA45" s="130">
        <v>11000</v>
      </c>
      <c r="CB45" s="131">
        <f>IFERROR(CA45/BW45,"-")</f>
        <v>5500</v>
      </c>
      <c r="CC45" s="132"/>
      <c r="CD45" s="132"/>
      <c r="CE45" s="132">
        <v>1</v>
      </c>
      <c r="CF45" s="133">
        <v>1</v>
      </c>
      <c r="CG45" s="134">
        <f>IF(P45=0,"",IF(CF45=0,"",(CF45/P45)))</f>
        <v>0.05</v>
      </c>
      <c r="CH45" s="135"/>
      <c r="CI45" s="136">
        <f>IFERROR(CH45/CF45,"-")</f>
        <v>0</v>
      </c>
      <c r="CJ45" s="137"/>
      <c r="CK45" s="138">
        <f>IFERROR(CJ45/CF45,"-")</f>
        <v>0</v>
      </c>
      <c r="CL45" s="139"/>
      <c r="CM45" s="139"/>
      <c r="CN45" s="139"/>
      <c r="CO45" s="140">
        <v>5</v>
      </c>
      <c r="CP45" s="141">
        <v>1763000</v>
      </c>
      <c r="CQ45" s="141">
        <v>1655000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/>
      <c r="B46" s="203" t="s">
        <v>161</v>
      </c>
      <c r="C46" s="203"/>
      <c r="D46" s="203" t="s">
        <v>159</v>
      </c>
      <c r="E46" s="203" t="s">
        <v>160</v>
      </c>
      <c r="F46" s="203" t="s">
        <v>69</v>
      </c>
      <c r="G46" s="203"/>
      <c r="H46" s="90"/>
      <c r="I46" s="90"/>
      <c r="J46" s="188"/>
      <c r="K46" s="81">
        <v>9</v>
      </c>
      <c r="L46" s="81">
        <v>7</v>
      </c>
      <c r="M46" s="81">
        <v>1</v>
      </c>
      <c r="N46" s="91">
        <v>1</v>
      </c>
      <c r="O46" s="92">
        <v>0</v>
      </c>
      <c r="P46" s="93">
        <f>N46+O46</f>
        <v>1</v>
      </c>
      <c r="Q46" s="82">
        <f>IFERROR(P46/M46,"-")</f>
        <v>1</v>
      </c>
      <c r="R46" s="81">
        <v>0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1</v>
      </c>
      <c r="BX46" s="127">
        <f>IF(P46=0,"",IF(BW46=0,"",(BW46/P46)))</f>
        <v>1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0.086666666666667</v>
      </c>
      <c r="B47" s="203" t="s">
        <v>162</v>
      </c>
      <c r="C47" s="203"/>
      <c r="D47" s="203" t="s">
        <v>159</v>
      </c>
      <c r="E47" s="203" t="s">
        <v>160</v>
      </c>
      <c r="F47" s="203" t="s">
        <v>64</v>
      </c>
      <c r="G47" s="203" t="s">
        <v>163</v>
      </c>
      <c r="H47" s="90" t="s">
        <v>149</v>
      </c>
      <c r="I47" s="204" t="s">
        <v>109</v>
      </c>
      <c r="J47" s="188">
        <v>150000</v>
      </c>
      <c r="K47" s="81">
        <v>0</v>
      </c>
      <c r="L47" s="81">
        <v>0</v>
      </c>
      <c r="M47" s="81">
        <v>0</v>
      </c>
      <c r="N47" s="91">
        <v>15</v>
      </c>
      <c r="O47" s="92">
        <v>0</v>
      </c>
      <c r="P47" s="93">
        <f>N47+O47</f>
        <v>15</v>
      </c>
      <c r="Q47" s="82" t="str">
        <f>IFERROR(P47/M47,"-")</f>
        <v>-</v>
      </c>
      <c r="R47" s="81">
        <v>1</v>
      </c>
      <c r="S47" s="81">
        <v>2</v>
      </c>
      <c r="T47" s="82">
        <f>IFERROR(S47/(O47+P47),"-")</f>
        <v>0.13333333333333</v>
      </c>
      <c r="U47" s="182">
        <f>IFERROR(J47/SUM(P47:P48),"-")</f>
        <v>9375</v>
      </c>
      <c r="V47" s="84">
        <v>1</v>
      </c>
      <c r="W47" s="82">
        <f>IF(P47=0,"-",V47/P47)</f>
        <v>0.066666666666667</v>
      </c>
      <c r="X47" s="186">
        <v>3000</v>
      </c>
      <c r="Y47" s="187">
        <f>IFERROR(X47/P47,"-")</f>
        <v>200</v>
      </c>
      <c r="Z47" s="187">
        <f>IFERROR(X47/V47,"-")</f>
        <v>3000</v>
      </c>
      <c r="AA47" s="188">
        <f>SUM(X47:X48)-SUM(J47:J48)</f>
        <v>-137000</v>
      </c>
      <c r="AB47" s="85">
        <f>SUM(X47:X48)/SUM(J47:J48)</f>
        <v>0.086666666666667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>
        <v>1</v>
      </c>
      <c r="AW47" s="107">
        <f>IF(P47=0,"",IF(AV47=0,"",(AV47/P47)))</f>
        <v>0.066666666666667</v>
      </c>
      <c r="AX47" s="106"/>
      <c r="AY47" s="108">
        <f>IFERROR(AX47/AV47,"-")</f>
        <v>0</v>
      </c>
      <c r="AZ47" s="109"/>
      <c r="BA47" s="110">
        <f>IFERROR(AZ47/AV47,"-")</f>
        <v>0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8</v>
      </c>
      <c r="BO47" s="120">
        <f>IF(P47=0,"",IF(BN47=0,"",(BN47/P47)))</f>
        <v>0.53333333333333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2</v>
      </c>
      <c r="BX47" s="127">
        <f>IF(P47=0,"",IF(BW47=0,"",(BW47/P47)))</f>
        <v>0.13333333333333</v>
      </c>
      <c r="BY47" s="128">
        <v>1</v>
      </c>
      <c r="BZ47" s="129">
        <f>IFERROR(BY47/BW47,"-")</f>
        <v>0.5</v>
      </c>
      <c r="CA47" s="130">
        <v>3000</v>
      </c>
      <c r="CB47" s="131">
        <f>IFERROR(CA47/BW47,"-")</f>
        <v>1500</v>
      </c>
      <c r="CC47" s="132">
        <v>1</v>
      </c>
      <c r="CD47" s="132"/>
      <c r="CE47" s="132"/>
      <c r="CF47" s="133">
        <v>4</v>
      </c>
      <c r="CG47" s="134">
        <f>IF(P47=0,"",IF(CF47=0,"",(CF47/P47)))</f>
        <v>0.26666666666667</v>
      </c>
      <c r="CH47" s="135"/>
      <c r="CI47" s="136">
        <f>IFERROR(CH47/CF47,"-")</f>
        <v>0</v>
      </c>
      <c r="CJ47" s="137"/>
      <c r="CK47" s="138">
        <f>IFERROR(CJ47/CF47,"-")</f>
        <v>0</v>
      </c>
      <c r="CL47" s="139"/>
      <c r="CM47" s="139"/>
      <c r="CN47" s="139"/>
      <c r="CO47" s="140">
        <v>1</v>
      </c>
      <c r="CP47" s="141">
        <v>3000</v>
      </c>
      <c r="CQ47" s="141">
        <v>3000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164</v>
      </c>
      <c r="C48" s="203"/>
      <c r="D48" s="203" t="s">
        <v>159</v>
      </c>
      <c r="E48" s="203" t="s">
        <v>160</v>
      </c>
      <c r="F48" s="203" t="s">
        <v>69</v>
      </c>
      <c r="G48" s="203"/>
      <c r="H48" s="90"/>
      <c r="I48" s="90"/>
      <c r="J48" s="188"/>
      <c r="K48" s="81">
        <v>14</v>
      </c>
      <c r="L48" s="81">
        <v>12</v>
      </c>
      <c r="M48" s="81">
        <v>3</v>
      </c>
      <c r="N48" s="91">
        <v>1</v>
      </c>
      <c r="O48" s="92">
        <v>0</v>
      </c>
      <c r="P48" s="93">
        <f>N48+O48</f>
        <v>1</v>
      </c>
      <c r="Q48" s="82">
        <f>IFERROR(P48/M48,"-")</f>
        <v>0.33333333333333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1</v>
      </c>
      <c r="W48" s="82">
        <f>IF(P48=0,"-",V48/P48)</f>
        <v>1</v>
      </c>
      <c r="X48" s="186">
        <v>10000</v>
      </c>
      <c r="Y48" s="187">
        <f>IFERROR(X48/P48,"-")</f>
        <v>10000</v>
      </c>
      <c r="Z48" s="187">
        <f>IFERROR(X48/V48,"-")</f>
        <v>10000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1</v>
      </c>
      <c r="BO48" s="120">
        <f>IF(P48=0,"",IF(BN48=0,"",(BN48/P48)))</f>
        <v>1</v>
      </c>
      <c r="BP48" s="121">
        <v>1</v>
      </c>
      <c r="BQ48" s="122">
        <f>IFERROR(BP48/BN48,"-")</f>
        <v>1</v>
      </c>
      <c r="BR48" s="123">
        <v>10000</v>
      </c>
      <c r="BS48" s="124">
        <f>IFERROR(BR48/BN48,"-")</f>
        <v>10000</v>
      </c>
      <c r="BT48" s="125">
        <v>1</v>
      </c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10000</v>
      </c>
      <c r="CQ48" s="141">
        <v>10000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0.17272727272727</v>
      </c>
      <c r="B49" s="203" t="s">
        <v>165</v>
      </c>
      <c r="C49" s="203"/>
      <c r="D49" s="203" t="s">
        <v>166</v>
      </c>
      <c r="E49" s="203" t="s">
        <v>167</v>
      </c>
      <c r="F49" s="203" t="s">
        <v>64</v>
      </c>
      <c r="G49" s="203" t="s">
        <v>65</v>
      </c>
      <c r="H49" s="90" t="s">
        <v>168</v>
      </c>
      <c r="I49" s="204" t="s">
        <v>169</v>
      </c>
      <c r="J49" s="188">
        <v>220000</v>
      </c>
      <c r="K49" s="81">
        <v>0</v>
      </c>
      <c r="L49" s="81">
        <v>0</v>
      </c>
      <c r="M49" s="81">
        <v>0</v>
      </c>
      <c r="N49" s="91">
        <v>32</v>
      </c>
      <c r="O49" s="92">
        <v>0</v>
      </c>
      <c r="P49" s="93">
        <f>N49+O49</f>
        <v>32</v>
      </c>
      <c r="Q49" s="82" t="str">
        <f>IFERROR(P49/M49,"-")</f>
        <v>-</v>
      </c>
      <c r="R49" s="81">
        <v>0</v>
      </c>
      <c r="S49" s="81">
        <v>3</v>
      </c>
      <c r="T49" s="82">
        <f>IFERROR(S49/(O49+P49),"-")</f>
        <v>0.09375</v>
      </c>
      <c r="U49" s="182">
        <f>IFERROR(J49/SUM(P49:P50),"-")</f>
        <v>6470.5882352941</v>
      </c>
      <c r="V49" s="84">
        <v>4</v>
      </c>
      <c r="W49" s="82">
        <f>IF(P49=0,"-",V49/P49)</f>
        <v>0.125</v>
      </c>
      <c r="X49" s="186">
        <v>38000</v>
      </c>
      <c r="Y49" s="187">
        <f>IFERROR(X49/P49,"-")</f>
        <v>1187.5</v>
      </c>
      <c r="Z49" s="187">
        <f>IFERROR(X49/V49,"-")</f>
        <v>9500</v>
      </c>
      <c r="AA49" s="188">
        <f>SUM(X49:X50)-SUM(J49:J50)</f>
        <v>-182000</v>
      </c>
      <c r="AB49" s="85">
        <f>SUM(X49:X50)/SUM(J49:J50)</f>
        <v>0.17272727272727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>
        <v>3</v>
      </c>
      <c r="AN49" s="101">
        <f>IF(P49=0,"",IF(AM49=0,"",(AM49/P49)))</f>
        <v>0.09375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>
        <v>3</v>
      </c>
      <c r="AW49" s="107">
        <f>IF(P49=0,"",IF(AV49=0,"",(AV49/P49)))</f>
        <v>0.09375</v>
      </c>
      <c r="AX49" s="106"/>
      <c r="AY49" s="108">
        <f>IFERROR(AX49/AV49,"-")</f>
        <v>0</v>
      </c>
      <c r="AZ49" s="109"/>
      <c r="BA49" s="110">
        <f>IFERROR(AZ49/AV49,"-")</f>
        <v>0</v>
      </c>
      <c r="BB49" s="111"/>
      <c r="BC49" s="111"/>
      <c r="BD49" s="111"/>
      <c r="BE49" s="112">
        <v>12</v>
      </c>
      <c r="BF49" s="113">
        <f>IF(P49=0,"",IF(BE49=0,"",(BE49/P49)))</f>
        <v>0.375</v>
      </c>
      <c r="BG49" s="112">
        <v>2</v>
      </c>
      <c r="BH49" s="114">
        <f>IFERROR(BG49/BE49,"-")</f>
        <v>0.16666666666667</v>
      </c>
      <c r="BI49" s="115">
        <v>12000</v>
      </c>
      <c r="BJ49" s="116">
        <f>IFERROR(BI49/BE49,"-")</f>
        <v>1000</v>
      </c>
      <c r="BK49" s="117">
        <v>1</v>
      </c>
      <c r="BL49" s="117"/>
      <c r="BM49" s="117">
        <v>1</v>
      </c>
      <c r="BN49" s="119">
        <v>10</v>
      </c>
      <c r="BO49" s="120">
        <f>IF(P49=0,"",IF(BN49=0,"",(BN49/P49)))</f>
        <v>0.3125</v>
      </c>
      <c r="BP49" s="121">
        <v>1</v>
      </c>
      <c r="BQ49" s="122">
        <f>IFERROR(BP49/BN49,"-")</f>
        <v>0.1</v>
      </c>
      <c r="BR49" s="123">
        <v>8000</v>
      </c>
      <c r="BS49" s="124">
        <f>IFERROR(BR49/BN49,"-")</f>
        <v>800</v>
      </c>
      <c r="BT49" s="125"/>
      <c r="BU49" s="125">
        <v>1</v>
      </c>
      <c r="BV49" s="125"/>
      <c r="BW49" s="126">
        <v>2</v>
      </c>
      <c r="BX49" s="127">
        <f>IF(P49=0,"",IF(BW49=0,"",(BW49/P49)))</f>
        <v>0.0625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>
        <v>2</v>
      </c>
      <c r="CG49" s="134">
        <f>IF(P49=0,"",IF(CF49=0,"",(CF49/P49)))</f>
        <v>0.0625</v>
      </c>
      <c r="CH49" s="135">
        <v>1</v>
      </c>
      <c r="CI49" s="136">
        <f>IFERROR(CH49/CF49,"-")</f>
        <v>0.5</v>
      </c>
      <c r="CJ49" s="137">
        <v>18000</v>
      </c>
      <c r="CK49" s="138">
        <f>IFERROR(CJ49/CF49,"-")</f>
        <v>9000</v>
      </c>
      <c r="CL49" s="139"/>
      <c r="CM49" s="139"/>
      <c r="CN49" s="139">
        <v>1</v>
      </c>
      <c r="CO49" s="140">
        <v>4</v>
      </c>
      <c r="CP49" s="141">
        <v>38000</v>
      </c>
      <c r="CQ49" s="141">
        <v>18000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170</v>
      </c>
      <c r="C50" s="203"/>
      <c r="D50" s="203" t="s">
        <v>166</v>
      </c>
      <c r="E50" s="203" t="s">
        <v>167</v>
      </c>
      <c r="F50" s="203" t="s">
        <v>69</v>
      </c>
      <c r="G50" s="203"/>
      <c r="H50" s="90"/>
      <c r="I50" s="90"/>
      <c r="J50" s="188"/>
      <c r="K50" s="81">
        <v>33</v>
      </c>
      <c r="L50" s="81">
        <v>19</v>
      </c>
      <c r="M50" s="81">
        <v>4</v>
      </c>
      <c r="N50" s="91">
        <v>2</v>
      </c>
      <c r="O50" s="92">
        <v>0</v>
      </c>
      <c r="P50" s="93">
        <f>N50+O50</f>
        <v>2</v>
      </c>
      <c r="Q50" s="82">
        <f>IFERROR(P50/M50,"-")</f>
        <v>0.5</v>
      </c>
      <c r="R50" s="81">
        <v>0</v>
      </c>
      <c r="S50" s="81">
        <v>1</v>
      </c>
      <c r="T50" s="82">
        <f>IFERROR(S50/(O50+P50),"-")</f>
        <v>0.5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1</v>
      </c>
      <c r="BF50" s="113">
        <f>IF(P50=0,"",IF(BE50=0,"",(BE50/P50)))</f>
        <v>0.5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1</v>
      </c>
      <c r="BO50" s="120">
        <f>IF(P50=0,"",IF(BN50=0,"",(BN50/P50)))</f>
        <v>0.5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0.15333333333333</v>
      </c>
      <c r="B51" s="203" t="s">
        <v>171</v>
      </c>
      <c r="C51" s="203"/>
      <c r="D51" s="203" t="s">
        <v>172</v>
      </c>
      <c r="E51" s="203" t="s">
        <v>173</v>
      </c>
      <c r="F51" s="203" t="s">
        <v>155</v>
      </c>
      <c r="G51" s="203" t="s">
        <v>65</v>
      </c>
      <c r="H51" s="90" t="s">
        <v>174</v>
      </c>
      <c r="I51" s="205" t="s">
        <v>121</v>
      </c>
      <c r="J51" s="188">
        <v>150000</v>
      </c>
      <c r="K51" s="81">
        <v>16</v>
      </c>
      <c r="L51" s="81">
        <v>0</v>
      </c>
      <c r="M51" s="81">
        <v>68</v>
      </c>
      <c r="N51" s="91">
        <v>5</v>
      </c>
      <c r="O51" s="92">
        <v>0</v>
      </c>
      <c r="P51" s="93">
        <f>N51+O51</f>
        <v>5</v>
      </c>
      <c r="Q51" s="82">
        <f>IFERROR(P51/M51,"-")</f>
        <v>0.073529411764706</v>
      </c>
      <c r="R51" s="81">
        <v>0</v>
      </c>
      <c r="S51" s="81">
        <v>4</v>
      </c>
      <c r="T51" s="82">
        <f>IFERROR(S51/(O51+P51),"-")</f>
        <v>0.8</v>
      </c>
      <c r="U51" s="182">
        <f>IFERROR(J51/SUM(P51:P52),"-")</f>
        <v>21428.571428571</v>
      </c>
      <c r="V51" s="84">
        <v>1</v>
      </c>
      <c r="W51" s="82">
        <f>IF(P51=0,"-",V51/P51)</f>
        <v>0.2</v>
      </c>
      <c r="X51" s="186">
        <v>17000</v>
      </c>
      <c r="Y51" s="187">
        <f>IFERROR(X51/P51,"-")</f>
        <v>3400</v>
      </c>
      <c r="Z51" s="187">
        <f>IFERROR(X51/V51,"-")</f>
        <v>17000</v>
      </c>
      <c r="AA51" s="188">
        <f>SUM(X51:X52)-SUM(J51:J52)</f>
        <v>-127000</v>
      </c>
      <c r="AB51" s="85">
        <f>SUM(X51:X52)/SUM(J51:J52)</f>
        <v>0.15333333333333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1</v>
      </c>
      <c r="AN51" s="101">
        <f>IF(P51=0,"",IF(AM51=0,"",(AM51/P51)))</f>
        <v>0.2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>
        <v>1</v>
      </c>
      <c r="AW51" s="107">
        <f>IF(P51=0,"",IF(AV51=0,"",(AV51/P51)))</f>
        <v>0.2</v>
      </c>
      <c r="AX51" s="106"/>
      <c r="AY51" s="108">
        <f>IFERROR(AX51/AV51,"-")</f>
        <v>0</v>
      </c>
      <c r="AZ51" s="109"/>
      <c r="BA51" s="110">
        <f>IFERROR(AZ51/AV51,"-")</f>
        <v>0</v>
      </c>
      <c r="BB51" s="111"/>
      <c r="BC51" s="111"/>
      <c r="BD51" s="111"/>
      <c r="BE51" s="112">
        <v>1</v>
      </c>
      <c r="BF51" s="113">
        <f>IF(P51=0,"",IF(BE51=0,"",(BE51/P51)))</f>
        <v>0.2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1</v>
      </c>
      <c r="BO51" s="120">
        <f>IF(P51=0,"",IF(BN51=0,"",(BN51/P51)))</f>
        <v>0.2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1</v>
      </c>
      <c r="BX51" s="127">
        <f>IF(P51=0,"",IF(BW51=0,"",(BW51/P51)))</f>
        <v>0.2</v>
      </c>
      <c r="BY51" s="128">
        <v>1</v>
      </c>
      <c r="BZ51" s="129">
        <f>IFERROR(BY51/BW51,"-")</f>
        <v>1</v>
      </c>
      <c r="CA51" s="130">
        <v>17000</v>
      </c>
      <c r="CB51" s="131">
        <f>IFERROR(CA51/BW51,"-")</f>
        <v>17000</v>
      </c>
      <c r="CC51" s="132"/>
      <c r="CD51" s="132"/>
      <c r="CE51" s="132">
        <v>1</v>
      </c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1</v>
      </c>
      <c r="CP51" s="141">
        <v>17000</v>
      </c>
      <c r="CQ51" s="141">
        <v>17000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175</v>
      </c>
      <c r="C52" s="203"/>
      <c r="D52" s="203" t="s">
        <v>172</v>
      </c>
      <c r="E52" s="203" t="s">
        <v>173</v>
      </c>
      <c r="F52" s="203" t="s">
        <v>69</v>
      </c>
      <c r="G52" s="203"/>
      <c r="H52" s="90"/>
      <c r="I52" s="90"/>
      <c r="J52" s="188"/>
      <c r="K52" s="81">
        <v>22</v>
      </c>
      <c r="L52" s="81">
        <v>20</v>
      </c>
      <c r="M52" s="81">
        <v>17</v>
      </c>
      <c r="N52" s="91">
        <v>2</v>
      </c>
      <c r="O52" s="92">
        <v>0</v>
      </c>
      <c r="P52" s="93">
        <f>N52+O52</f>
        <v>2</v>
      </c>
      <c r="Q52" s="82">
        <f>IFERROR(P52/M52,"-")</f>
        <v>0.11764705882353</v>
      </c>
      <c r="R52" s="81">
        <v>1</v>
      </c>
      <c r="S52" s="81">
        <v>0</v>
      </c>
      <c r="T52" s="82">
        <f>IFERROR(S52/(O52+P52),"-")</f>
        <v>0</v>
      </c>
      <c r="U52" s="182"/>
      <c r="V52" s="84">
        <v>1</v>
      </c>
      <c r="W52" s="82">
        <f>IF(P52=0,"-",V52/P52)</f>
        <v>0.5</v>
      </c>
      <c r="X52" s="186">
        <v>6000</v>
      </c>
      <c r="Y52" s="187">
        <f>IFERROR(X52/P52,"-")</f>
        <v>3000</v>
      </c>
      <c r="Z52" s="187">
        <f>IFERROR(X52/V52,"-")</f>
        <v>6000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2</v>
      </c>
      <c r="BX52" s="127">
        <f>IF(P52=0,"",IF(BW52=0,"",(BW52/P52)))</f>
        <v>1</v>
      </c>
      <c r="BY52" s="128">
        <v>2</v>
      </c>
      <c r="BZ52" s="129">
        <f>IFERROR(BY52/BW52,"-")</f>
        <v>1</v>
      </c>
      <c r="CA52" s="130">
        <v>61000</v>
      </c>
      <c r="CB52" s="131">
        <f>IFERROR(CA52/BW52,"-")</f>
        <v>30500</v>
      </c>
      <c r="CC52" s="132">
        <v>1</v>
      </c>
      <c r="CD52" s="132"/>
      <c r="CE52" s="132">
        <v>1</v>
      </c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6000</v>
      </c>
      <c r="CQ52" s="141">
        <v>58000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0.40909090909091</v>
      </c>
      <c r="B53" s="203" t="s">
        <v>176</v>
      </c>
      <c r="C53" s="203"/>
      <c r="D53" s="203" t="s">
        <v>166</v>
      </c>
      <c r="E53" s="203" t="s">
        <v>167</v>
      </c>
      <c r="F53" s="203" t="s">
        <v>64</v>
      </c>
      <c r="G53" s="203" t="s">
        <v>81</v>
      </c>
      <c r="H53" s="90" t="s">
        <v>168</v>
      </c>
      <c r="I53" s="205" t="s">
        <v>121</v>
      </c>
      <c r="J53" s="188">
        <v>220000</v>
      </c>
      <c r="K53" s="81">
        <v>0</v>
      </c>
      <c r="L53" s="81">
        <v>0</v>
      </c>
      <c r="M53" s="81">
        <v>0</v>
      </c>
      <c r="N53" s="91">
        <v>18</v>
      </c>
      <c r="O53" s="92">
        <v>0</v>
      </c>
      <c r="P53" s="93">
        <f>N53+O53</f>
        <v>18</v>
      </c>
      <c r="Q53" s="82" t="str">
        <f>IFERROR(P53/M53,"-")</f>
        <v>-</v>
      </c>
      <c r="R53" s="81">
        <v>3</v>
      </c>
      <c r="S53" s="81">
        <v>1</v>
      </c>
      <c r="T53" s="82">
        <f>IFERROR(S53/(O53+P53),"-")</f>
        <v>0.055555555555556</v>
      </c>
      <c r="U53" s="182">
        <f>IFERROR(J53/SUM(P53:P54),"-")</f>
        <v>10000</v>
      </c>
      <c r="V53" s="84">
        <v>1</v>
      </c>
      <c r="W53" s="82">
        <f>IF(P53=0,"-",V53/P53)</f>
        <v>0.055555555555556</v>
      </c>
      <c r="X53" s="186">
        <v>90000</v>
      </c>
      <c r="Y53" s="187">
        <f>IFERROR(X53/P53,"-")</f>
        <v>5000</v>
      </c>
      <c r="Z53" s="187">
        <f>IFERROR(X53/V53,"-")</f>
        <v>90000</v>
      </c>
      <c r="AA53" s="188">
        <f>SUM(X53:X54)-SUM(J53:J54)</f>
        <v>-130000</v>
      </c>
      <c r="AB53" s="85">
        <f>SUM(X53:X54)/SUM(J53:J54)</f>
        <v>0.40909090909091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4</v>
      </c>
      <c r="BF53" s="113">
        <f>IF(P53=0,"",IF(BE53=0,"",(BE53/P53)))</f>
        <v>0.22222222222222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8</v>
      </c>
      <c r="BO53" s="120">
        <f>IF(P53=0,"",IF(BN53=0,"",(BN53/P53)))</f>
        <v>0.44444444444444</v>
      </c>
      <c r="BP53" s="121">
        <v>1</v>
      </c>
      <c r="BQ53" s="122">
        <f>IFERROR(BP53/BN53,"-")</f>
        <v>0.125</v>
      </c>
      <c r="BR53" s="123">
        <v>90000</v>
      </c>
      <c r="BS53" s="124">
        <f>IFERROR(BR53/BN53,"-")</f>
        <v>11250</v>
      </c>
      <c r="BT53" s="125"/>
      <c r="BU53" s="125"/>
      <c r="BV53" s="125">
        <v>1</v>
      </c>
      <c r="BW53" s="126">
        <v>4</v>
      </c>
      <c r="BX53" s="127">
        <f>IF(P53=0,"",IF(BW53=0,"",(BW53/P53)))</f>
        <v>0.22222222222222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>
        <v>2</v>
      </c>
      <c r="CG53" s="134">
        <f>IF(P53=0,"",IF(CF53=0,"",(CF53/P53)))</f>
        <v>0.11111111111111</v>
      </c>
      <c r="CH53" s="135"/>
      <c r="CI53" s="136">
        <f>IFERROR(CH53/CF53,"-")</f>
        <v>0</v>
      </c>
      <c r="CJ53" s="137"/>
      <c r="CK53" s="138">
        <f>IFERROR(CJ53/CF53,"-")</f>
        <v>0</v>
      </c>
      <c r="CL53" s="139"/>
      <c r="CM53" s="139"/>
      <c r="CN53" s="139"/>
      <c r="CO53" s="140">
        <v>1</v>
      </c>
      <c r="CP53" s="141">
        <v>90000</v>
      </c>
      <c r="CQ53" s="141">
        <v>90000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177</v>
      </c>
      <c r="C54" s="203"/>
      <c r="D54" s="203" t="s">
        <v>166</v>
      </c>
      <c r="E54" s="203" t="s">
        <v>167</v>
      </c>
      <c r="F54" s="203" t="s">
        <v>69</v>
      </c>
      <c r="G54" s="203"/>
      <c r="H54" s="90"/>
      <c r="I54" s="90"/>
      <c r="J54" s="188"/>
      <c r="K54" s="81">
        <v>27</v>
      </c>
      <c r="L54" s="81">
        <v>21</v>
      </c>
      <c r="M54" s="81">
        <v>4</v>
      </c>
      <c r="N54" s="91">
        <v>4</v>
      </c>
      <c r="O54" s="92">
        <v>0</v>
      </c>
      <c r="P54" s="93">
        <f>N54+O54</f>
        <v>4</v>
      </c>
      <c r="Q54" s="82">
        <f>IFERROR(P54/M54,"-")</f>
        <v>1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3</v>
      </c>
      <c r="BO54" s="120">
        <f>IF(P54=0,"",IF(BN54=0,"",(BN54/P54)))</f>
        <v>0.75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1</v>
      </c>
      <c r="BX54" s="127">
        <f>IF(P54=0,"",IF(BW54=0,"",(BW54/P54)))</f>
        <v>0.25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0.066666666666667</v>
      </c>
      <c r="B55" s="203" t="s">
        <v>178</v>
      </c>
      <c r="C55" s="203"/>
      <c r="D55" s="203" t="s">
        <v>172</v>
      </c>
      <c r="E55" s="203" t="s">
        <v>173</v>
      </c>
      <c r="F55" s="203" t="s">
        <v>155</v>
      </c>
      <c r="G55" s="203" t="s">
        <v>81</v>
      </c>
      <c r="H55" s="90" t="s">
        <v>174</v>
      </c>
      <c r="I55" s="205" t="s">
        <v>150</v>
      </c>
      <c r="J55" s="188">
        <v>150000</v>
      </c>
      <c r="K55" s="81">
        <v>14</v>
      </c>
      <c r="L55" s="81">
        <v>0</v>
      </c>
      <c r="M55" s="81">
        <v>87</v>
      </c>
      <c r="N55" s="91">
        <v>4</v>
      </c>
      <c r="O55" s="92">
        <v>0</v>
      </c>
      <c r="P55" s="93">
        <f>N55+O55</f>
        <v>4</v>
      </c>
      <c r="Q55" s="82">
        <f>IFERROR(P55/M55,"-")</f>
        <v>0.045977011494253</v>
      </c>
      <c r="R55" s="81">
        <v>1</v>
      </c>
      <c r="S55" s="81">
        <v>1</v>
      </c>
      <c r="T55" s="82">
        <f>IFERROR(S55/(O55+P55),"-")</f>
        <v>0.25</v>
      </c>
      <c r="U55" s="182">
        <f>IFERROR(J55/SUM(P55:P56),"-")</f>
        <v>18750</v>
      </c>
      <c r="V55" s="84">
        <v>1</v>
      </c>
      <c r="W55" s="82">
        <f>IF(P55=0,"-",V55/P55)</f>
        <v>0.25</v>
      </c>
      <c r="X55" s="186">
        <v>10000</v>
      </c>
      <c r="Y55" s="187">
        <f>IFERROR(X55/P55,"-")</f>
        <v>2500</v>
      </c>
      <c r="Z55" s="187">
        <f>IFERROR(X55/V55,"-")</f>
        <v>10000</v>
      </c>
      <c r="AA55" s="188">
        <f>SUM(X55:X56)-SUM(J55:J56)</f>
        <v>-140000</v>
      </c>
      <c r="AB55" s="85">
        <f>SUM(X55:X56)/SUM(J55:J56)</f>
        <v>0.066666666666667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2</v>
      </c>
      <c r="BO55" s="120">
        <f>IF(P55=0,"",IF(BN55=0,"",(BN55/P55)))</f>
        <v>0.5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2</v>
      </c>
      <c r="BX55" s="127">
        <f>IF(P55=0,"",IF(BW55=0,"",(BW55/P55)))</f>
        <v>0.5</v>
      </c>
      <c r="BY55" s="128">
        <v>2</v>
      </c>
      <c r="BZ55" s="129">
        <f>IFERROR(BY55/BW55,"-")</f>
        <v>1</v>
      </c>
      <c r="CA55" s="130">
        <v>20000</v>
      </c>
      <c r="CB55" s="131">
        <f>IFERROR(CA55/BW55,"-")</f>
        <v>10000</v>
      </c>
      <c r="CC55" s="132">
        <v>1</v>
      </c>
      <c r="CD55" s="132">
        <v>1</v>
      </c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10000</v>
      </c>
      <c r="CQ55" s="141">
        <v>10000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179</v>
      </c>
      <c r="C56" s="203"/>
      <c r="D56" s="203" t="s">
        <v>172</v>
      </c>
      <c r="E56" s="203" t="s">
        <v>173</v>
      </c>
      <c r="F56" s="203" t="s">
        <v>69</v>
      </c>
      <c r="G56" s="203"/>
      <c r="H56" s="90"/>
      <c r="I56" s="90"/>
      <c r="J56" s="188"/>
      <c r="K56" s="81">
        <v>35</v>
      </c>
      <c r="L56" s="81">
        <v>25</v>
      </c>
      <c r="M56" s="81">
        <v>13</v>
      </c>
      <c r="N56" s="91">
        <v>4</v>
      </c>
      <c r="O56" s="92">
        <v>0</v>
      </c>
      <c r="P56" s="93">
        <f>N56+O56</f>
        <v>4</v>
      </c>
      <c r="Q56" s="82">
        <f>IFERROR(P56/M56,"-")</f>
        <v>0.30769230769231</v>
      </c>
      <c r="R56" s="81">
        <v>0</v>
      </c>
      <c r="S56" s="81">
        <v>0</v>
      </c>
      <c r="T56" s="82">
        <f>IFERROR(S56/(O56+P56),"-")</f>
        <v>0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1</v>
      </c>
      <c r="AN56" s="101">
        <f>IF(P56=0,"",IF(AM56=0,"",(AM56/P56)))</f>
        <v>0.25</v>
      </c>
      <c r="AO56" s="100"/>
      <c r="AP56" s="102">
        <f>IFERROR(AP56/AM56,"-")</f>
        <v>0</v>
      </c>
      <c r="AQ56" s="103"/>
      <c r="AR56" s="104">
        <f>IFERROR(AQ56/AM56,"-")</f>
        <v>0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0.25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/>
      <c r="BO56" s="120">
        <f>IF(P56=0,"",IF(BN56=0,"",(BN56/P56)))</f>
        <v>0</v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>
        <v>2</v>
      </c>
      <c r="BX56" s="127">
        <f>IF(P56=0,"",IF(BW56=0,"",(BW56/P56)))</f>
        <v>0.5</v>
      </c>
      <c r="BY56" s="128">
        <v>1</v>
      </c>
      <c r="BZ56" s="129">
        <f>IFERROR(BY56/BW56,"-")</f>
        <v>0.5</v>
      </c>
      <c r="CA56" s="130">
        <v>5000</v>
      </c>
      <c r="CB56" s="131">
        <f>IFERROR(CA56/BW56,"-")</f>
        <v>2500</v>
      </c>
      <c r="CC56" s="132">
        <v>1</v>
      </c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>
        <v>5000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1.9461538461538</v>
      </c>
      <c r="B57" s="203" t="s">
        <v>180</v>
      </c>
      <c r="C57" s="203"/>
      <c r="D57" s="203" t="s">
        <v>159</v>
      </c>
      <c r="E57" s="203" t="s">
        <v>160</v>
      </c>
      <c r="F57" s="203" t="s">
        <v>64</v>
      </c>
      <c r="G57" s="203" t="s">
        <v>181</v>
      </c>
      <c r="H57" s="90" t="s">
        <v>149</v>
      </c>
      <c r="I57" s="205" t="s">
        <v>121</v>
      </c>
      <c r="J57" s="188">
        <v>130000</v>
      </c>
      <c r="K57" s="81">
        <v>0</v>
      </c>
      <c r="L57" s="81">
        <v>0</v>
      </c>
      <c r="M57" s="81">
        <v>0</v>
      </c>
      <c r="N57" s="91">
        <v>13</v>
      </c>
      <c r="O57" s="92">
        <v>0</v>
      </c>
      <c r="P57" s="93">
        <f>N57+O57</f>
        <v>13</v>
      </c>
      <c r="Q57" s="82" t="str">
        <f>IFERROR(P57/M57,"-")</f>
        <v>-</v>
      </c>
      <c r="R57" s="81">
        <v>2</v>
      </c>
      <c r="S57" s="81">
        <v>2</v>
      </c>
      <c r="T57" s="82">
        <f>IFERROR(S57/(O57+P57),"-")</f>
        <v>0.15384615384615</v>
      </c>
      <c r="U57" s="182">
        <f>IFERROR(J57/SUM(P57:P58),"-")</f>
        <v>8125</v>
      </c>
      <c r="V57" s="84">
        <v>1</v>
      </c>
      <c r="W57" s="82">
        <f>IF(P57=0,"-",V57/P57)</f>
        <v>0.076923076923077</v>
      </c>
      <c r="X57" s="186">
        <v>10000</v>
      </c>
      <c r="Y57" s="187">
        <f>IFERROR(X57/P57,"-")</f>
        <v>769.23076923077</v>
      </c>
      <c r="Z57" s="187">
        <f>IFERROR(X57/V57,"-")</f>
        <v>10000</v>
      </c>
      <c r="AA57" s="188">
        <f>SUM(X57:X58)-SUM(J57:J58)</f>
        <v>123000</v>
      </c>
      <c r="AB57" s="85">
        <f>SUM(X57:X58)/SUM(J57:J58)</f>
        <v>1.9461538461538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4</v>
      </c>
      <c r="BF57" s="113">
        <f>IF(P57=0,"",IF(BE57=0,"",(BE57/P57)))</f>
        <v>0.30769230769231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6</v>
      </c>
      <c r="BO57" s="120">
        <f>IF(P57=0,"",IF(BN57=0,"",(BN57/P57)))</f>
        <v>0.46153846153846</v>
      </c>
      <c r="BP57" s="121">
        <v>1</v>
      </c>
      <c r="BQ57" s="122">
        <f>IFERROR(BP57/BN57,"-")</f>
        <v>0.16666666666667</v>
      </c>
      <c r="BR57" s="123">
        <v>10000</v>
      </c>
      <c r="BS57" s="124">
        <f>IFERROR(BR57/BN57,"-")</f>
        <v>1666.6666666667</v>
      </c>
      <c r="BT57" s="125">
        <v>1</v>
      </c>
      <c r="BU57" s="125"/>
      <c r="BV57" s="125"/>
      <c r="BW57" s="126">
        <v>2</v>
      </c>
      <c r="BX57" s="127">
        <f>IF(P57=0,"",IF(BW57=0,"",(BW57/P57)))</f>
        <v>0.15384615384615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>
        <v>1</v>
      </c>
      <c r="CG57" s="134">
        <f>IF(P57=0,"",IF(CF57=0,"",(CF57/P57)))</f>
        <v>0.076923076923077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1</v>
      </c>
      <c r="CP57" s="141">
        <v>10000</v>
      </c>
      <c r="CQ57" s="141">
        <v>10000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182</v>
      </c>
      <c r="C58" s="203"/>
      <c r="D58" s="203" t="s">
        <v>159</v>
      </c>
      <c r="E58" s="203" t="s">
        <v>160</v>
      </c>
      <c r="F58" s="203" t="s">
        <v>69</v>
      </c>
      <c r="G58" s="203"/>
      <c r="H58" s="90"/>
      <c r="I58" s="90"/>
      <c r="J58" s="188"/>
      <c r="K58" s="81">
        <v>18</v>
      </c>
      <c r="L58" s="81">
        <v>8</v>
      </c>
      <c r="M58" s="81">
        <v>14</v>
      </c>
      <c r="N58" s="91">
        <v>3</v>
      </c>
      <c r="O58" s="92">
        <v>0</v>
      </c>
      <c r="P58" s="93">
        <f>N58+O58</f>
        <v>3</v>
      </c>
      <c r="Q58" s="82">
        <f>IFERROR(P58/M58,"-")</f>
        <v>0.21428571428571</v>
      </c>
      <c r="R58" s="81">
        <v>1</v>
      </c>
      <c r="S58" s="81">
        <v>0</v>
      </c>
      <c r="T58" s="82">
        <f>IFERROR(S58/(O58+P58),"-")</f>
        <v>0</v>
      </c>
      <c r="U58" s="182"/>
      <c r="V58" s="84">
        <v>1</v>
      </c>
      <c r="W58" s="82">
        <f>IF(P58=0,"-",V58/P58)</f>
        <v>0.33333333333333</v>
      </c>
      <c r="X58" s="186">
        <v>243000</v>
      </c>
      <c r="Y58" s="187">
        <f>IFERROR(X58/P58,"-")</f>
        <v>81000</v>
      </c>
      <c r="Z58" s="187">
        <f>IFERROR(X58/V58,"-")</f>
        <v>243000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2</v>
      </c>
      <c r="BO58" s="120">
        <f>IF(P58=0,"",IF(BN58=0,"",(BN58/P58)))</f>
        <v>0.66666666666667</v>
      </c>
      <c r="BP58" s="121">
        <v>1</v>
      </c>
      <c r="BQ58" s="122">
        <f>IFERROR(BP58/BN58,"-")</f>
        <v>0.5</v>
      </c>
      <c r="BR58" s="123">
        <v>243000</v>
      </c>
      <c r="BS58" s="124">
        <f>IFERROR(BR58/BN58,"-")</f>
        <v>121500</v>
      </c>
      <c r="BT58" s="125"/>
      <c r="BU58" s="125"/>
      <c r="BV58" s="125">
        <v>1</v>
      </c>
      <c r="BW58" s="126">
        <v>1</v>
      </c>
      <c r="BX58" s="127">
        <f>IF(P58=0,"",IF(BW58=0,"",(BW58/P58)))</f>
        <v>0.33333333333333</v>
      </c>
      <c r="BY58" s="128">
        <v>1</v>
      </c>
      <c r="BZ58" s="129">
        <f>IFERROR(BY58/BW58,"-")</f>
        <v>1</v>
      </c>
      <c r="CA58" s="130">
        <v>261000</v>
      </c>
      <c r="CB58" s="131">
        <f>IFERROR(CA58/BW58,"-")</f>
        <v>261000</v>
      </c>
      <c r="CC58" s="132"/>
      <c r="CD58" s="132"/>
      <c r="CE58" s="132">
        <v>1</v>
      </c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243000</v>
      </c>
      <c r="CQ58" s="141">
        <v>261000</v>
      </c>
      <c r="CR58" s="141"/>
      <c r="CS58" s="142" t="str">
        <f>IF(AND(CQ58=0,CR58=0),"",IF(AND(CQ58&lt;=100000,CR58&lt;=100000),"",IF(CQ58/CP58&gt;0.7,"男高",IF(CR58/CP58&gt;0.7,"女高",""))))</f>
        <v>男高</v>
      </c>
    </row>
    <row r="59" spans="1:98">
      <c r="A59" s="80">
        <f>AB59</f>
        <v>0.275</v>
      </c>
      <c r="B59" s="203" t="s">
        <v>183</v>
      </c>
      <c r="C59" s="203"/>
      <c r="D59" s="203" t="s">
        <v>159</v>
      </c>
      <c r="E59" s="203" t="s">
        <v>160</v>
      </c>
      <c r="F59" s="203" t="s">
        <v>64</v>
      </c>
      <c r="G59" s="203" t="s">
        <v>92</v>
      </c>
      <c r="H59" s="90" t="s">
        <v>168</v>
      </c>
      <c r="I59" s="205" t="s">
        <v>121</v>
      </c>
      <c r="J59" s="188">
        <v>120000</v>
      </c>
      <c r="K59" s="81">
        <v>0</v>
      </c>
      <c r="L59" s="81">
        <v>0</v>
      </c>
      <c r="M59" s="81">
        <v>0</v>
      </c>
      <c r="N59" s="91">
        <v>15</v>
      </c>
      <c r="O59" s="92">
        <v>0</v>
      </c>
      <c r="P59" s="93">
        <f>N59+O59</f>
        <v>15</v>
      </c>
      <c r="Q59" s="82" t="str">
        <f>IFERROR(P59/M59,"-")</f>
        <v>-</v>
      </c>
      <c r="R59" s="81">
        <v>0</v>
      </c>
      <c r="S59" s="81">
        <v>1</v>
      </c>
      <c r="T59" s="82">
        <f>IFERROR(S59/(O59+P59),"-")</f>
        <v>0.066666666666667</v>
      </c>
      <c r="U59" s="182">
        <f>IFERROR(J59/SUM(P59:P60),"-")</f>
        <v>7500</v>
      </c>
      <c r="V59" s="84">
        <v>2</v>
      </c>
      <c r="W59" s="82">
        <f>IF(P59=0,"-",V59/P59)</f>
        <v>0.13333333333333</v>
      </c>
      <c r="X59" s="186">
        <v>33000</v>
      </c>
      <c r="Y59" s="187">
        <f>IFERROR(X59/P59,"-")</f>
        <v>2200</v>
      </c>
      <c r="Z59" s="187">
        <f>IFERROR(X59/V59,"-")</f>
        <v>16500</v>
      </c>
      <c r="AA59" s="188">
        <f>SUM(X59:X60)-SUM(J59:J60)</f>
        <v>-87000</v>
      </c>
      <c r="AB59" s="85">
        <f>SUM(X59:X60)/SUM(J59:J60)</f>
        <v>0.275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2</v>
      </c>
      <c r="BF59" s="113">
        <f>IF(P59=0,"",IF(BE59=0,"",(BE59/P59)))</f>
        <v>0.13333333333333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6</v>
      </c>
      <c r="BO59" s="120">
        <f>IF(P59=0,"",IF(BN59=0,"",(BN59/P59)))</f>
        <v>0.4</v>
      </c>
      <c r="BP59" s="121">
        <v>1</v>
      </c>
      <c r="BQ59" s="122">
        <f>IFERROR(BP59/BN59,"-")</f>
        <v>0.16666666666667</v>
      </c>
      <c r="BR59" s="123">
        <v>3000</v>
      </c>
      <c r="BS59" s="124">
        <f>IFERROR(BR59/BN59,"-")</f>
        <v>500</v>
      </c>
      <c r="BT59" s="125">
        <v>1</v>
      </c>
      <c r="BU59" s="125"/>
      <c r="BV59" s="125"/>
      <c r="BW59" s="126">
        <v>6</v>
      </c>
      <c r="BX59" s="127">
        <f>IF(P59=0,"",IF(BW59=0,"",(BW59/P59)))</f>
        <v>0.4</v>
      </c>
      <c r="BY59" s="128">
        <v>1</v>
      </c>
      <c r="BZ59" s="129">
        <f>IFERROR(BY59/BW59,"-")</f>
        <v>0.16666666666667</v>
      </c>
      <c r="CA59" s="130">
        <v>30000</v>
      </c>
      <c r="CB59" s="131">
        <f>IFERROR(CA59/BW59,"-")</f>
        <v>5000</v>
      </c>
      <c r="CC59" s="132"/>
      <c r="CD59" s="132"/>
      <c r="CE59" s="132">
        <v>1</v>
      </c>
      <c r="CF59" s="133">
        <v>1</v>
      </c>
      <c r="CG59" s="134">
        <f>IF(P59=0,"",IF(CF59=0,"",(CF59/P59)))</f>
        <v>0.066666666666667</v>
      </c>
      <c r="CH59" s="135"/>
      <c r="CI59" s="136">
        <f>IFERROR(CH59/CF59,"-")</f>
        <v>0</v>
      </c>
      <c r="CJ59" s="137"/>
      <c r="CK59" s="138">
        <f>IFERROR(CJ59/CF59,"-")</f>
        <v>0</v>
      </c>
      <c r="CL59" s="139"/>
      <c r="CM59" s="139"/>
      <c r="CN59" s="139"/>
      <c r="CO59" s="140">
        <v>2</v>
      </c>
      <c r="CP59" s="141">
        <v>33000</v>
      </c>
      <c r="CQ59" s="141">
        <v>30000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184</v>
      </c>
      <c r="C60" s="203"/>
      <c r="D60" s="203" t="s">
        <v>159</v>
      </c>
      <c r="E60" s="203" t="s">
        <v>160</v>
      </c>
      <c r="F60" s="203" t="s">
        <v>69</v>
      </c>
      <c r="G60" s="203"/>
      <c r="H60" s="90"/>
      <c r="I60" s="90"/>
      <c r="J60" s="188"/>
      <c r="K60" s="81">
        <v>13</v>
      </c>
      <c r="L60" s="81">
        <v>7</v>
      </c>
      <c r="M60" s="81">
        <v>1</v>
      </c>
      <c r="N60" s="91">
        <v>1</v>
      </c>
      <c r="O60" s="92">
        <v>0</v>
      </c>
      <c r="P60" s="93">
        <f>N60+O60</f>
        <v>1</v>
      </c>
      <c r="Q60" s="82">
        <f>IFERROR(P60/M60,"-")</f>
        <v>1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1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</v>
      </c>
      <c r="B61" s="203" t="s">
        <v>185</v>
      </c>
      <c r="C61" s="203"/>
      <c r="D61" s="203" t="s">
        <v>186</v>
      </c>
      <c r="E61" s="203" t="s">
        <v>187</v>
      </c>
      <c r="F61" s="203" t="s">
        <v>64</v>
      </c>
      <c r="G61" s="203" t="s">
        <v>188</v>
      </c>
      <c r="H61" s="90" t="s">
        <v>108</v>
      </c>
      <c r="I61" s="90" t="s">
        <v>112</v>
      </c>
      <c r="J61" s="188">
        <v>50000</v>
      </c>
      <c r="K61" s="81">
        <v>0</v>
      </c>
      <c r="L61" s="81">
        <v>0</v>
      </c>
      <c r="M61" s="81">
        <v>0</v>
      </c>
      <c r="N61" s="91">
        <v>6</v>
      </c>
      <c r="O61" s="92">
        <v>0</v>
      </c>
      <c r="P61" s="93">
        <f>N61+O61</f>
        <v>6</v>
      </c>
      <c r="Q61" s="82" t="str">
        <f>IFERROR(P61/M61,"-")</f>
        <v>-</v>
      </c>
      <c r="R61" s="81">
        <v>0</v>
      </c>
      <c r="S61" s="81">
        <v>1</v>
      </c>
      <c r="T61" s="82">
        <f>IFERROR(S61/(O61+P61),"-")</f>
        <v>0.16666666666667</v>
      </c>
      <c r="U61" s="182">
        <f>IFERROR(J61/SUM(P61:P62),"-")</f>
        <v>6250</v>
      </c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>
        <f>SUM(X61:X62)-SUM(J61:J62)</f>
        <v>-50000</v>
      </c>
      <c r="AB61" s="85">
        <f>SUM(X61:X62)/SUM(J61:J62)</f>
        <v>0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>
        <v>1</v>
      </c>
      <c r="AN61" s="101">
        <f>IF(P61=0,"",IF(AM61=0,"",(AM61/P61)))</f>
        <v>0.16666666666667</v>
      </c>
      <c r="AO61" s="100"/>
      <c r="AP61" s="102">
        <f>IFERROR(AP61/AM61,"-")</f>
        <v>0</v>
      </c>
      <c r="AQ61" s="103"/>
      <c r="AR61" s="104">
        <f>IFERROR(AQ61/AM61,"-")</f>
        <v>0</v>
      </c>
      <c r="AS61" s="105"/>
      <c r="AT61" s="105"/>
      <c r="AU61" s="105"/>
      <c r="AV61" s="106">
        <v>1</v>
      </c>
      <c r="AW61" s="107">
        <f>IF(P61=0,"",IF(AV61=0,"",(AV61/P61)))</f>
        <v>0.16666666666667</v>
      </c>
      <c r="AX61" s="106"/>
      <c r="AY61" s="108">
        <f>IFERROR(AX61/AV61,"-")</f>
        <v>0</v>
      </c>
      <c r="AZ61" s="109"/>
      <c r="BA61" s="110">
        <f>IFERROR(AZ61/AV61,"-")</f>
        <v>0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2</v>
      </c>
      <c r="BO61" s="120">
        <f>IF(P61=0,"",IF(BN61=0,"",(BN61/P61)))</f>
        <v>0.33333333333333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1</v>
      </c>
      <c r="BX61" s="127">
        <f>IF(P61=0,"",IF(BW61=0,"",(BW61/P61)))</f>
        <v>0.16666666666667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>
        <v>1</v>
      </c>
      <c r="CG61" s="134">
        <f>IF(P61=0,"",IF(CF61=0,"",(CF61/P61)))</f>
        <v>0.16666666666667</v>
      </c>
      <c r="CH61" s="135"/>
      <c r="CI61" s="136">
        <f>IFERROR(CH61/CF61,"-")</f>
        <v>0</v>
      </c>
      <c r="CJ61" s="137"/>
      <c r="CK61" s="138">
        <f>IFERROR(CJ61/CF61,"-")</f>
        <v>0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189</v>
      </c>
      <c r="C62" s="203"/>
      <c r="D62" s="203" t="s">
        <v>186</v>
      </c>
      <c r="E62" s="203" t="s">
        <v>187</v>
      </c>
      <c r="F62" s="203" t="s">
        <v>69</v>
      </c>
      <c r="G62" s="203"/>
      <c r="H62" s="90"/>
      <c r="I62" s="90"/>
      <c r="J62" s="188"/>
      <c r="K62" s="81">
        <v>19</v>
      </c>
      <c r="L62" s="81">
        <v>17</v>
      </c>
      <c r="M62" s="81">
        <v>16</v>
      </c>
      <c r="N62" s="91">
        <v>2</v>
      </c>
      <c r="O62" s="92">
        <v>0</v>
      </c>
      <c r="P62" s="93">
        <f>N62+O62</f>
        <v>2</v>
      </c>
      <c r="Q62" s="82">
        <f>IFERROR(P62/M62,"-")</f>
        <v>0.125</v>
      </c>
      <c r="R62" s="81">
        <v>0</v>
      </c>
      <c r="S62" s="81">
        <v>1</v>
      </c>
      <c r="T62" s="82">
        <f>IFERROR(S62/(O62+P62),"-")</f>
        <v>0.5</v>
      </c>
      <c r="U62" s="182"/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1</v>
      </c>
      <c r="BO62" s="120">
        <f>IF(P62=0,"",IF(BN62=0,"",(BN62/P62)))</f>
        <v>0.5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>
        <v>1</v>
      </c>
      <c r="CG62" s="134">
        <f>IF(P62=0,"",IF(CF62=0,"",(CF62/P62)))</f>
        <v>0.5</v>
      </c>
      <c r="CH62" s="135"/>
      <c r="CI62" s="136">
        <f>IFERROR(CH62/CF62,"-")</f>
        <v>0</v>
      </c>
      <c r="CJ62" s="137"/>
      <c r="CK62" s="138">
        <f>IFERROR(CJ62/CF62,"-")</f>
        <v>0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0.2</v>
      </c>
      <c r="B63" s="203" t="s">
        <v>190</v>
      </c>
      <c r="C63" s="203"/>
      <c r="D63" s="203" t="s">
        <v>191</v>
      </c>
      <c r="E63" s="203" t="s">
        <v>192</v>
      </c>
      <c r="F63" s="203" t="s">
        <v>64</v>
      </c>
      <c r="G63" s="203" t="s">
        <v>188</v>
      </c>
      <c r="H63" s="90" t="s">
        <v>108</v>
      </c>
      <c r="I63" s="90" t="s">
        <v>193</v>
      </c>
      <c r="J63" s="188">
        <v>50000</v>
      </c>
      <c r="K63" s="81">
        <v>0</v>
      </c>
      <c r="L63" s="81">
        <v>0</v>
      </c>
      <c r="M63" s="81">
        <v>0</v>
      </c>
      <c r="N63" s="91">
        <v>2</v>
      </c>
      <c r="O63" s="92">
        <v>0</v>
      </c>
      <c r="P63" s="93">
        <f>N63+O63</f>
        <v>2</v>
      </c>
      <c r="Q63" s="82" t="str">
        <f>IFERROR(P63/M63,"-")</f>
        <v>-</v>
      </c>
      <c r="R63" s="81">
        <v>0</v>
      </c>
      <c r="S63" s="81">
        <v>0</v>
      </c>
      <c r="T63" s="82">
        <f>IFERROR(S63/(O63+P63),"-")</f>
        <v>0</v>
      </c>
      <c r="U63" s="182">
        <f>IFERROR(J63/SUM(P63:P64),"-")</f>
        <v>25000</v>
      </c>
      <c r="V63" s="84">
        <v>1</v>
      </c>
      <c r="W63" s="82">
        <f>IF(P63=0,"-",V63/P63)</f>
        <v>0.5</v>
      </c>
      <c r="X63" s="186">
        <v>10000</v>
      </c>
      <c r="Y63" s="187">
        <f>IFERROR(X63/P63,"-")</f>
        <v>5000</v>
      </c>
      <c r="Z63" s="187">
        <f>IFERROR(X63/V63,"-")</f>
        <v>10000</v>
      </c>
      <c r="AA63" s="188">
        <f>SUM(X63:X64)-SUM(J63:J64)</f>
        <v>-40000</v>
      </c>
      <c r="AB63" s="85">
        <f>SUM(X63:X64)/SUM(J63:J64)</f>
        <v>0.2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0.5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>
        <v>1</v>
      </c>
      <c r="BX63" s="127">
        <f>IF(P63=0,"",IF(BW63=0,"",(BW63/P63)))</f>
        <v>0.5</v>
      </c>
      <c r="BY63" s="128">
        <v>1</v>
      </c>
      <c r="BZ63" s="129">
        <f>IFERROR(BY63/BW63,"-")</f>
        <v>1</v>
      </c>
      <c r="CA63" s="130">
        <v>10000</v>
      </c>
      <c r="CB63" s="131">
        <f>IFERROR(CA63/BW63,"-")</f>
        <v>10000</v>
      </c>
      <c r="CC63" s="132"/>
      <c r="CD63" s="132">
        <v>1</v>
      </c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10000</v>
      </c>
      <c r="CQ63" s="141">
        <v>10000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194</v>
      </c>
      <c r="C64" s="203"/>
      <c r="D64" s="203" t="s">
        <v>191</v>
      </c>
      <c r="E64" s="203" t="s">
        <v>192</v>
      </c>
      <c r="F64" s="203" t="s">
        <v>69</v>
      </c>
      <c r="G64" s="203"/>
      <c r="H64" s="90"/>
      <c r="I64" s="90"/>
      <c r="J64" s="188"/>
      <c r="K64" s="81">
        <v>4</v>
      </c>
      <c r="L64" s="81">
        <v>3</v>
      </c>
      <c r="M64" s="81">
        <v>0</v>
      </c>
      <c r="N64" s="91">
        <v>0</v>
      </c>
      <c r="O64" s="92">
        <v>0</v>
      </c>
      <c r="P64" s="93">
        <f>N64+O64</f>
        <v>0</v>
      </c>
      <c r="Q64" s="82" t="str">
        <f>IFERROR(P64/M64,"-")</f>
        <v>-</v>
      </c>
      <c r="R64" s="81">
        <v>0</v>
      </c>
      <c r="S64" s="81">
        <v>0</v>
      </c>
      <c r="T64" s="82" t="str">
        <f>IFERROR(S64/(O64+P64),"-")</f>
        <v>-</v>
      </c>
      <c r="U64" s="182"/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/>
      <c r="AB64" s="85"/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1.16</v>
      </c>
      <c r="B65" s="203" t="s">
        <v>195</v>
      </c>
      <c r="C65" s="203"/>
      <c r="D65" s="203" t="s">
        <v>196</v>
      </c>
      <c r="E65" s="203" t="s">
        <v>197</v>
      </c>
      <c r="F65" s="203" t="s">
        <v>64</v>
      </c>
      <c r="G65" s="203" t="s">
        <v>188</v>
      </c>
      <c r="H65" s="90" t="s">
        <v>108</v>
      </c>
      <c r="I65" s="90" t="s">
        <v>198</v>
      </c>
      <c r="J65" s="188">
        <v>50000</v>
      </c>
      <c r="K65" s="81">
        <v>0</v>
      </c>
      <c r="L65" s="81">
        <v>0</v>
      </c>
      <c r="M65" s="81">
        <v>0</v>
      </c>
      <c r="N65" s="91">
        <v>6</v>
      </c>
      <c r="O65" s="92">
        <v>0</v>
      </c>
      <c r="P65" s="93">
        <f>N65+O65</f>
        <v>6</v>
      </c>
      <c r="Q65" s="82" t="str">
        <f>IFERROR(P65/M65,"-")</f>
        <v>-</v>
      </c>
      <c r="R65" s="81">
        <v>1</v>
      </c>
      <c r="S65" s="81">
        <v>1</v>
      </c>
      <c r="T65" s="82">
        <f>IFERROR(S65/(O65+P65),"-")</f>
        <v>0.16666666666667</v>
      </c>
      <c r="U65" s="182">
        <f>IFERROR(J65/SUM(P65:P66),"-")</f>
        <v>8333.3333333333</v>
      </c>
      <c r="V65" s="84">
        <v>2</v>
      </c>
      <c r="W65" s="82">
        <f>IF(P65=0,"-",V65/P65)</f>
        <v>0.33333333333333</v>
      </c>
      <c r="X65" s="186">
        <v>58000</v>
      </c>
      <c r="Y65" s="187">
        <f>IFERROR(X65/P65,"-")</f>
        <v>9666.6666666667</v>
      </c>
      <c r="Z65" s="187">
        <f>IFERROR(X65/V65,"-")</f>
        <v>29000</v>
      </c>
      <c r="AA65" s="188">
        <f>SUM(X65:X66)-SUM(J65:J66)</f>
        <v>8000</v>
      </c>
      <c r="AB65" s="85">
        <f>SUM(X65:X66)/SUM(J65:J66)</f>
        <v>1.16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0.16666666666667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3</v>
      </c>
      <c r="BO65" s="120">
        <f>IF(P65=0,"",IF(BN65=0,"",(BN65/P65)))</f>
        <v>0.5</v>
      </c>
      <c r="BP65" s="121">
        <v>1</v>
      </c>
      <c r="BQ65" s="122">
        <f>IFERROR(BP65/BN65,"-")</f>
        <v>0.33333333333333</v>
      </c>
      <c r="BR65" s="123">
        <v>21000</v>
      </c>
      <c r="BS65" s="124">
        <f>IFERROR(BR65/BN65,"-")</f>
        <v>7000</v>
      </c>
      <c r="BT65" s="125"/>
      <c r="BU65" s="125"/>
      <c r="BV65" s="125">
        <v>1</v>
      </c>
      <c r="BW65" s="126">
        <v>2</v>
      </c>
      <c r="BX65" s="127">
        <f>IF(P65=0,"",IF(BW65=0,"",(BW65/P65)))</f>
        <v>0.33333333333333</v>
      </c>
      <c r="BY65" s="128">
        <v>1</v>
      </c>
      <c r="BZ65" s="129">
        <f>IFERROR(BY65/BW65,"-")</f>
        <v>0.5</v>
      </c>
      <c r="CA65" s="130">
        <v>37000</v>
      </c>
      <c r="CB65" s="131">
        <f>IFERROR(CA65/BW65,"-")</f>
        <v>18500</v>
      </c>
      <c r="CC65" s="132"/>
      <c r="CD65" s="132"/>
      <c r="CE65" s="132">
        <v>1</v>
      </c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2</v>
      </c>
      <c r="CP65" s="141">
        <v>58000</v>
      </c>
      <c r="CQ65" s="141">
        <v>37000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199</v>
      </c>
      <c r="C66" s="203"/>
      <c r="D66" s="203" t="s">
        <v>196</v>
      </c>
      <c r="E66" s="203" t="s">
        <v>197</v>
      </c>
      <c r="F66" s="203" t="s">
        <v>69</v>
      </c>
      <c r="G66" s="203"/>
      <c r="H66" s="90"/>
      <c r="I66" s="90"/>
      <c r="J66" s="188"/>
      <c r="K66" s="81">
        <v>7</v>
      </c>
      <c r="L66" s="81">
        <v>7</v>
      </c>
      <c r="M66" s="81">
        <v>1</v>
      </c>
      <c r="N66" s="91">
        <v>0</v>
      </c>
      <c r="O66" s="92">
        <v>0</v>
      </c>
      <c r="P66" s="93">
        <f>N66+O66</f>
        <v>0</v>
      </c>
      <c r="Q66" s="82">
        <f>IFERROR(P66/M66,"-")</f>
        <v>0</v>
      </c>
      <c r="R66" s="81">
        <v>0</v>
      </c>
      <c r="S66" s="81">
        <v>0</v>
      </c>
      <c r="T66" s="82" t="str">
        <f>IFERROR(S66/(O66+P66),"-")</f>
        <v>-</v>
      </c>
      <c r="U66" s="182"/>
      <c r="V66" s="84">
        <v>0</v>
      </c>
      <c r="W66" s="82" t="str">
        <f>IF(P66=0,"-",V66/P66)</f>
        <v>-</v>
      </c>
      <c r="X66" s="186">
        <v>0</v>
      </c>
      <c r="Y66" s="187" t="str">
        <f>IFERROR(X66/P66,"-")</f>
        <v>-</v>
      </c>
      <c r="Z66" s="187" t="str">
        <f>IFERROR(X66/V66,"-")</f>
        <v>-</v>
      </c>
      <c r="AA66" s="188"/>
      <c r="AB66" s="85"/>
      <c r="AC66" s="79"/>
      <c r="AD66" s="94"/>
      <c r="AE66" s="95" t="str">
        <f>IF(P66=0,"",IF(AD66=0,"",(AD66/P66)))</f>
        <v/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 t="str">
        <f>IF(P66=0,"",IF(AM66=0,"",(AM66/P66)))</f>
        <v/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 t="str">
        <f>IF(P66=0,"",IF(AV66=0,"",(AV66/P66)))</f>
        <v/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 t="str">
        <f>IF(P66=0,"",IF(BE66=0,"",(BE66/P66)))</f>
        <v/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 t="str">
        <f>IF(P66=0,"",IF(BN66=0,"",(BN66/P66)))</f>
        <v/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 t="str">
        <f>IF(P66=0,"",IF(BW66=0,"",(BW66/P66)))</f>
        <v/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 t="str">
        <f>IF(P66=0,"",IF(CF66=0,"",(CF66/P66)))</f>
        <v/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</v>
      </c>
      <c r="B67" s="203" t="s">
        <v>200</v>
      </c>
      <c r="C67" s="203"/>
      <c r="D67" s="203" t="s">
        <v>201</v>
      </c>
      <c r="E67" s="203" t="s">
        <v>202</v>
      </c>
      <c r="F67" s="203" t="s">
        <v>64</v>
      </c>
      <c r="G67" s="203" t="s">
        <v>188</v>
      </c>
      <c r="H67" s="90" t="s">
        <v>108</v>
      </c>
      <c r="I67" s="90" t="s">
        <v>203</v>
      </c>
      <c r="J67" s="188">
        <v>50000</v>
      </c>
      <c r="K67" s="81">
        <v>0</v>
      </c>
      <c r="L67" s="81">
        <v>0</v>
      </c>
      <c r="M67" s="81">
        <v>0</v>
      </c>
      <c r="N67" s="91">
        <v>4</v>
      </c>
      <c r="O67" s="92">
        <v>0</v>
      </c>
      <c r="P67" s="93">
        <f>N67+O67</f>
        <v>4</v>
      </c>
      <c r="Q67" s="82" t="str">
        <f>IFERROR(P67/M67,"-")</f>
        <v>-</v>
      </c>
      <c r="R67" s="81">
        <v>0</v>
      </c>
      <c r="S67" s="81">
        <v>0</v>
      </c>
      <c r="T67" s="82">
        <f>IFERROR(S67/(O67+P67),"-")</f>
        <v>0</v>
      </c>
      <c r="U67" s="182">
        <f>IFERROR(J67/SUM(P67:P68),"-")</f>
        <v>10000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-50000</v>
      </c>
      <c r="AB67" s="85">
        <f>SUM(X67:X68)/SUM(J67:J68)</f>
        <v>0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1</v>
      </c>
      <c r="BO67" s="120">
        <f>IF(P67=0,"",IF(BN67=0,"",(BN67/P67)))</f>
        <v>0.25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>
        <v>2</v>
      </c>
      <c r="BX67" s="127">
        <f>IF(P67=0,"",IF(BW67=0,"",(BW67/P67)))</f>
        <v>0.5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>
        <v>1</v>
      </c>
      <c r="CG67" s="134">
        <f>IF(P67=0,"",IF(CF67=0,"",(CF67/P67)))</f>
        <v>0.25</v>
      </c>
      <c r="CH67" s="135"/>
      <c r="CI67" s="136">
        <f>IFERROR(CH67/CF67,"-")</f>
        <v>0</v>
      </c>
      <c r="CJ67" s="137"/>
      <c r="CK67" s="138">
        <f>IFERROR(CJ67/CF67,"-")</f>
        <v>0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204</v>
      </c>
      <c r="C68" s="203"/>
      <c r="D68" s="203" t="s">
        <v>201</v>
      </c>
      <c r="E68" s="203" t="s">
        <v>202</v>
      </c>
      <c r="F68" s="203" t="s">
        <v>69</v>
      </c>
      <c r="G68" s="203"/>
      <c r="H68" s="90"/>
      <c r="I68" s="90"/>
      <c r="J68" s="188"/>
      <c r="K68" s="81">
        <v>11</v>
      </c>
      <c r="L68" s="81">
        <v>7</v>
      </c>
      <c r="M68" s="81">
        <v>1</v>
      </c>
      <c r="N68" s="91">
        <v>1</v>
      </c>
      <c r="O68" s="92">
        <v>0</v>
      </c>
      <c r="P68" s="93">
        <f>N68+O68</f>
        <v>1</v>
      </c>
      <c r="Q68" s="82">
        <f>IFERROR(P68/M68,"-")</f>
        <v>1</v>
      </c>
      <c r="R68" s="81">
        <v>0</v>
      </c>
      <c r="S68" s="81">
        <v>1</v>
      </c>
      <c r="T68" s="82">
        <f>IFERROR(S68/(O68+P68),"-")</f>
        <v>1</v>
      </c>
      <c r="U68" s="182"/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1</v>
      </c>
      <c r="BO68" s="120">
        <f>IF(P68=0,"",IF(BN68=0,"",(BN68/P68)))</f>
        <v>1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0.1125</v>
      </c>
      <c r="B69" s="203" t="s">
        <v>205</v>
      </c>
      <c r="C69" s="203"/>
      <c r="D69" s="203"/>
      <c r="E69" s="203"/>
      <c r="F69" s="203" t="s">
        <v>155</v>
      </c>
      <c r="G69" s="203" t="s">
        <v>206</v>
      </c>
      <c r="H69" s="90" t="s">
        <v>207</v>
      </c>
      <c r="I69" s="90" t="s">
        <v>208</v>
      </c>
      <c r="J69" s="188">
        <v>80000</v>
      </c>
      <c r="K69" s="81">
        <v>19</v>
      </c>
      <c r="L69" s="81">
        <v>0</v>
      </c>
      <c r="M69" s="81">
        <v>63</v>
      </c>
      <c r="N69" s="91">
        <v>10</v>
      </c>
      <c r="O69" s="92">
        <v>0</v>
      </c>
      <c r="P69" s="93">
        <f>N69+O69</f>
        <v>10</v>
      </c>
      <c r="Q69" s="82">
        <f>IFERROR(P69/M69,"-")</f>
        <v>0.15873015873016</v>
      </c>
      <c r="R69" s="81">
        <v>0</v>
      </c>
      <c r="S69" s="81">
        <v>3</v>
      </c>
      <c r="T69" s="82">
        <f>IFERROR(S69/(O69+P69),"-")</f>
        <v>0.3</v>
      </c>
      <c r="U69" s="182">
        <f>IFERROR(J69/SUM(P69:P70),"-")</f>
        <v>6666.6666666667</v>
      </c>
      <c r="V69" s="84">
        <v>1</v>
      </c>
      <c r="W69" s="82">
        <f>IF(P69=0,"-",V69/P69)</f>
        <v>0.1</v>
      </c>
      <c r="X69" s="186">
        <v>9000</v>
      </c>
      <c r="Y69" s="187">
        <f>IFERROR(X69/P69,"-")</f>
        <v>900</v>
      </c>
      <c r="Z69" s="187">
        <f>IFERROR(X69/V69,"-")</f>
        <v>9000</v>
      </c>
      <c r="AA69" s="188">
        <f>SUM(X69:X70)-SUM(J69:J70)</f>
        <v>-71000</v>
      </c>
      <c r="AB69" s="85">
        <f>SUM(X69:X70)/SUM(J69:J70)</f>
        <v>0.1125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>
        <v>2</v>
      </c>
      <c r="AN69" s="101">
        <f>IF(P69=0,"",IF(AM69=0,"",(AM69/P69)))</f>
        <v>0.2</v>
      </c>
      <c r="AO69" s="100"/>
      <c r="AP69" s="102">
        <f>IFERROR(AP69/AM69,"-")</f>
        <v>0</v>
      </c>
      <c r="AQ69" s="103"/>
      <c r="AR69" s="104">
        <f>IFERROR(AQ69/AM69,"-")</f>
        <v>0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1</v>
      </c>
      <c r="BF69" s="113">
        <f>IF(P69=0,"",IF(BE69=0,"",(BE69/P69)))</f>
        <v>0.1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>
        <v>4</v>
      </c>
      <c r="BO69" s="120">
        <f>IF(P69=0,"",IF(BN69=0,"",(BN69/P69)))</f>
        <v>0.4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>
        <v>3</v>
      </c>
      <c r="CG69" s="134">
        <f>IF(P69=0,"",IF(CF69=0,"",(CF69/P69)))</f>
        <v>0.3</v>
      </c>
      <c r="CH69" s="135">
        <v>1</v>
      </c>
      <c r="CI69" s="136">
        <f>IFERROR(CH69/CF69,"-")</f>
        <v>0.33333333333333</v>
      </c>
      <c r="CJ69" s="137">
        <v>9000</v>
      </c>
      <c r="CK69" s="138">
        <f>IFERROR(CJ69/CF69,"-")</f>
        <v>3000</v>
      </c>
      <c r="CL69" s="139"/>
      <c r="CM69" s="139"/>
      <c r="CN69" s="139">
        <v>1</v>
      </c>
      <c r="CO69" s="140">
        <v>1</v>
      </c>
      <c r="CP69" s="141">
        <v>9000</v>
      </c>
      <c r="CQ69" s="141">
        <v>9000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209</v>
      </c>
      <c r="C70" s="203"/>
      <c r="D70" s="203"/>
      <c r="E70" s="203"/>
      <c r="F70" s="203" t="s">
        <v>69</v>
      </c>
      <c r="G70" s="203"/>
      <c r="H70" s="90"/>
      <c r="I70" s="90"/>
      <c r="J70" s="188"/>
      <c r="K70" s="81">
        <v>14</v>
      </c>
      <c r="L70" s="81">
        <v>12</v>
      </c>
      <c r="M70" s="81">
        <v>1</v>
      </c>
      <c r="N70" s="91">
        <v>2</v>
      </c>
      <c r="O70" s="92">
        <v>0</v>
      </c>
      <c r="P70" s="93">
        <f>N70+O70</f>
        <v>2</v>
      </c>
      <c r="Q70" s="82">
        <f>IFERROR(P70/M70,"-")</f>
        <v>2</v>
      </c>
      <c r="R70" s="81">
        <v>0</v>
      </c>
      <c r="S70" s="81">
        <v>0</v>
      </c>
      <c r="T70" s="82">
        <f>IFERROR(S70/(O70+P70),"-")</f>
        <v>0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1</v>
      </c>
      <c r="BO70" s="120">
        <f>IF(P70=0,"",IF(BN70=0,"",(BN70/P70)))</f>
        <v>0.5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>
        <v>1</v>
      </c>
      <c r="BX70" s="127">
        <f>IF(P70=0,"",IF(BW70=0,"",(BW70/P70)))</f>
        <v>0.5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0.2625</v>
      </c>
      <c r="B71" s="203" t="s">
        <v>210</v>
      </c>
      <c r="C71" s="203"/>
      <c r="D71" s="203" t="s">
        <v>211</v>
      </c>
      <c r="E71" s="203" t="s">
        <v>212</v>
      </c>
      <c r="F71" s="203" t="s">
        <v>64</v>
      </c>
      <c r="G71" s="203" t="s">
        <v>92</v>
      </c>
      <c r="H71" s="90" t="s">
        <v>213</v>
      </c>
      <c r="I71" s="204" t="s">
        <v>109</v>
      </c>
      <c r="J71" s="188">
        <v>80000</v>
      </c>
      <c r="K71" s="81">
        <v>0</v>
      </c>
      <c r="L71" s="81">
        <v>0</v>
      </c>
      <c r="M71" s="81">
        <v>0</v>
      </c>
      <c r="N71" s="91">
        <v>2</v>
      </c>
      <c r="O71" s="92">
        <v>0</v>
      </c>
      <c r="P71" s="93">
        <f>N71+O71</f>
        <v>2</v>
      </c>
      <c r="Q71" s="82" t="str">
        <f>IFERROR(P71/M71,"-")</f>
        <v>-</v>
      </c>
      <c r="R71" s="81">
        <v>0</v>
      </c>
      <c r="S71" s="81">
        <v>0</v>
      </c>
      <c r="T71" s="82">
        <f>IFERROR(S71/(O71+P71),"-")</f>
        <v>0</v>
      </c>
      <c r="U71" s="182">
        <f>IFERROR(J71/SUM(P71:P76),"-")</f>
        <v>6153.8461538462</v>
      </c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>
        <f>SUM(X71:X76)-SUM(J71:J76)</f>
        <v>-59000</v>
      </c>
      <c r="AB71" s="85">
        <f>SUM(X71:X76)/SUM(J71:J76)</f>
        <v>0.2625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>
        <v>1</v>
      </c>
      <c r="AW71" s="107">
        <f>IF(P71=0,"",IF(AV71=0,"",(AV71/P71)))</f>
        <v>0.5</v>
      </c>
      <c r="AX71" s="106"/>
      <c r="AY71" s="108">
        <f>IFERROR(AX71/AV71,"-")</f>
        <v>0</v>
      </c>
      <c r="AZ71" s="109"/>
      <c r="BA71" s="110">
        <f>IFERROR(AZ71/AV71,"-")</f>
        <v>0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0.5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214</v>
      </c>
      <c r="C72" s="203"/>
      <c r="D72" s="203" t="s">
        <v>215</v>
      </c>
      <c r="E72" s="203" t="s">
        <v>216</v>
      </c>
      <c r="F72" s="203" t="s">
        <v>64</v>
      </c>
      <c r="G72" s="203" t="s">
        <v>92</v>
      </c>
      <c r="H72" s="90" t="s">
        <v>213</v>
      </c>
      <c r="I72" s="204" t="s">
        <v>124</v>
      </c>
      <c r="J72" s="188"/>
      <c r="K72" s="81">
        <v>0</v>
      </c>
      <c r="L72" s="81">
        <v>0</v>
      </c>
      <c r="M72" s="81">
        <v>0</v>
      </c>
      <c r="N72" s="91">
        <v>3</v>
      </c>
      <c r="O72" s="92">
        <v>0</v>
      </c>
      <c r="P72" s="93">
        <f>N72+O72</f>
        <v>3</v>
      </c>
      <c r="Q72" s="82" t="str">
        <f>IFERROR(P72/M72,"-")</f>
        <v>-</v>
      </c>
      <c r="R72" s="81">
        <v>0</v>
      </c>
      <c r="S72" s="81">
        <v>0</v>
      </c>
      <c r="T72" s="82">
        <f>IFERROR(S72/(O72+P72),"-")</f>
        <v>0</v>
      </c>
      <c r="U72" s="182"/>
      <c r="V72" s="84">
        <v>1</v>
      </c>
      <c r="W72" s="82">
        <f>IF(P72=0,"-",V72/P72)</f>
        <v>0.33333333333333</v>
      </c>
      <c r="X72" s="186">
        <v>18000</v>
      </c>
      <c r="Y72" s="187">
        <f>IFERROR(X72/P72,"-")</f>
        <v>6000</v>
      </c>
      <c r="Z72" s="187">
        <f>IFERROR(X72/V72,"-")</f>
        <v>18000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>
        <v>1</v>
      </c>
      <c r="AN72" s="101">
        <f>IF(P72=0,"",IF(AM72=0,"",(AM72/P72)))</f>
        <v>0.33333333333333</v>
      </c>
      <c r="AO72" s="100">
        <v>1</v>
      </c>
      <c r="AP72" s="102">
        <f>IFERROR(AP72/AM72,"-")</f>
        <v>0</v>
      </c>
      <c r="AQ72" s="103">
        <v>18000</v>
      </c>
      <c r="AR72" s="104">
        <f>IFERROR(AQ72/AM72,"-")</f>
        <v>18000</v>
      </c>
      <c r="AS72" s="105"/>
      <c r="AT72" s="105"/>
      <c r="AU72" s="105">
        <v>1</v>
      </c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2</v>
      </c>
      <c r="BF72" s="113">
        <f>IF(P72=0,"",IF(BE72=0,"",(BE72/P72)))</f>
        <v>0.66666666666667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1</v>
      </c>
      <c r="CP72" s="141">
        <v>18000</v>
      </c>
      <c r="CQ72" s="141">
        <v>18000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217</v>
      </c>
      <c r="C73" s="203"/>
      <c r="D73" s="203" t="s">
        <v>218</v>
      </c>
      <c r="E73" s="203" t="s">
        <v>219</v>
      </c>
      <c r="F73" s="203" t="s">
        <v>64</v>
      </c>
      <c r="G73" s="203" t="s">
        <v>92</v>
      </c>
      <c r="H73" s="90" t="s">
        <v>213</v>
      </c>
      <c r="I73" s="204" t="s">
        <v>139</v>
      </c>
      <c r="J73" s="188"/>
      <c r="K73" s="81">
        <v>0</v>
      </c>
      <c r="L73" s="81">
        <v>0</v>
      </c>
      <c r="M73" s="81">
        <v>0</v>
      </c>
      <c r="N73" s="91">
        <v>2</v>
      </c>
      <c r="O73" s="92">
        <v>0</v>
      </c>
      <c r="P73" s="93">
        <f>N73+O73</f>
        <v>2</v>
      </c>
      <c r="Q73" s="82" t="str">
        <f>IFERROR(P73/M73,"-")</f>
        <v>-</v>
      </c>
      <c r="R73" s="81">
        <v>0</v>
      </c>
      <c r="S73" s="81">
        <v>0</v>
      </c>
      <c r="T73" s="82">
        <f>IFERROR(S73/(O73+P73),"-")</f>
        <v>0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>
        <v>2</v>
      </c>
      <c r="AN73" s="101">
        <f>IF(P73=0,"",IF(AM73=0,"",(AM73/P73)))</f>
        <v>1</v>
      </c>
      <c r="AO73" s="100"/>
      <c r="AP73" s="102">
        <f>IFERROR(AP73/AM73,"-")</f>
        <v>0</v>
      </c>
      <c r="AQ73" s="103"/>
      <c r="AR73" s="104">
        <f>IFERROR(AQ73/AM73,"-")</f>
        <v>0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>
        <f>IF(P73=0,"",IF(BN73=0,"",(BN73/P73)))</f>
        <v>0</v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220</v>
      </c>
      <c r="C74" s="203"/>
      <c r="D74" s="203" t="s">
        <v>221</v>
      </c>
      <c r="E74" s="203" t="s">
        <v>222</v>
      </c>
      <c r="F74" s="203" t="s">
        <v>64</v>
      </c>
      <c r="G74" s="203" t="s">
        <v>92</v>
      </c>
      <c r="H74" s="90" t="s">
        <v>213</v>
      </c>
      <c r="I74" s="204" t="s">
        <v>169</v>
      </c>
      <c r="J74" s="188"/>
      <c r="K74" s="81">
        <v>0</v>
      </c>
      <c r="L74" s="81">
        <v>0</v>
      </c>
      <c r="M74" s="81">
        <v>0</v>
      </c>
      <c r="N74" s="91">
        <v>4</v>
      </c>
      <c r="O74" s="92">
        <v>0</v>
      </c>
      <c r="P74" s="93">
        <f>N74+O74</f>
        <v>4</v>
      </c>
      <c r="Q74" s="82" t="str">
        <f>IFERROR(P74/M74,"-")</f>
        <v>-</v>
      </c>
      <c r="R74" s="81">
        <v>0</v>
      </c>
      <c r="S74" s="81">
        <v>1</v>
      </c>
      <c r="T74" s="82">
        <f>IFERROR(S74/(O74+P74),"-")</f>
        <v>0.25</v>
      </c>
      <c r="U74" s="182"/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>
        <v>1</v>
      </c>
      <c r="AW74" s="107">
        <f>IF(P74=0,"",IF(AV74=0,"",(AV74/P74)))</f>
        <v>0.25</v>
      </c>
      <c r="AX74" s="106"/>
      <c r="AY74" s="108">
        <f>IFERROR(AX74/AV74,"-")</f>
        <v>0</v>
      </c>
      <c r="AZ74" s="109"/>
      <c r="BA74" s="110">
        <f>IFERROR(AZ74/AV74,"-")</f>
        <v>0</v>
      </c>
      <c r="BB74" s="111"/>
      <c r="BC74" s="111"/>
      <c r="BD74" s="111"/>
      <c r="BE74" s="112">
        <v>2</v>
      </c>
      <c r="BF74" s="113">
        <f>IF(P74=0,"",IF(BE74=0,"",(BE74/P74)))</f>
        <v>0.5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1</v>
      </c>
      <c r="BO74" s="120">
        <f>IF(P74=0,"",IF(BN74=0,"",(BN74/P74)))</f>
        <v>0.25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/>
      <c r="BX74" s="127">
        <f>IF(P74=0,"",IF(BW74=0,"",(BW74/P74)))</f>
        <v>0</v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223</v>
      </c>
      <c r="C75" s="203"/>
      <c r="D75" s="203" t="s">
        <v>224</v>
      </c>
      <c r="E75" s="203" t="s">
        <v>225</v>
      </c>
      <c r="F75" s="203" t="s">
        <v>64</v>
      </c>
      <c r="G75" s="203" t="s">
        <v>92</v>
      </c>
      <c r="H75" s="90" t="s">
        <v>213</v>
      </c>
      <c r="I75" s="204" t="s">
        <v>226</v>
      </c>
      <c r="J75" s="188"/>
      <c r="K75" s="81">
        <v>0</v>
      </c>
      <c r="L75" s="81">
        <v>0</v>
      </c>
      <c r="M75" s="81">
        <v>0</v>
      </c>
      <c r="N75" s="91">
        <v>2</v>
      </c>
      <c r="O75" s="92">
        <v>0</v>
      </c>
      <c r="P75" s="93">
        <f>N75+O75</f>
        <v>2</v>
      </c>
      <c r="Q75" s="82" t="str">
        <f>IFERROR(P75/M75,"-")</f>
        <v>-</v>
      </c>
      <c r="R75" s="81">
        <v>0</v>
      </c>
      <c r="S75" s="81">
        <v>0</v>
      </c>
      <c r="T75" s="82">
        <f>IFERROR(S75/(O75+P75),"-")</f>
        <v>0</v>
      </c>
      <c r="U75" s="182"/>
      <c r="V75" s="84">
        <v>1</v>
      </c>
      <c r="W75" s="82">
        <f>IF(P75=0,"-",V75/P75)</f>
        <v>0.5</v>
      </c>
      <c r="X75" s="186">
        <v>3000</v>
      </c>
      <c r="Y75" s="187">
        <f>IFERROR(X75/P75,"-")</f>
        <v>1500</v>
      </c>
      <c r="Z75" s="187">
        <f>IFERROR(X75/V75,"-")</f>
        <v>3000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1</v>
      </c>
      <c r="BO75" s="120">
        <f>IF(P75=0,"",IF(BN75=0,"",(BN75/P75)))</f>
        <v>0.5</v>
      </c>
      <c r="BP75" s="121">
        <v>1</v>
      </c>
      <c r="BQ75" s="122">
        <f>IFERROR(BP75/BN75,"-")</f>
        <v>1</v>
      </c>
      <c r="BR75" s="123">
        <v>3000</v>
      </c>
      <c r="BS75" s="124">
        <f>IFERROR(BR75/BN75,"-")</f>
        <v>3000</v>
      </c>
      <c r="BT75" s="125">
        <v>1</v>
      </c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>
        <v>1</v>
      </c>
      <c r="CG75" s="134">
        <f>IF(P75=0,"",IF(CF75=0,"",(CF75/P75)))</f>
        <v>0.5</v>
      </c>
      <c r="CH75" s="135"/>
      <c r="CI75" s="136">
        <f>IFERROR(CH75/CF75,"-")</f>
        <v>0</v>
      </c>
      <c r="CJ75" s="137"/>
      <c r="CK75" s="138">
        <f>IFERROR(CJ75/CF75,"-")</f>
        <v>0</v>
      </c>
      <c r="CL75" s="139"/>
      <c r="CM75" s="139"/>
      <c r="CN75" s="139"/>
      <c r="CO75" s="140">
        <v>1</v>
      </c>
      <c r="CP75" s="141">
        <v>3000</v>
      </c>
      <c r="CQ75" s="141">
        <v>3000</v>
      </c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227</v>
      </c>
      <c r="C76" s="203"/>
      <c r="D76" s="203" t="s">
        <v>105</v>
      </c>
      <c r="E76" s="203" t="s">
        <v>105</v>
      </c>
      <c r="F76" s="203" t="s">
        <v>69</v>
      </c>
      <c r="G76" s="203" t="s">
        <v>144</v>
      </c>
      <c r="H76" s="90"/>
      <c r="I76" s="90"/>
      <c r="J76" s="188"/>
      <c r="K76" s="81">
        <v>97</v>
      </c>
      <c r="L76" s="81">
        <v>10</v>
      </c>
      <c r="M76" s="81">
        <v>0</v>
      </c>
      <c r="N76" s="91">
        <v>0</v>
      </c>
      <c r="O76" s="92">
        <v>0</v>
      </c>
      <c r="P76" s="93">
        <f>N76+O76</f>
        <v>0</v>
      </c>
      <c r="Q76" s="82" t="str">
        <f>IFERROR(P76/M76,"-")</f>
        <v>-</v>
      </c>
      <c r="R76" s="81">
        <v>0</v>
      </c>
      <c r="S76" s="81">
        <v>0</v>
      </c>
      <c r="T76" s="82" t="str">
        <f>IFERROR(S76/(O76+P76),"-")</f>
        <v>-</v>
      </c>
      <c r="U76" s="182"/>
      <c r="V76" s="84">
        <v>0</v>
      </c>
      <c r="W76" s="82" t="str">
        <f>IF(P76=0,"-",V76/P76)</f>
        <v>-</v>
      </c>
      <c r="X76" s="186">
        <v>0</v>
      </c>
      <c r="Y76" s="187" t="str">
        <f>IFERROR(X76/P76,"-")</f>
        <v>-</v>
      </c>
      <c r="Z76" s="187" t="str">
        <f>IFERROR(X76/V76,"-")</f>
        <v>-</v>
      </c>
      <c r="AA76" s="188"/>
      <c r="AB76" s="85"/>
      <c r="AC76" s="79"/>
      <c r="AD76" s="94"/>
      <c r="AE76" s="95" t="str">
        <f>IF(P76=0,"",IF(AD76=0,"",(AD76/P76)))</f>
        <v/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 t="str">
        <f>IF(P76=0,"",IF(AM76=0,"",(AM76/P76)))</f>
        <v/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 t="str">
        <f>IF(P76=0,"",IF(AV76=0,"",(AV76/P76)))</f>
        <v/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 t="str">
        <f>IF(P76=0,"",IF(BE76=0,"",(BE76/P76)))</f>
        <v/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 t="str">
        <f>IF(P76=0,"",IF(BN76=0,"",(BN76/P76)))</f>
        <v/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 t="str">
        <f>IF(P76=0,"",IF(BW76=0,"",(BW76/P76)))</f>
        <v/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 t="str">
        <f>IF(P76=0,"",IF(CF76=0,"",(CF76/P76)))</f>
        <v/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 t="str">
        <f>AB77</f>
        <v>0</v>
      </c>
      <c r="B77" s="203" t="s">
        <v>228</v>
      </c>
      <c r="C77" s="203"/>
      <c r="D77" s="203"/>
      <c r="E77" s="203"/>
      <c r="F77" s="203" t="s">
        <v>64</v>
      </c>
      <c r="G77" s="203" t="s">
        <v>229</v>
      </c>
      <c r="H77" s="90" t="s">
        <v>207</v>
      </c>
      <c r="I77" s="204" t="s">
        <v>226</v>
      </c>
      <c r="J77" s="188">
        <v>0</v>
      </c>
      <c r="K77" s="81">
        <v>0</v>
      </c>
      <c r="L77" s="81">
        <v>0</v>
      </c>
      <c r="M77" s="81">
        <v>0</v>
      </c>
      <c r="N77" s="91">
        <v>8</v>
      </c>
      <c r="O77" s="92">
        <v>0</v>
      </c>
      <c r="P77" s="93">
        <f>N77+O77</f>
        <v>8</v>
      </c>
      <c r="Q77" s="82" t="str">
        <f>IFERROR(P77/M77,"-")</f>
        <v>-</v>
      </c>
      <c r="R77" s="81">
        <v>1</v>
      </c>
      <c r="S77" s="81">
        <v>1</v>
      </c>
      <c r="T77" s="82">
        <f>IFERROR(S77/(O77+P77),"-")</f>
        <v>0.125</v>
      </c>
      <c r="U77" s="182">
        <f>IFERROR(J77/SUM(P77:P78),"-")</f>
        <v>0</v>
      </c>
      <c r="V77" s="84">
        <v>1</v>
      </c>
      <c r="W77" s="82">
        <f>IF(P77=0,"-",V77/P77)</f>
        <v>0.125</v>
      </c>
      <c r="X77" s="186">
        <v>3000</v>
      </c>
      <c r="Y77" s="187">
        <f>IFERROR(X77/P77,"-")</f>
        <v>375</v>
      </c>
      <c r="Z77" s="187">
        <f>IFERROR(X77/V77,"-")</f>
        <v>3000</v>
      </c>
      <c r="AA77" s="188">
        <f>SUM(X77:X78)-SUM(J77:J78)</f>
        <v>3000</v>
      </c>
      <c r="AB77" s="85" t="str">
        <f>SUM(X77:X78)/SUM(J77:J78)</f>
        <v>0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2</v>
      </c>
      <c r="BF77" s="113">
        <f>IF(P77=0,"",IF(BE77=0,"",(BE77/P77)))</f>
        <v>0.25</v>
      </c>
      <c r="BG77" s="112">
        <v>1</v>
      </c>
      <c r="BH77" s="114">
        <f>IFERROR(BG77/BE77,"-")</f>
        <v>0.5</v>
      </c>
      <c r="BI77" s="115">
        <v>3000</v>
      </c>
      <c r="BJ77" s="116">
        <f>IFERROR(BI77/BE77,"-")</f>
        <v>1500</v>
      </c>
      <c r="BK77" s="117">
        <v>1</v>
      </c>
      <c r="BL77" s="117"/>
      <c r="BM77" s="117"/>
      <c r="BN77" s="119">
        <v>6</v>
      </c>
      <c r="BO77" s="120">
        <f>IF(P77=0,"",IF(BN77=0,"",(BN77/P77)))</f>
        <v>0.75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1</v>
      </c>
      <c r="CP77" s="141">
        <v>3000</v>
      </c>
      <c r="CQ77" s="141">
        <v>3000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230</v>
      </c>
      <c r="C78" s="203"/>
      <c r="D78" s="203"/>
      <c r="E78" s="203"/>
      <c r="F78" s="203" t="s">
        <v>69</v>
      </c>
      <c r="G78" s="203"/>
      <c r="H78" s="90"/>
      <c r="I78" s="90"/>
      <c r="J78" s="188"/>
      <c r="K78" s="81">
        <v>4</v>
      </c>
      <c r="L78" s="81">
        <v>4</v>
      </c>
      <c r="M78" s="81">
        <v>3</v>
      </c>
      <c r="N78" s="91">
        <v>0</v>
      </c>
      <c r="O78" s="92">
        <v>0</v>
      </c>
      <c r="P78" s="93">
        <f>N78+O78</f>
        <v>0</v>
      </c>
      <c r="Q78" s="82">
        <f>IFERROR(P78/M78,"-")</f>
        <v>0</v>
      </c>
      <c r="R78" s="81">
        <v>0</v>
      </c>
      <c r="S78" s="81">
        <v>0</v>
      </c>
      <c r="T78" s="82" t="str">
        <f>IFERROR(S78/(O78+P78),"-")</f>
        <v>-</v>
      </c>
      <c r="U78" s="182"/>
      <c r="V78" s="84">
        <v>0</v>
      </c>
      <c r="W78" s="82" t="str">
        <f>IF(P78=0,"-",V78/P78)</f>
        <v>-</v>
      </c>
      <c r="X78" s="186">
        <v>0</v>
      </c>
      <c r="Y78" s="187" t="str">
        <f>IFERROR(X78/P78,"-")</f>
        <v>-</v>
      </c>
      <c r="Z78" s="187" t="str">
        <f>IFERROR(X78/V78,"-")</f>
        <v>-</v>
      </c>
      <c r="AA78" s="188"/>
      <c r="AB78" s="85"/>
      <c r="AC78" s="79"/>
      <c r="AD78" s="94"/>
      <c r="AE78" s="95" t="str">
        <f>IF(P78=0,"",IF(AD78=0,"",(AD78/P78)))</f>
        <v/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 t="str">
        <f>IF(P78=0,"",IF(AM78=0,"",(AM78/P78)))</f>
        <v/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 t="str">
        <f>IF(P78=0,"",IF(AV78=0,"",(AV78/P78)))</f>
        <v/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 t="str">
        <f>IF(P78=0,"",IF(BE78=0,"",(BE78/P78)))</f>
        <v/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 t="str">
        <f>IF(P78=0,"",IF(BN78=0,"",(BN78/P78)))</f>
        <v/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 t="str">
        <f>IF(P78=0,"",IF(BW78=0,"",(BW78/P78)))</f>
        <v/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 t="str">
        <f>IF(P78=0,"",IF(CF78=0,"",(CF78/P78)))</f>
        <v/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30"/>
      <c r="B79" s="87"/>
      <c r="C79" s="88"/>
      <c r="D79" s="88"/>
      <c r="E79" s="88"/>
      <c r="F79" s="89"/>
      <c r="G79" s="90"/>
      <c r="H79" s="90"/>
      <c r="I79" s="90"/>
      <c r="J79" s="192"/>
      <c r="K79" s="34"/>
      <c r="L79" s="34"/>
      <c r="M79" s="31"/>
      <c r="N79" s="23"/>
      <c r="O79" s="23"/>
      <c r="P79" s="23"/>
      <c r="Q79" s="33"/>
      <c r="R79" s="32"/>
      <c r="S79" s="23"/>
      <c r="T79" s="32"/>
      <c r="U79" s="183"/>
      <c r="V79" s="25"/>
      <c r="W79" s="25"/>
      <c r="X79" s="189"/>
      <c r="Y79" s="189"/>
      <c r="Z79" s="189"/>
      <c r="AA79" s="189"/>
      <c r="AB79" s="33"/>
      <c r="AC79" s="59"/>
      <c r="AD79" s="63"/>
      <c r="AE79" s="64"/>
      <c r="AF79" s="63"/>
      <c r="AG79" s="67"/>
      <c r="AH79" s="68"/>
      <c r="AI79" s="69"/>
      <c r="AJ79" s="70"/>
      <c r="AK79" s="70"/>
      <c r="AL79" s="70"/>
      <c r="AM79" s="63"/>
      <c r="AN79" s="64"/>
      <c r="AO79" s="63"/>
      <c r="AP79" s="67"/>
      <c r="AQ79" s="68"/>
      <c r="AR79" s="69"/>
      <c r="AS79" s="70"/>
      <c r="AT79" s="70"/>
      <c r="AU79" s="70"/>
      <c r="AV79" s="63"/>
      <c r="AW79" s="64"/>
      <c r="AX79" s="63"/>
      <c r="AY79" s="67"/>
      <c r="AZ79" s="68"/>
      <c r="BA79" s="69"/>
      <c r="BB79" s="70"/>
      <c r="BC79" s="70"/>
      <c r="BD79" s="70"/>
      <c r="BE79" s="63"/>
      <c r="BF79" s="64"/>
      <c r="BG79" s="63"/>
      <c r="BH79" s="67"/>
      <c r="BI79" s="68"/>
      <c r="BJ79" s="69"/>
      <c r="BK79" s="70"/>
      <c r="BL79" s="70"/>
      <c r="BM79" s="70"/>
      <c r="BN79" s="65"/>
      <c r="BO79" s="66"/>
      <c r="BP79" s="63"/>
      <c r="BQ79" s="67"/>
      <c r="BR79" s="68"/>
      <c r="BS79" s="69"/>
      <c r="BT79" s="70"/>
      <c r="BU79" s="70"/>
      <c r="BV79" s="70"/>
      <c r="BW79" s="65"/>
      <c r="BX79" s="66"/>
      <c r="BY79" s="63"/>
      <c r="BZ79" s="67"/>
      <c r="CA79" s="68"/>
      <c r="CB79" s="69"/>
      <c r="CC79" s="70"/>
      <c r="CD79" s="70"/>
      <c r="CE79" s="70"/>
      <c r="CF79" s="65"/>
      <c r="CG79" s="66"/>
      <c r="CH79" s="63"/>
      <c r="CI79" s="67"/>
      <c r="CJ79" s="68"/>
      <c r="CK79" s="69"/>
      <c r="CL79" s="70"/>
      <c r="CM79" s="70"/>
      <c r="CN79" s="70"/>
      <c r="CO79" s="71"/>
      <c r="CP79" s="68"/>
      <c r="CQ79" s="68"/>
      <c r="CR79" s="68"/>
      <c r="CS79" s="72"/>
    </row>
    <row r="80" spans="1:98">
      <c r="A80" s="30"/>
      <c r="B80" s="37"/>
      <c r="C80" s="21"/>
      <c r="D80" s="21"/>
      <c r="E80" s="21"/>
      <c r="F80" s="22"/>
      <c r="G80" s="36"/>
      <c r="H80" s="36"/>
      <c r="I80" s="75"/>
      <c r="J80" s="193"/>
      <c r="K80" s="34"/>
      <c r="L80" s="34"/>
      <c r="M80" s="31"/>
      <c r="N80" s="23"/>
      <c r="O80" s="23"/>
      <c r="P80" s="23"/>
      <c r="Q80" s="33"/>
      <c r="R80" s="32"/>
      <c r="S80" s="23"/>
      <c r="T80" s="32"/>
      <c r="U80" s="183"/>
      <c r="V80" s="25"/>
      <c r="W80" s="25"/>
      <c r="X80" s="189"/>
      <c r="Y80" s="189"/>
      <c r="Z80" s="189"/>
      <c r="AA80" s="189"/>
      <c r="AB80" s="33"/>
      <c r="AC80" s="61"/>
      <c r="AD80" s="63"/>
      <c r="AE80" s="64"/>
      <c r="AF80" s="63"/>
      <c r="AG80" s="67"/>
      <c r="AH80" s="68"/>
      <c r="AI80" s="69"/>
      <c r="AJ80" s="70"/>
      <c r="AK80" s="70"/>
      <c r="AL80" s="70"/>
      <c r="AM80" s="63"/>
      <c r="AN80" s="64"/>
      <c r="AO80" s="63"/>
      <c r="AP80" s="67"/>
      <c r="AQ80" s="68"/>
      <c r="AR80" s="69"/>
      <c r="AS80" s="70"/>
      <c r="AT80" s="70"/>
      <c r="AU80" s="70"/>
      <c r="AV80" s="63"/>
      <c r="AW80" s="64"/>
      <c r="AX80" s="63"/>
      <c r="AY80" s="67"/>
      <c r="AZ80" s="68"/>
      <c r="BA80" s="69"/>
      <c r="BB80" s="70"/>
      <c r="BC80" s="70"/>
      <c r="BD80" s="70"/>
      <c r="BE80" s="63"/>
      <c r="BF80" s="64"/>
      <c r="BG80" s="63"/>
      <c r="BH80" s="67"/>
      <c r="BI80" s="68"/>
      <c r="BJ80" s="69"/>
      <c r="BK80" s="70"/>
      <c r="BL80" s="70"/>
      <c r="BM80" s="70"/>
      <c r="BN80" s="65"/>
      <c r="BO80" s="66"/>
      <c r="BP80" s="63"/>
      <c r="BQ80" s="67"/>
      <c r="BR80" s="68"/>
      <c r="BS80" s="69"/>
      <c r="BT80" s="70"/>
      <c r="BU80" s="70"/>
      <c r="BV80" s="70"/>
      <c r="BW80" s="65"/>
      <c r="BX80" s="66"/>
      <c r="BY80" s="63"/>
      <c r="BZ80" s="67"/>
      <c r="CA80" s="68"/>
      <c r="CB80" s="69"/>
      <c r="CC80" s="70"/>
      <c r="CD80" s="70"/>
      <c r="CE80" s="70"/>
      <c r="CF80" s="65"/>
      <c r="CG80" s="66"/>
      <c r="CH80" s="63"/>
      <c r="CI80" s="67"/>
      <c r="CJ80" s="68"/>
      <c r="CK80" s="69"/>
      <c r="CL80" s="70"/>
      <c r="CM80" s="70"/>
      <c r="CN80" s="70"/>
      <c r="CO80" s="71"/>
      <c r="CP80" s="68"/>
      <c r="CQ80" s="68"/>
      <c r="CR80" s="68"/>
      <c r="CS80" s="72"/>
    </row>
    <row r="81" spans="1:98">
      <c r="A81" s="19">
        <f>AB81</f>
        <v>0.90406785714286</v>
      </c>
      <c r="B81" s="39"/>
      <c r="C81" s="39"/>
      <c r="D81" s="39"/>
      <c r="E81" s="39"/>
      <c r="F81" s="39"/>
      <c r="G81" s="40" t="s">
        <v>231</v>
      </c>
      <c r="H81" s="40"/>
      <c r="I81" s="40"/>
      <c r="J81" s="190">
        <f>SUM(J6:J80)</f>
        <v>2800000</v>
      </c>
      <c r="K81" s="41">
        <f>SUM(K6:K80)</f>
        <v>729</v>
      </c>
      <c r="L81" s="41">
        <f>SUM(L6:L80)</f>
        <v>360</v>
      </c>
      <c r="M81" s="41">
        <f>SUM(M6:M80)</f>
        <v>385</v>
      </c>
      <c r="N81" s="41">
        <f>SUM(N6:N80)</f>
        <v>343</v>
      </c>
      <c r="O81" s="41">
        <f>SUM(O6:O80)</f>
        <v>0</v>
      </c>
      <c r="P81" s="41">
        <f>SUM(P6:P80)</f>
        <v>343</v>
      </c>
      <c r="Q81" s="42">
        <f>IFERROR(P81/M81,"-")</f>
        <v>0.89090909090909</v>
      </c>
      <c r="R81" s="78">
        <f>SUM(R6:R80)</f>
        <v>25</v>
      </c>
      <c r="S81" s="78">
        <f>SUM(S6:S80)</f>
        <v>47</v>
      </c>
      <c r="T81" s="42">
        <f>IFERROR(R81/P81,"-")</f>
        <v>0.072886297376093</v>
      </c>
      <c r="U81" s="184">
        <f>IFERROR(J81/P81,"-")</f>
        <v>8163.2653061224</v>
      </c>
      <c r="V81" s="44">
        <f>SUM(V6:V80)</f>
        <v>39</v>
      </c>
      <c r="W81" s="42">
        <f>IFERROR(V81/P81,"-")</f>
        <v>0.11370262390671</v>
      </c>
      <c r="X81" s="190">
        <f>SUM(X6:X80)</f>
        <v>2531390</v>
      </c>
      <c r="Y81" s="190">
        <f>IFERROR(X81/P81,"-")</f>
        <v>7380.1457725948</v>
      </c>
      <c r="Z81" s="190">
        <f>IFERROR(X81/V81,"-")</f>
        <v>64907.435897436</v>
      </c>
      <c r="AA81" s="190">
        <f>X81-J81</f>
        <v>-268610</v>
      </c>
      <c r="AB81" s="47">
        <f>X81/J81</f>
        <v>0.90406785714286</v>
      </c>
      <c r="AC81" s="60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6"/>
    <mergeCell ref="J22:J26"/>
    <mergeCell ref="U22:U26"/>
    <mergeCell ref="AA22:AA26"/>
    <mergeCell ref="AB22:AB26"/>
    <mergeCell ref="A27:A40"/>
    <mergeCell ref="J27:J40"/>
    <mergeCell ref="U27:U40"/>
    <mergeCell ref="AA27:AA40"/>
    <mergeCell ref="AB27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6"/>
    <mergeCell ref="J71:J76"/>
    <mergeCell ref="U71:U76"/>
    <mergeCell ref="AA71:AA76"/>
    <mergeCell ref="AB71:AB76"/>
    <mergeCell ref="A77:A78"/>
    <mergeCell ref="J77:J78"/>
    <mergeCell ref="U77:U78"/>
    <mergeCell ref="AA77:AA78"/>
    <mergeCell ref="AB77:AB7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0.320625</v>
      </c>
      <c r="B6" s="203" t="s">
        <v>233</v>
      </c>
      <c r="C6" s="203" t="s">
        <v>234</v>
      </c>
      <c r="D6" s="203" t="s">
        <v>235</v>
      </c>
      <c r="E6" s="203" t="s">
        <v>236</v>
      </c>
      <c r="F6" s="203" t="s">
        <v>64</v>
      </c>
      <c r="G6" s="203" t="s">
        <v>237</v>
      </c>
      <c r="H6" s="90" t="s">
        <v>238</v>
      </c>
      <c r="I6" s="90" t="s">
        <v>239</v>
      </c>
      <c r="J6" s="188">
        <v>80000</v>
      </c>
      <c r="K6" s="81">
        <v>0</v>
      </c>
      <c r="L6" s="81">
        <v>0</v>
      </c>
      <c r="M6" s="81">
        <v>0</v>
      </c>
      <c r="N6" s="91">
        <v>28</v>
      </c>
      <c r="O6" s="92">
        <v>0</v>
      </c>
      <c r="P6" s="93">
        <f>N6+O6</f>
        <v>28</v>
      </c>
      <c r="Q6" s="82" t="str">
        <f>IFERROR(P6/M6,"-")</f>
        <v>-</v>
      </c>
      <c r="R6" s="81">
        <v>0</v>
      </c>
      <c r="S6" s="81">
        <v>8</v>
      </c>
      <c r="T6" s="82">
        <f>IFERROR(S6/(O6+P6),"-")</f>
        <v>0.28571428571429</v>
      </c>
      <c r="U6" s="182">
        <f>IFERROR(J6/SUM(P6:P7),"-")</f>
        <v>2285.7142857143</v>
      </c>
      <c r="V6" s="84">
        <v>1</v>
      </c>
      <c r="W6" s="82">
        <f>IF(P6=0,"-",V6/P6)</f>
        <v>0.035714285714286</v>
      </c>
      <c r="X6" s="186">
        <v>3000</v>
      </c>
      <c r="Y6" s="187">
        <f>IFERROR(X6/P6,"-")</f>
        <v>107.14285714286</v>
      </c>
      <c r="Z6" s="187">
        <f>IFERROR(X6/V6,"-")</f>
        <v>3000</v>
      </c>
      <c r="AA6" s="188">
        <f>SUM(X6:X7)-SUM(J6:J7)</f>
        <v>-54350</v>
      </c>
      <c r="AB6" s="85">
        <f>SUM(X6:X7)/SUM(J6:J7)</f>
        <v>0.320625</v>
      </c>
      <c r="AC6" s="79"/>
      <c r="AD6" s="94">
        <v>1</v>
      </c>
      <c r="AE6" s="95">
        <f>IF(P6=0,"",IF(AD6=0,"",(AD6/P6)))</f>
        <v>0.035714285714286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13</v>
      </c>
      <c r="AN6" s="101">
        <f>IF(P6=0,"",IF(AM6=0,"",(AM6/P6)))</f>
        <v>0.46428571428571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6</v>
      </c>
      <c r="BF6" s="113">
        <f>IF(P6=0,"",IF(BE6=0,"",(BE6/P6)))</f>
        <v>0.21428571428571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0.17857142857143</v>
      </c>
      <c r="BP6" s="121">
        <v>1</v>
      </c>
      <c r="BQ6" s="122">
        <f>IFERROR(BP6/BN6,"-")</f>
        <v>0.2</v>
      </c>
      <c r="BR6" s="123">
        <v>3000</v>
      </c>
      <c r="BS6" s="124">
        <f>IFERROR(BR6/BN6,"-")</f>
        <v>600</v>
      </c>
      <c r="BT6" s="125">
        <v>1</v>
      </c>
      <c r="BU6" s="125"/>
      <c r="BV6" s="125"/>
      <c r="BW6" s="126">
        <v>3</v>
      </c>
      <c r="BX6" s="127">
        <f>IF(P6=0,"",IF(BW6=0,"",(BW6/P6)))</f>
        <v>0.10714285714286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240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35</v>
      </c>
      <c r="L7" s="81">
        <v>28</v>
      </c>
      <c r="M7" s="81">
        <v>15</v>
      </c>
      <c r="N7" s="91">
        <v>7</v>
      </c>
      <c r="O7" s="92">
        <v>0</v>
      </c>
      <c r="P7" s="93">
        <f>N7+O7</f>
        <v>7</v>
      </c>
      <c r="Q7" s="82">
        <f>IFERROR(P7/M7,"-")</f>
        <v>0.46666666666667</v>
      </c>
      <c r="R7" s="81">
        <v>1</v>
      </c>
      <c r="S7" s="81">
        <v>1</v>
      </c>
      <c r="T7" s="82">
        <f>IFERROR(S7/(O7+P7),"-")</f>
        <v>0.14285714285714</v>
      </c>
      <c r="U7" s="182"/>
      <c r="V7" s="84">
        <v>0</v>
      </c>
      <c r="W7" s="82">
        <f>IF(P7=0,"-",V7/P7)</f>
        <v>0</v>
      </c>
      <c r="X7" s="186">
        <v>22650</v>
      </c>
      <c r="Y7" s="187">
        <f>IFERROR(X7/P7,"-")</f>
        <v>3235.7142857143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0.14285714285714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0.28571428571429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0.42857142857143</v>
      </c>
      <c r="BP7" s="121">
        <v>2</v>
      </c>
      <c r="BQ7" s="122">
        <f>IFERROR(BP7/BN7,"-")</f>
        <v>0.66666666666667</v>
      </c>
      <c r="BR7" s="123">
        <v>22650</v>
      </c>
      <c r="BS7" s="124">
        <f>IFERROR(BR7/BN7,"-")</f>
        <v>7550</v>
      </c>
      <c r="BT7" s="125">
        <v>1</v>
      </c>
      <c r="BU7" s="125"/>
      <c r="BV7" s="125">
        <v>1</v>
      </c>
      <c r="BW7" s="126">
        <v>1</v>
      </c>
      <c r="BX7" s="127">
        <f>IF(P7=0,"",IF(BW7=0,"",(BW7/P7)))</f>
        <v>0.14285714285714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22650</v>
      </c>
      <c r="CQ7" s="141">
        <v>12650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0.320625</v>
      </c>
      <c r="B10" s="39"/>
      <c r="C10" s="39"/>
      <c r="D10" s="39"/>
      <c r="E10" s="39"/>
      <c r="F10" s="39"/>
      <c r="G10" s="40" t="s">
        <v>241</v>
      </c>
      <c r="H10" s="40"/>
      <c r="I10" s="40"/>
      <c r="J10" s="190">
        <f>SUM(J6:J9)</f>
        <v>80000</v>
      </c>
      <c r="K10" s="41">
        <f>SUM(K6:K9)</f>
        <v>35</v>
      </c>
      <c r="L10" s="41">
        <f>SUM(L6:L9)</f>
        <v>28</v>
      </c>
      <c r="M10" s="41">
        <f>SUM(M6:M9)</f>
        <v>15</v>
      </c>
      <c r="N10" s="41">
        <f>SUM(N6:N9)</f>
        <v>35</v>
      </c>
      <c r="O10" s="41">
        <f>SUM(O6:O9)</f>
        <v>0</v>
      </c>
      <c r="P10" s="41">
        <f>SUM(P6:P9)</f>
        <v>35</v>
      </c>
      <c r="Q10" s="42">
        <f>IFERROR(P10/M10,"-")</f>
        <v>2.3333333333333</v>
      </c>
      <c r="R10" s="78">
        <f>SUM(R6:R9)</f>
        <v>1</v>
      </c>
      <c r="S10" s="78">
        <f>SUM(S6:S9)</f>
        <v>9</v>
      </c>
      <c r="T10" s="42">
        <f>IFERROR(R10/P10,"-")</f>
        <v>0.028571428571429</v>
      </c>
      <c r="U10" s="184">
        <f>IFERROR(J10/P10,"-")</f>
        <v>2285.7142857143</v>
      </c>
      <c r="V10" s="44">
        <f>SUM(V6:V9)</f>
        <v>1</v>
      </c>
      <c r="W10" s="42">
        <f>IFERROR(V10/P10,"-")</f>
        <v>0.028571428571429</v>
      </c>
      <c r="X10" s="190">
        <f>SUM(X6:X9)</f>
        <v>25650</v>
      </c>
      <c r="Y10" s="190">
        <f>IFERROR(X10/P10,"-")</f>
        <v>732.85714285714</v>
      </c>
      <c r="Z10" s="190">
        <f>IFERROR(X10/V10,"-")</f>
        <v>25650</v>
      </c>
      <c r="AA10" s="190">
        <f>X10-J10</f>
        <v>-54350</v>
      </c>
      <c r="AB10" s="47">
        <f>X10/J10</f>
        <v>0.320625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