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<sst xmlns="http://schemas.openxmlformats.org/spreadsheetml/2006/main" uniqueCount="220">
  <si>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</si>
  <si>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</si>
  <si>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</si>
  <si>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</si>
  <si>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</si>
  <si>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</si>
  <si>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</si>
  <si>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</si>
  <si>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</si>
  <si>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</si>
  <si>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</si>
  <si>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</si>
  <si>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</si>
  <si>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</si>
  <si>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</si>
  <si>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</si>
  <si>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</si>
  <si>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</si>
  <si>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</si>
  <si>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</si>
  <si>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</si>
  <si>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</si>
  <si>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</si>
  <si>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</si>
  <si>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</si>
  <si>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</si>
  <si>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</si>
  <si>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</si>
  <si>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</si>
  <si>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</si>
  <si>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</si>
  <si>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</si>
  <si>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</si>
  <si>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</si>
  <si>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</si>
  <si>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</si>
  <si>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</si>
  <si>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</si>
  <si>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</si>
  <si>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</si>
  <si>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</si>
  <si>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</si>
  <si>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</si>
  <si>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</si>
  <si>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</si>
  <si>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</si>
  <si>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</si>
  <si>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</si>
  <si>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</si>
  <si>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</si>
  <si>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</si>
  <si>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</si>
  <si>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</si>
  <si>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</si>
  <si>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</si>
  <si>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</si>
  <si>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</si>
  <si>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</si>
  <si>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</si>
  <si>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</si>
  <si>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</si>
  <si>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ln_ink011</t>
  </si>
  <si>
    <t>再婚&amp;理解者版(LINEver)（高宮菜々子）</t>
  </si>
  <si>
    <t>再婚&amp;理解者(LINEver)</t>
  </si>
  <si>
    <t>line</t>
  </si>
  <si>
    <t>スポニチ西部</t>
  </si>
  <si>
    <t>全5段つかみ55段保証</t>
  </si>
  <si>
    <t>55段保証</t>
  </si>
  <si>
    <t>ic3316</t>
  </si>
  <si>
    <t>空電</t>
  </si>
  <si>
    <t>ln_ink012</t>
  </si>
  <si>
    <t>DVDパッケージ＿ストーリー版(LINEver)（晶エリー）</t>
  </si>
  <si>
    <t>え美熟女が(LINEver)</t>
  </si>
  <si>
    <t>半5段つかみ55段保証</t>
  </si>
  <si>
    <t>ic3317</t>
  </si>
  <si>
    <t>ln_ink013</t>
  </si>
  <si>
    <t>デリヘル版3(LINEver)（百瀬凛花）</t>
  </si>
  <si>
    <t>LINEで出会いリクルート70歳まで応募可</t>
  </si>
  <si>
    <t>全3段つかみ55段保証</t>
  </si>
  <si>
    <t>ic3318</t>
  </si>
  <si>
    <t>ln_ink014</t>
  </si>
  <si>
    <t>スポーツ報知関西</t>
  </si>
  <si>
    <t>全5段つかみ4回</t>
  </si>
  <si>
    <t>ln_ink015</t>
  </si>
  <si>
    <t>ln_ink016</t>
  </si>
  <si>
    <t>右女9版(ヘスティア)(LINEver)（晶エリー）</t>
  </si>
  <si>
    <t>満足度はお墨付き鉄板熟女サイト(LINEver)</t>
  </si>
  <si>
    <t>ln_ink017</t>
  </si>
  <si>
    <t>ic3319</t>
  </si>
  <si>
    <t>(空電共通)</t>
  </si>
  <si>
    <t>ln_ink018</t>
  </si>
  <si>
    <t>①再婚&amp;理解者版(LINEver)（百瀬凛花）</t>
  </si>
  <si>
    <t>①再婚&amp;理解者(LINEver)</t>
  </si>
  <si>
    <t>スポニチ関東</t>
  </si>
  <si>
    <t>半2段つかみ20段保証</t>
  </si>
  <si>
    <t>20段保証</t>
  </si>
  <si>
    <t>ln_ink019</t>
  </si>
  <si>
    <t>②旧デイリー風(LINEver)（晶エリー）</t>
  </si>
  <si>
    <t>②満足度はお墨付き鉄板熟女サイト(LINEver)</t>
  </si>
  <si>
    <t>ln_ink020</t>
  </si>
  <si>
    <t>③LINE版(つかみ)（高宮菜々子）</t>
  </si>
  <si>
    <t>③LINEで熟女と出会いができるんです！</t>
  </si>
  <si>
    <t>ln_ink021</t>
  </si>
  <si>
    <t>④求人版(LINEver)（百瀬凛花）</t>
  </si>
  <si>
    <t>④LINEで出会いリクルート70歳まで応募可</t>
  </si>
  <si>
    <t>ic3320</t>
  </si>
  <si>
    <t>ln_ink022</t>
  </si>
  <si>
    <t>全5段</t>
  </si>
  <si>
    <t>9月04日(日)</t>
  </si>
  <si>
    <t>ic3321</t>
  </si>
  <si>
    <t>ic3322</t>
  </si>
  <si>
    <t>デリヘル版3（百瀬凛花）</t>
  </si>
  <si>
    <t>もう50代の熟女だけど</t>
  </si>
  <si>
    <t>lp07</t>
  </si>
  <si>
    <t>9月18日(日)</t>
  </si>
  <si>
    <t>ic3323</t>
  </si>
  <si>
    <t>ln_ink023</t>
  </si>
  <si>
    <t>スポニチ関西</t>
  </si>
  <si>
    <t>ic3324</t>
  </si>
  <si>
    <t>ic3325</t>
  </si>
  <si>
    <t>ic3326</t>
  </si>
  <si>
    <t>ln_ink024</t>
  </si>
  <si>
    <t>サンスポ関東</t>
  </si>
  <si>
    <t>4C終面全5段</t>
  </si>
  <si>
    <t>ic3327</t>
  </si>
  <si>
    <t>ic3328</t>
  </si>
  <si>
    <t>求人風（推川ゆうり）</t>
  </si>
  <si>
    <t>70歳までの出会いリクルート</t>
  </si>
  <si>
    <t>1C終面全5段</t>
  </si>
  <si>
    <t>9月03日(土)</t>
  </si>
  <si>
    <t>ic3329</t>
  </si>
  <si>
    <t>ln_ink025</t>
  </si>
  <si>
    <t>サンスポ関西</t>
  </si>
  <si>
    <t>9月23日(金)</t>
  </si>
  <si>
    <t>ic3330</t>
  </si>
  <si>
    <t>ic3331</t>
  </si>
  <si>
    <t>9月19日(月)</t>
  </si>
  <si>
    <t>ic3332</t>
  </si>
  <si>
    <t>ln_ink026</t>
  </si>
  <si>
    <t>再婚&amp;理解者版(LINEver)（百瀬凛花）</t>
  </si>
  <si>
    <t>デイリースポーツ関西</t>
  </si>
  <si>
    <t>ic3333</t>
  </si>
  <si>
    <t>ic3334</t>
  </si>
  <si>
    <t>デリヘル版3（高宮菜々子）</t>
  </si>
  <si>
    <t>ic3335</t>
  </si>
  <si>
    <t>ln_ink027</t>
  </si>
  <si>
    <t>デリヘル版3(LINEver)（高宮菜々子）</t>
  </si>
  <si>
    <t>ニッカン関西</t>
  </si>
  <si>
    <t>ic3336</t>
  </si>
  <si>
    <t>ln_ink028</t>
  </si>
  <si>
    <t>大正版(LINEver)（晶エリー）</t>
  </si>
  <si>
    <t>学生いませんギャルもいません40代50代60代中年女性が多いサイト(LINEver)</t>
  </si>
  <si>
    <t>半5段</t>
  </si>
  <si>
    <t>9月10日(土)</t>
  </si>
  <si>
    <t>ic3337</t>
  </si>
  <si>
    <t>ln_ink029</t>
  </si>
  <si>
    <t>右女3(LINEver)（百瀬凛花）</t>
  </si>
  <si>
    <t>ic3338</t>
  </si>
  <si>
    <t>ln_ink030</t>
  </si>
  <si>
    <t>もう50代の熟女だけどLINEで</t>
  </si>
  <si>
    <t>9月17日(土)</t>
  </si>
  <si>
    <t>ic3339</t>
  </si>
  <si>
    <t>ln_ink031</t>
  </si>
  <si>
    <t>ic3340</t>
  </si>
  <si>
    <t>ln_ink032</t>
  </si>
  <si>
    <t>学生いませんギャルもいません40代50代60代中年女性が多いサイト</t>
  </si>
  <si>
    <t>スポーツ報知関東</t>
  </si>
  <si>
    <t>4C終面雑報</t>
  </si>
  <si>
    <t>9月02日(金)</t>
  </si>
  <si>
    <t>ic3341</t>
  </si>
  <si>
    <t>ic3342</t>
  </si>
  <si>
    <t>旧デイリー風（百瀬凛花）</t>
  </si>
  <si>
    <t>満足度はお墨付き鉄板熟女サイト</t>
  </si>
  <si>
    <t>9月09日(金)</t>
  </si>
  <si>
    <t>ic3343</t>
  </si>
  <si>
    <t>ln_ink033</t>
  </si>
  <si>
    <t>LINE版(つかみ)（高宮菜々子）</t>
  </si>
  <si>
    <t>LINEで熟女と出会いができるんです！</t>
  </si>
  <si>
    <t>9月22日(木)</t>
  </si>
  <si>
    <t>ic3344</t>
  </si>
  <si>
    <t>ic3345</t>
  </si>
  <si>
    <t>右女3（百瀬凛花）</t>
  </si>
  <si>
    <t>9/26・27・29のいずれかに掲載</t>
  </si>
  <si>
    <t>ic3346</t>
  </si>
  <si>
    <t>ic3347</t>
  </si>
  <si>
    <t>東スポ・大スポ・九スポ・中京</t>
  </si>
  <si>
    <t>記事枠</t>
  </si>
  <si>
    <t>9月29日(木)</t>
  </si>
  <si>
    <t>ic3348</t>
  </si>
  <si>
    <t>ln_ink034</t>
  </si>
  <si>
    <t>記事(ノーマル)(LINEver)（）</t>
  </si>
  <si>
    <t>デイリー14「年上男性に相談したいセックスのハナシ」</t>
  </si>
  <si>
    <t>4C記事枠</t>
  </si>
  <si>
    <t>ln_ink035</t>
  </si>
  <si>
    <t>記事(黄)(LINEver)（）</t>
  </si>
  <si>
    <t>デイリー15「カーセックスに憧れる熟女「助手席に乗りませんか？」</t>
  </si>
  <si>
    <t>9月11日(日)</t>
  </si>
  <si>
    <t>ln_ink036</t>
  </si>
  <si>
    <t>記事(青)(LINEver)（）</t>
  </si>
  <si>
    <t>216「スピード違反の高速出会いサイトがここに！」</t>
  </si>
  <si>
    <t>ln_ink037</t>
  </si>
  <si>
    <t>記事(赤)(LINEver)（）</t>
  </si>
  <si>
    <t>217「ピチピチの熟女・・体験してみる？」</t>
  </si>
  <si>
    <t>9月25日(日)</t>
  </si>
  <si>
    <t>ic3349</t>
  </si>
  <si>
    <t>共通</t>
  </si>
  <si>
    <t>ln_ink038</t>
  </si>
  <si>
    <t>九スポ</t>
  </si>
  <si>
    <t>ic3350</t>
  </si>
  <si>
    <t>新聞 TOTAL</t>
  </si>
  <si>
    <t>●雑誌 広告</t>
  </si>
  <si>
    <t>ln_ink010</t>
  </si>
  <si>
    <t>ぶんか社</t>
  </si>
  <si>
    <t>アダルトチック版(LINEver)（百瀬凛花）</t>
  </si>
  <si>
    <t>元手0円お色気熟女と中年男性がLINEで出会える(LINEver)</t>
  </si>
  <si>
    <t>EXMAX!</t>
  </si>
  <si>
    <t>表4</t>
  </si>
  <si>
    <t>9月26日(月)</t>
  </si>
  <si>
    <t>za233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</si>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</sst>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63</v>
      </c>
      <c r="D6" s="195">
        <v>3490000</v>
      </c>
      <c r="E6" s="81">
        <v>824</v>
      </c>
      <c r="F6" s="81">
        <v>362</v>
      </c>
      <c r="G6" s="81">
        <v>847</v>
      </c>
      <c r="H6" s="91">
        <v>319</v>
      </c>
      <c r="I6" s="92">
        <v>1</v>
      </c>
      <c r="J6" s="145">
        <f>H6+I6</f>
        <v>320</v>
      </c>
      <c r="K6" s="82">
        <f>IFERROR(J6/G6,"-")</f>
        <v>0.37780401416765</v>
      </c>
      <c r="L6" s="81">
        <v>23</v>
      </c>
      <c r="M6" s="81">
        <v>65</v>
      </c>
      <c r="N6" s="82">
        <f>IFERROR(L6/J6,"-")</f>
        <v>0.071875</v>
      </c>
      <c r="O6" s="83">
        <f>IFERROR(D6/J6,"-")</f>
        <v>10906.25</v>
      </c>
      <c r="P6" s="84">
        <v>42</v>
      </c>
      <c r="Q6" s="82">
        <f>IFERROR(P6/J6,"-")</f>
        <v>0.13125</v>
      </c>
      <c r="R6" s="200">
        <v>7550078</v>
      </c>
      <c r="S6" s="201">
        <f>IFERROR(R6/J6,"-")</f>
        <v>23593.99375</v>
      </c>
      <c r="T6" s="201">
        <f>IFERROR(R6/P6,"-")</f>
        <v>179763.76190476</v>
      </c>
      <c r="U6" s="195">
        <f>IFERROR(R6-D6,"-")</f>
        <v>4060078</v>
      </c>
      <c r="V6" s="85">
        <f>R6/D6</f>
        <v>2.1633461318052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47</v>
      </c>
      <c r="F7" s="81">
        <v>19</v>
      </c>
      <c r="G7" s="81">
        <v>9</v>
      </c>
      <c r="H7" s="91">
        <v>37</v>
      </c>
      <c r="I7" s="92">
        <v>0</v>
      </c>
      <c r="J7" s="145">
        <f>H7+I7</f>
        <v>37</v>
      </c>
      <c r="K7" s="82">
        <f>IFERROR(J7/G7,"-")</f>
        <v>4.1111111111111</v>
      </c>
      <c r="L7" s="81">
        <v>3</v>
      </c>
      <c r="M7" s="81">
        <v>5</v>
      </c>
      <c r="N7" s="82">
        <f>IFERROR(L7/J7,"-")</f>
        <v>0.081081081081081</v>
      </c>
      <c r="O7" s="83">
        <f>IFERROR(D7/J7,"-")</f>
        <v>2162.1621621622</v>
      </c>
      <c r="P7" s="84">
        <v>3</v>
      </c>
      <c r="Q7" s="82">
        <f>IFERROR(P7/J7,"-")</f>
        <v>0.081081081081081</v>
      </c>
      <c r="R7" s="200">
        <v>37000</v>
      </c>
      <c r="S7" s="201">
        <f>IFERROR(R7/J7,"-")</f>
        <v>1000</v>
      </c>
      <c r="T7" s="201">
        <f>IFERROR(R7/P7,"-")</f>
        <v>12333.333333333</v>
      </c>
      <c r="U7" s="195">
        <f>IFERROR(R7-D7,"-")</f>
        <v>-43000</v>
      </c>
      <c r="V7" s="85">
        <f>R7/D7</f>
        <v>0.4625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3570000</v>
      </c>
      <c r="E10" s="41">
        <f>SUM(E6:E8)</f>
        <v>871</v>
      </c>
      <c r="F10" s="41">
        <f>SUM(F6:F8)</f>
        <v>381</v>
      </c>
      <c r="G10" s="41">
        <f>SUM(G6:G8)</f>
        <v>856</v>
      </c>
      <c r="H10" s="41">
        <f>SUM(H6:H8)</f>
        <v>356</v>
      </c>
      <c r="I10" s="41">
        <f>SUM(I6:I8)</f>
        <v>1</v>
      </c>
      <c r="J10" s="41">
        <f>SUM(J6:J8)</f>
        <v>357</v>
      </c>
      <c r="K10" s="42">
        <f>IFERROR(J10/G10,"-")</f>
        <v>0.41705607476636</v>
      </c>
      <c r="L10" s="78">
        <f>SUM(L6:L8)</f>
        <v>26</v>
      </c>
      <c r="M10" s="78">
        <f>SUM(M6:M8)</f>
        <v>70</v>
      </c>
      <c r="N10" s="42">
        <f>IFERROR(L10/J10,"-")</f>
        <v>0.072829131652661</v>
      </c>
      <c r="O10" s="43">
        <f>IFERROR(D10/J10,"-")</f>
        <v>10000</v>
      </c>
      <c r="P10" s="44">
        <f>SUM(P6:P8)</f>
        <v>45</v>
      </c>
      <c r="Q10" s="42">
        <f>IFERROR(P10/J10,"-")</f>
        <v>0.12605042016807</v>
      </c>
      <c r="R10" s="45">
        <f>SUM(R6:R8)</f>
        <v>7587078</v>
      </c>
      <c r="S10" s="45">
        <f>IFERROR(R10/J10,"-")</f>
        <v>21252.319327731</v>
      </c>
      <c r="T10" s="45">
        <f>IFERROR(R10/P10,"-")</f>
        <v>168601.73333333</v>
      </c>
      <c r="U10" s="46">
        <f>SUM(U6:U8)</f>
        <v>4017078</v>
      </c>
      <c r="V10" s="47">
        <f>IFERROR(R10/D10,"-")</f>
        <v>2.1252319327731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1.0981818181818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550000</v>
      </c>
      <c r="K6" s="81">
        <v>0</v>
      </c>
      <c r="L6" s="81">
        <v>0</v>
      </c>
      <c r="M6" s="81">
        <v>0</v>
      </c>
      <c r="N6" s="91">
        <v>26</v>
      </c>
      <c r="O6" s="92">
        <v>0</v>
      </c>
      <c r="P6" s="93">
        <f>N6+O6</f>
        <v>26</v>
      </c>
      <c r="Q6" s="82" t="str">
        <f>IFERROR(P6/M6,"-")</f>
        <v>-</v>
      </c>
      <c r="R6" s="81">
        <v>0</v>
      </c>
      <c r="S6" s="81">
        <v>8</v>
      </c>
      <c r="T6" s="82">
        <f>IFERROR(S6/(O6+P6),"-")</f>
        <v>0.30769230769231</v>
      </c>
      <c r="U6" s="182">
        <f>IFERROR(J6/SUM(P6:P11),"-")</f>
        <v>14102.564102564</v>
      </c>
      <c r="V6" s="84">
        <v>2</v>
      </c>
      <c r="W6" s="82">
        <f>IF(P6=0,"-",V6/P6)</f>
        <v>0.076923076923077</v>
      </c>
      <c r="X6" s="186">
        <v>8000</v>
      </c>
      <c r="Y6" s="187">
        <f>IFERROR(X6/P6,"-")</f>
        <v>307.69230769231</v>
      </c>
      <c r="Z6" s="187">
        <f>IFERROR(X6/V6,"-")</f>
        <v>4000</v>
      </c>
      <c r="AA6" s="188">
        <f>SUM(X6:X11)-SUM(J6:J11)</f>
        <v>54000</v>
      </c>
      <c r="AB6" s="85">
        <f>SUM(X6:X11)/SUM(J6:J11)</f>
        <v>1.0981818181818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0.038461538461538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0.11538461538462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16</v>
      </c>
      <c r="BO6" s="120">
        <f>IF(P6=0,"",IF(BN6=0,"",(BN6/P6)))</f>
        <v>0.61538461538462</v>
      </c>
      <c r="BP6" s="121">
        <v>1</v>
      </c>
      <c r="BQ6" s="122">
        <f>IFERROR(BP6/BN6,"-")</f>
        <v>0.0625</v>
      </c>
      <c r="BR6" s="123">
        <v>3000</v>
      </c>
      <c r="BS6" s="124">
        <f>IFERROR(BR6/BN6,"-")</f>
        <v>187.5</v>
      </c>
      <c r="BT6" s="125">
        <v>1</v>
      </c>
      <c r="BU6" s="125"/>
      <c r="BV6" s="125"/>
      <c r="BW6" s="126">
        <v>2</v>
      </c>
      <c r="BX6" s="127">
        <f>IF(P6=0,"",IF(BW6=0,"",(BW6/P6)))</f>
        <v>0.076923076923077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4</v>
      </c>
      <c r="CG6" s="134">
        <f>IF(P6=0,"",IF(CF6=0,"",(CF6/P6)))</f>
        <v>0.15384615384615</v>
      </c>
      <c r="CH6" s="135">
        <v>1</v>
      </c>
      <c r="CI6" s="136">
        <f>IFERROR(CH6/CF6,"-")</f>
        <v>0.25</v>
      </c>
      <c r="CJ6" s="137">
        <v>5000</v>
      </c>
      <c r="CK6" s="138">
        <f>IFERROR(CJ6/CF6,"-")</f>
        <v>1250</v>
      </c>
      <c r="CL6" s="139">
        <v>1</v>
      </c>
      <c r="CM6" s="139"/>
      <c r="CN6" s="139"/>
      <c r="CO6" s="140">
        <v>2</v>
      </c>
      <c r="CP6" s="141">
        <v>8000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44</v>
      </c>
      <c r="L7" s="81">
        <v>21</v>
      </c>
      <c r="M7" s="81">
        <v>19</v>
      </c>
      <c r="N7" s="91">
        <v>5</v>
      </c>
      <c r="O7" s="92">
        <v>0</v>
      </c>
      <c r="P7" s="93">
        <f>N7+O7</f>
        <v>5</v>
      </c>
      <c r="Q7" s="82">
        <f>IFERROR(P7/M7,"-")</f>
        <v>0.26315789473684</v>
      </c>
      <c r="R7" s="81">
        <v>2</v>
      </c>
      <c r="S7" s="81">
        <v>1</v>
      </c>
      <c r="T7" s="82">
        <f>IFERROR(S7/(O7+P7),"-")</f>
        <v>0.2</v>
      </c>
      <c r="U7" s="182"/>
      <c r="V7" s="84">
        <v>2</v>
      </c>
      <c r="W7" s="82">
        <f>IF(P7=0,"-",V7/P7)</f>
        <v>0.4</v>
      </c>
      <c r="X7" s="186">
        <v>45000</v>
      </c>
      <c r="Y7" s="187">
        <f>IFERROR(X7/P7,"-")</f>
        <v>9000</v>
      </c>
      <c r="Z7" s="187">
        <f>IFERROR(X7/V7,"-")</f>
        <v>22500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>
        <v>1</v>
      </c>
      <c r="BZ7" s="129">
        <f>IFERROR(BY7/BW7,"-")</f>
        <v>1</v>
      </c>
      <c r="CA7" s="130">
        <v>36000</v>
      </c>
      <c r="CB7" s="131">
        <f>IFERROR(CA7/BW7,"-")</f>
        <v>36000</v>
      </c>
      <c r="CC7" s="132"/>
      <c r="CD7" s="132"/>
      <c r="CE7" s="132">
        <v>1</v>
      </c>
      <c r="CF7" s="133">
        <v>2</v>
      </c>
      <c r="CG7" s="134">
        <f>IF(P7=0,"",IF(CF7=0,"",(CF7/P7)))</f>
        <v>0.4</v>
      </c>
      <c r="CH7" s="135">
        <v>1</v>
      </c>
      <c r="CI7" s="136">
        <f>IFERROR(CH7/CF7,"-")</f>
        <v>0.5</v>
      </c>
      <c r="CJ7" s="137">
        <v>9000</v>
      </c>
      <c r="CK7" s="138">
        <f>IFERROR(CJ7/CF7,"-")</f>
        <v>4500</v>
      </c>
      <c r="CL7" s="139"/>
      <c r="CM7" s="139"/>
      <c r="CN7" s="139">
        <v>1</v>
      </c>
      <c r="CO7" s="140">
        <v>2</v>
      </c>
      <c r="CP7" s="141">
        <v>45000</v>
      </c>
      <c r="CQ7" s="141">
        <v>36000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73</v>
      </c>
      <c r="I8" s="90"/>
      <c r="J8" s="188"/>
      <c r="K8" s="81">
        <v>0</v>
      </c>
      <c r="L8" s="81">
        <v>0</v>
      </c>
      <c r="M8" s="81">
        <v>0</v>
      </c>
      <c r="N8" s="91">
        <v>6</v>
      </c>
      <c r="O8" s="92">
        <v>0</v>
      </c>
      <c r="P8" s="93">
        <f>N8+O8</f>
        <v>6</v>
      </c>
      <c r="Q8" s="82" t="str">
        <f>IFERROR(P8/M8,"-")</f>
        <v>-</v>
      </c>
      <c r="R8" s="81">
        <v>1</v>
      </c>
      <c r="S8" s="81">
        <v>0</v>
      </c>
      <c r="T8" s="82">
        <f>IFERROR(S8/(O8+P8),"-")</f>
        <v>0</v>
      </c>
      <c r="U8" s="182"/>
      <c r="V8" s="84">
        <v>3</v>
      </c>
      <c r="W8" s="82">
        <f>IF(P8=0,"-",V8/P8)</f>
        <v>0.5</v>
      </c>
      <c r="X8" s="186">
        <v>551000</v>
      </c>
      <c r="Y8" s="187">
        <f>IFERROR(X8/P8,"-")</f>
        <v>91833.333333333</v>
      </c>
      <c r="Z8" s="187">
        <f>IFERROR(X8/V8,"-")</f>
        <v>183666.66666667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0.66666666666667</v>
      </c>
      <c r="BP8" s="121">
        <v>2</v>
      </c>
      <c r="BQ8" s="122">
        <f>IFERROR(BP8/BN8,"-")</f>
        <v>0.5</v>
      </c>
      <c r="BR8" s="123">
        <v>8000</v>
      </c>
      <c r="BS8" s="124">
        <f>IFERROR(BR8/BN8,"-")</f>
        <v>2000</v>
      </c>
      <c r="BT8" s="125">
        <v>2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0.16666666666667</v>
      </c>
      <c r="CH8" s="135">
        <v>1</v>
      </c>
      <c r="CI8" s="136">
        <f>IFERROR(CH8/CF8,"-")</f>
        <v>1</v>
      </c>
      <c r="CJ8" s="137">
        <v>543000</v>
      </c>
      <c r="CK8" s="138">
        <f>IFERROR(CJ8/CF8,"-")</f>
        <v>543000</v>
      </c>
      <c r="CL8" s="139"/>
      <c r="CM8" s="139"/>
      <c r="CN8" s="139">
        <v>1</v>
      </c>
      <c r="CO8" s="140">
        <v>3</v>
      </c>
      <c r="CP8" s="141">
        <v>551000</v>
      </c>
      <c r="CQ8" s="141">
        <v>543000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74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62</v>
      </c>
      <c r="L9" s="81">
        <v>23</v>
      </c>
      <c r="M9" s="81">
        <v>8</v>
      </c>
      <c r="N9" s="91">
        <v>2</v>
      </c>
      <c r="O9" s="92">
        <v>0</v>
      </c>
      <c r="P9" s="93">
        <f>N9+O9</f>
        <v>2</v>
      </c>
      <c r="Q9" s="82">
        <f>IFERROR(P9/M9,"-")</f>
        <v>0.25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65</v>
      </c>
      <c r="H10" s="90" t="s">
        <v>78</v>
      </c>
      <c r="I10" s="90"/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8</v>
      </c>
      <c r="L11" s="81">
        <v>6</v>
      </c>
      <c r="M11" s="81">
        <v>2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12.717857142857</v>
      </c>
      <c r="B12" s="203" t="s">
        <v>80</v>
      </c>
      <c r="C12" s="203"/>
      <c r="D12" s="203" t="s">
        <v>71</v>
      </c>
      <c r="E12" s="203" t="s">
        <v>72</v>
      </c>
      <c r="F12" s="203" t="s">
        <v>64</v>
      </c>
      <c r="G12" s="203" t="s">
        <v>81</v>
      </c>
      <c r="H12" s="90" t="s">
        <v>82</v>
      </c>
      <c r="I12" s="90"/>
      <c r="J12" s="188">
        <v>280000</v>
      </c>
      <c r="K12" s="81">
        <v>0</v>
      </c>
      <c r="L12" s="81">
        <v>0</v>
      </c>
      <c r="M12" s="81">
        <v>0</v>
      </c>
      <c r="N12" s="91">
        <v>8</v>
      </c>
      <c r="O12" s="92">
        <v>0</v>
      </c>
      <c r="P12" s="93">
        <f>N12+O12</f>
        <v>8</v>
      </c>
      <c r="Q12" s="82" t="str">
        <f>IFERROR(P12/M12,"-")</f>
        <v>-</v>
      </c>
      <c r="R12" s="81">
        <v>0</v>
      </c>
      <c r="S12" s="81">
        <v>2</v>
      </c>
      <c r="T12" s="82">
        <f>IFERROR(S12/(O12+P12),"-")</f>
        <v>0.25</v>
      </c>
      <c r="U12" s="182">
        <f>IFERROR(J12/SUM(P12:P16),"-")</f>
        <v>9333.3333333333</v>
      </c>
      <c r="V12" s="84">
        <v>1</v>
      </c>
      <c r="W12" s="82">
        <f>IF(P12=0,"-",V12/P12)</f>
        <v>0.125</v>
      </c>
      <c r="X12" s="186">
        <v>230000</v>
      </c>
      <c r="Y12" s="187">
        <f>IFERROR(X12/P12,"-")</f>
        <v>28750</v>
      </c>
      <c r="Z12" s="187">
        <f>IFERROR(X12/V12,"-")</f>
        <v>230000</v>
      </c>
      <c r="AA12" s="188">
        <f>SUM(X12:X16)-SUM(J12:J16)</f>
        <v>3281000</v>
      </c>
      <c r="AB12" s="85">
        <f>SUM(X12:X16)/SUM(J12:J16)</f>
        <v>12.717857142857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0.125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3</v>
      </c>
      <c r="CG12" s="134">
        <f>IF(P12=0,"",IF(CF12=0,"",(CF12/P12)))</f>
        <v>0.375</v>
      </c>
      <c r="CH12" s="135">
        <v>1</v>
      </c>
      <c r="CI12" s="136">
        <f>IFERROR(CH12/CF12,"-")</f>
        <v>0.33333333333333</v>
      </c>
      <c r="CJ12" s="137">
        <v>230000</v>
      </c>
      <c r="CK12" s="138">
        <f>IFERROR(CJ12/CF12,"-")</f>
        <v>76666.666666667</v>
      </c>
      <c r="CL12" s="139"/>
      <c r="CM12" s="139"/>
      <c r="CN12" s="139">
        <v>1</v>
      </c>
      <c r="CO12" s="140">
        <v>1</v>
      </c>
      <c r="CP12" s="141">
        <v>230000</v>
      </c>
      <c r="CQ12" s="141">
        <v>230000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83</v>
      </c>
      <c r="C13" s="203"/>
      <c r="D13" s="203" t="s">
        <v>62</v>
      </c>
      <c r="E13" s="203" t="s">
        <v>63</v>
      </c>
      <c r="F13" s="203" t="s">
        <v>64</v>
      </c>
      <c r="G13" s="203"/>
      <c r="H13" s="90" t="s">
        <v>82</v>
      </c>
      <c r="I13" s="90"/>
      <c r="J13" s="188"/>
      <c r="K13" s="81">
        <v>0</v>
      </c>
      <c r="L13" s="81">
        <v>0</v>
      </c>
      <c r="M13" s="81">
        <v>0</v>
      </c>
      <c r="N13" s="91">
        <v>3</v>
      </c>
      <c r="O13" s="92">
        <v>1</v>
      </c>
      <c r="P13" s="93">
        <f>N13+O13</f>
        <v>4</v>
      </c>
      <c r="Q13" s="82" t="str">
        <f>IFERROR(P13/M13,"-")</f>
        <v>-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84</v>
      </c>
      <c r="C14" s="203"/>
      <c r="D14" s="203" t="s">
        <v>85</v>
      </c>
      <c r="E14" s="203" t="s">
        <v>86</v>
      </c>
      <c r="F14" s="203" t="s">
        <v>64</v>
      </c>
      <c r="G14" s="203"/>
      <c r="H14" s="90" t="s">
        <v>82</v>
      </c>
      <c r="I14" s="90"/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0.16666666666667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4</v>
      </c>
      <c r="BX14" s="127">
        <f>IF(P14=0,"",IF(BW14=0,"",(BW14/P14)))</f>
        <v>0.66666666666667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76</v>
      </c>
      <c r="E15" s="203" t="s">
        <v>77</v>
      </c>
      <c r="F15" s="203" t="s">
        <v>64</v>
      </c>
      <c r="G15" s="203"/>
      <c r="H15" s="90" t="s">
        <v>82</v>
      </c>
      <c r="I15" s="90"/>
      <c r="J15" s="188"/>
      <c r="K15" s="81">
        <v>0</v>
      </c>
      <c r="L15" s="81">
        <v>0</v>
      </c>
      <c r="M15" s="81">
        <v>0</v>
      </c>
      <c r="N15" s="91">
        <v>9</v>
      </c>
      <c r="O15" s="92">
        <v>0</v>
      </c>
      <c r="P15" s="93">
        <f>N15+O15</f>
        <v>9</v>
      </c>
      <c r="Q15" s="82" t="str">
        <f>IFERROR(P15/M15,"-")</f>
        <v>-</v>
      </c>
      <c r="R15" s="81">
        <v>1</v>
      </c>
      <c r="S15" s="81">
        <v>3</v>
      </c>
      <c r="T15" s="82">
        <f>IFERROR(S15/(O15+P15),"-")</f>
        <v>0.33333333333333</v>
      </c>
      <c r="U15" s="182"/>
      <c r="V15" s="84">
        <v>1</v>
      </c>
      <c r="W15" s="82">
        <f>IF(P15=0,"-",V15/P15)</f>
        <v>0.11111111111111</v>
      </c>
      <c r="X15" s="186">
        <v>3210000</v>
      </c>
      <c r="Y15" s="187">
        <f>IFERROR(X15/P15,"-")</f>
        <v>356666.66666667</v>
      </c>
      <c r="Z15" s="187">
        <f>IFERROR(X15/V15,"-")</f>
        <v>3210000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0.11111111111111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6</v>
      </c>
      <c r="BO15" s="120">
        <f>IF(P15=0,"",IF(BN15=0,"",(BN15/P15)))</f>
        <v>0.66666666666667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0.11111111111111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0.11111111111111</v>
      </c>
      <c r="CH15" s="135">
        <v>1</v>
      </c>
      <c r="CI15" s="136">
        <f>IFERROR(CH15/CF15,"-")</f>
        <v>1</v>
      </c>
      <c r="CJ15" s="137">
        <v>3210000</v>
      </c>
      <c r="CK15" s="138">
        <f>IFERROR(CJ15/CF15,"-")</f>
        <v>3210000</v>
      </c>
      <c r="CL15" s="139"/>
      <c r="CM15" s="139"/>
      <c r="CN15" s="139">
        <v>1</v>
      </c>
      <c r="CO15" s="140">
        <v>1</v>
      </c>
      <c r="CP15" s="141">
        <v>3210000</v>
      </c>
      <c r="CQ15" s="141">
        <v>3210000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88</v>
      </c>
      <c r="C16" s="203"/>
      <c r="D16" s="203" t="s">
        <v>89</v>
      </c>
      <c r="E16" s="203" t="s">
        <v>89</v>
      </c>
      <c r="F16" s="203" t="s">
        <v>69</v>
      </c>
      <c r="G16" s="203"/>
      <c r="H16" s="90"/>
      <c r="I16" s="90"/>
      <c r="J16" s="188"/>
      <c r="K16" s="81">
        <v>43</v>
      </c>
      <c r="L16" s="81">
        <v>26</v>
      </c>
      <c r="M16" s="81">
        <v>8</v>
      </c>
      <c r="N16" s="91">
        <v>3</v>
      </c>
      <c r="O16" s="92">
        <v>0</v>
      </c>
      <c r="P16" s="93">
        <f>N16+O16</f>
        <v>3</v>
      </c>
      <c r="Q16" s="82">
        <f>IFERROR(P16/M16,"-")</f>
        <v>0.375</v>
      </c>
      <c r="R16" s="81">
        <v>0</v>
      </c>
      <c r="S16" s="81">
        <v>1</v>
      </c>
      <c r="T16" s="82">
        <f>IFERROR(S16/(O16+P16),"-")</f>
        <v>0.33333333333333</v>
      </c>
      <c r="U16" s="182"/>
      <c r="V16" s="84">
        <v>1</v>
      </c>
      <c r="W16" s="82">
        <f>IF(P16=0,"-",V16/P16)</f>
        <v>0.33333333333333</v>
      </c>
      <c r="X16" s="186">
        <v>121000</v>
      </c>
      <c r="Y16" s="187">
        <f>IFERROR(X16/P16,"-")</f>
        <v>40333.333333333</v>
      </c>
      <c r="Z16" s="187">
        <f>IFERROR(X16/V16,"-")</f>
        <v>121000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0.66666666666667</v>
      </c>
      <c r="BY16" s="128">
        <v>2</v>
      </c>
      <c r="BZ16" s="129">
        <f>IFERROR(BY16/BW16,"-")</f>
        <v>1</v>
      </c>
      <c r="CA16" s="130">
        <v>141000</v>
      </c>
      <c r="CB16" s="131">
        <f>IFERROR(CA16/BW16,"-")</f>
        <v>70500</v>
      </c>
      <c r="CC16" s="132"/>
      <c r="CD16" s="132"/>
      <c r="CE16" s="132">
        <v>2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121000</v>
      </c>
      <c r="CQ16" s="141">
        <v>121000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0.2875</v>
      </c>
      <c r="B17" s="203" t="s">
        <v>90</v>
      </c>
      <c r="C17" s="203"/>
      <c r="D17" s="203" t="s">
        <v>91</v>
      </c>
      <c r="E17" s="203" t="s">
        <v>92</v>
      </c>
      <c r="F17" s="203" t="s">
        <v>64</v>
      </c>
      <c r="G17" s="203" t="s">
        <v>93</v>
      </c>
      <c r="H17" s="90" t="s">
        <v>94</v>
      </c>
      <c r="I17" s="90" t="s">
        <v>95</v>
      </c>
      <c r="J17" s="188">
        <v>400000</v>
      </c>
      <c r="K17" s="81">
        <v>0</v>
      </c>
      <c r="L17" s="81">
        <v>0</v>
      </c>
      <c r="M17" s="81">
        <v>0</v>
      </c>
      <c r="N17" s="91">
        <v>6</v>
      </c>
      <c r="O17" s="92">
        <v>0</v>
      </c>
      <c r="P17" s="93">
        <f>N17+O17</f>
        <v>6</v>
      </c>
      <c r="Q17" s="82" t="str">
        <f>IFERROR(P17/M17,"-")</f>
        <v>-</v>
      </c>
      <c r="R17" s="81">
        <v>0</v>
      </c>
      <c r="S17" s="81">
        <v>1</v>
      </c>
      <c r="T17" s="82">
        <f>IFERROR(S17/(O17+P17),"-")</f>
        <v>0.16666666666667</v>
      </c>
      <c r="U17" s="182">
        <f>IFERROR(J17/SUM(P17:P21),"-")</f>
        <v>11764.705882353</v>
      </c>
      <c r="V17" s="84">
        <v>1</v>
      </c>
      <c r="W17" s="82">
        <f>IF(P17=0,"-",V17/P17)</f>
        <v>0.16666666666667</v>
      </c>
      <c r="X17" s="186">
        <v>24000</v>
      </c>
      <c r="Y17" s="187">
        <f>IFERROR(X17/P17,"-")</f>
        <v>4000</v>
      </c>
      <c r="Z17" s="187">
        <f>IFERROR(X17/V17,"-")</f>
        <v>24000</v>
      </c>
      <c r="AA17" s="188">
        <f>SUM(X17:X21)-SUM(J17:J21)</f>
        <v>-285000</v>
      </c>
      <c r="AB17" s="85">
        <f>SUM(X17:X21)/SUM(J17:J21)</f>
        <v>0.2875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0.16666666666667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0.16666666666667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4</v>
      </c>
      <c r="BO17" s="120">
        <f>IF(P17=0,"",IF(BN17=0,"",(BN17/P17)))</f>
        <v>0.66666666666667</v>
      </c>
      <c r="BP17" s="121">
        <v>1</v>
      </c>
      <c r="BQ17" s="122">
        <f>IFERROR(BP17/BN17,"-")</f>
        <v>0.25</v>
      </c>
      <c r="BR17" s="123">
        <v>24000</v>
      </c>
      <c r="BS17" s="124">
        <f>IFERROR(BR17/BN17,"-")</f>
        <v>6000</v>
      </c>
      <c r="BT17" s="125"/>
      <c r="BU17" s="125"/>
      <c r="BV17" s="125">
        <v>1</v>
      </c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24000</v>
      </c>
      <c r="CQ17" s="141">
        <v>24000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97</v>
      </c>
      <c r="E18" s="203" t="s">
        <v>98</v>
      </c>
      <c r="F18" s="203" t="s">
        <v>64</v>
      </c>
      <c r="G18" s="203"/>
      <c r="H18" s="90" t="s">
        <v>94</v>
      </c>
      <c r="I18" s="90"/>
      <c r="J18" s="188"/>
      <c r="K18" s="81">
        <v>0</v>
      </c>
      <c r="L18" s="81">
        <v>0</v>
      </c>
      <c r="M18" s="81">
        <v>0</v>
      </c>
      <c r="N18" s="91">
        <v>4</v>
      </c>
      <c r="O18" s="92">
        <v>0</v>
      </c>
      <c r="P18" s="93">
        <f>N18+O18</f>
        <v>4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0.25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100</v>
      </c>
      <c r="E19" s="203" t="s">
        <v>101</v>
      </c>
      <c r="F19" s="203" t="s">
        <v>64</v>
      </c>
      <c r="G19" s="203"/>
      <c r="H19" s="90" t="s">
        <v>94</v>
      </c>
      <c r="I19" s="90"/>
      <c r="J19" s="188"/>
      <c r="K19" s="81">
        <v>0</v>
      </c>
      <c r="L19" s="81">
        <v>0</v>
      </c>
      <c r="M19" s="81">
        <v>0</v>
      </c>
      <c r="N19" s="91">
        <v>11</v>
      </c>
      <c r="O19" s="92">
        <v>0</v>
      </c>
      <c r="P19" s="93">
        <f>N19+O19</f>
        <v>11</v>
      </c>
      <c r="Q19" s="82" t="str">
        <f>IFERROR(P19/M19,"-")</f>
        <v>-</v>
      </c>
      <c r="R19" s="81">
        <v>0</v>
      </c>
      <c r="S19" s="81">
        <v>2</v>
      </c>
      <c r="T19" s="82">
        <f>IFERROR(S19/(O19+P19),"-")</f>
        <v>0.18181818181818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>
        <v>1</v>
      </c>
      <c r="AE19" s="95">
        <f>IF(P19=0,"",IF(AD19=0,"",(AD19/P19)))</f>
        <v>0.090909090909091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1</v>
      </c>
      <c r="AN19" s="101">
        <f>IF(P19=0,"",IF(AM19=0,"",(AM19/P19)))</f>
        <v>0.090909090909091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0.090909090909091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0.27272727272727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5</v>
      </c>
      <c r="BX19" s="127">
        <f>IF(P19=0,"",IF(BW19=0,"",(BW19/P19)))</f>
        <v>0.45454545454545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103</v>
      </c>
      <c r="E20" s="203" t="s">
        <v>104</v>
      </c>
      <c r="F20" s="203" t="s">
        <v>64</v>
      </c>
      <c r="G20" s="203"/>
      <c r="H20" s="90" t="s">
        <v>94</v>
      </c>
      <c r="I20" s="90"/>
      <c r="J20" s="188"/>
      <c r="K20" s="81">
        <v>0</v>
      </c>
      <c r="L20" s="81">
        <v>0</v>
      </c>
      <c r="M20" s="81">
        <v>0</v>
      </c>
      <c r="N20" s="91">
        <v>5</v>
      </c>
      <c r="O20" s="92">
        <v>0</v>
      </c>
      <c r="P20" s="93">
        <f>N20+O20</f>
        <v>5</v>
      </c>
      <c r="Q20" s="82" t="str">
        <f>IFERROR(P20/M20,"-")</f>
        <v>-</v>
      </c>
      <c r="R20" s="81">
        <v>0</v>
      </c>
      <c r="S20" s="81">
        <v>1</v>
      </c>
      <c r="T20" s="82">
        <f>IFERROR(S20/(O20+P20),"-")</f>
        <v>0.2</v>
      </c>
      <c r="U20" s="182"/>
      <c r="V20" s="84">
        <v>1</v>
      </c>
      <c r="W20" s="82">
        <f>IF(P20=0,"-",V20/P20)</f>
        <v>0.2</v>
      </c>
      <c r="X20" s="186">
        <v>13000</v>
      </c>
      <c r="Y20" s="187">
        <f>IFERROR(X20/P20,"-")</f>
        <v>2600</v>
      </c>
      <c r="Z20" s="187">
        <f>IFERROR(X20/V20,"-")</f>
        <v>13000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0.2</v>
      </c>
      <c r="BP20" s="121">
        <v>1</v>
      </c>
      <c r="BQ20" s="122">
        <f>IFERROR(BP20/BN20,"-")</f>
        <v>1</v>
      </c>
      <c r="BR20" s="123">
        <v>13000</v>
      </c>
      <c r="BS20" s="124">
        <f>IFERROR(BR20/BN20,"-")</f>
        <v>13000</v>
      </c>
      <c r="BT20" s="125"/>
      <c r="BU20" s="125"/>
      <c r="BV20" s="125">
        <v>1</v>
      </c>
      <c r="BW20" s="126">
        <v>3</v>
      </c>
      <c r="BX20" s="127">
        <f>IF(P20=0,"",IF(BW20=0,"",(BW20/P20)))</f>
        <v>0.6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13000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105</v>
      </c>
      <c r="C21" s="203"/>
      <c r="D21" s="203" t="s">
        <v>89</v>
      </c>
      <c r="E21" s="203" t="s">
        <v>89</v>
      </c>
      <c r="F21" s="203" t="s">
        <v>69</v>
      </c>
      <c r="G21" s="203"/>
      <c r="H21" s="90"/>
      <c r="I21" s="90"/>
      <c r="J21" s="188"/>
      <c r="K21" s="81">
        <v>49</v>
      </c>
      <c r="L21" s="81">
        <v>32</v>
      </c>
      <c r="M21" s="81">
        <v>14</v>
      </c>
      <c r="N21" s="91">
        <v>8</v>
      </c>
      <c r="O21" s="92">
        <v>0</v>
      </c>
      <c r="P21" s="93">
        <f>N21+O21</f>
        <v>8</v>
      </c>
      <c r="Q21" s="82">
        <f>IFERROR(P21/M21,"-")</f>
        <v>0.57142857142857</v>
      </c>
      <c r="R21" s="81">
        <v>1</v>
      </c>
      <c r="S21" s="81">
        <v>3</v>
      </c>
      <c r="T21" s="82">
        <f>IFERROR(S21/(O21+P21),"-")</f>
        <v>0.375</v>
      </c>
      <c r="U21" s="182"/>
      <c r="V21" s="84">
        <v>2</v>
      </c>
      <c r="W21" s="82">
        <f>IF(P21=0,"-",V21/P21)</f>
        <v>0.25</v>
      </c>
      <c r="X21" s="186">
        <v>78000</v>
      </c>
      <c r="Y21" s="187">
        <f>IFERROR(X21/P21,"-")</f>
        <v>9750</v>
      </c>
      <c r="Z21" s="187">
        <f>IFERROR(X21/V21,"-")</f>
        <v>39000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0.375</v>
      </c>
      <c r="BP21" s="121">
        <v>1</v>
      </c>
      <c r="BQ21" s="122">
        <f>IFERROR(BP21/BN21,"-")</f>
        <v>0.33333333333333</v>
      </c>
      <c r="BR21" s="123">
        <v>75000</v>
      </c>
      <c r="BS21" s="124">
        <f>IFERROR(BR21/BN21,"-")</f>
        <v>25000</v>
      </c>
      <c r="BT21" s="125"/>
      <c r="BU21" s="125"/>
      <c r="BV21" s="125">
        <v>1</v>
      </c>
      <c r="BW21" s="126">
        <v>4</v>
      </c>
      <c r="BX21" s="127">
        <f>IF(P21=0,"",IF(BW21=0,"",(BW21/P21)))</f>
        <v>0.5</v>
      </c>
      <c r="BY21" s="128">
        <v>1</v>
      </c>
      <c r="BZ21" s="129">
        <f>IFERROR(BY21/BW21,"-")</f>
        <v>0.25</v>
      </c>
      <c r="CA21" s="130">
        <v>3000</v>
      </c>
      <c r="CB21" s="131">
        <f>IFERROR(CA21/BW21,"-")</f>
        <v>750</v>
      </c>
      <c r="CC21" s="132">
        <v>1</v>
      </c>
      <c r="CD21" s="132"/>
      <c r="CE21" s="132"/>
      <c r="CF21" s="133">
        <v>1</v>
      </c>
      <c r="CG21" s="134">
        <f>IF(P21=0,"",IF(CF21=0,"",(CF21/P21)))</f>
        <v>0.125</v>
      </c>
      <c r="CH21" s="135">
        <v>1</v>
      </c>
      <c r="CI21" s="136">
        <f>IFERROR(CH21/CF21,"-")</f>
        <v>1</v>
      </c>
      <c r="CJ21" s="137">
        <v>83000</v>
      </c>
      <c r="CK21" s="138">
        <f>IFERROR(CJ21/CF21,"-")</f>
        <v>83000</v>
      </c>
      <c r="CL21" s="139"/>
      <c r="CM21" s="139"/>
      <c r="CN21" s="139">
        <v>1</v>
      </c>
      <c r="CO21" s="140">
        <v>2</v>
      </c>
      <c r="CP21" s="141">
        <v>78000</v>
      </c>
      <c r="CQ21" s="141">
        <v>83000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0.33333333333333</v>
      </c>
      <c r="B22" s="203" t="s">
        <v>106</v>
      </c>
      <c r="C22" s="203"/>
      <c r="D22" s="203" t="s">
        <v>62</v>
      </c>
      <c r="E22" s="203" t="s">
        <v>63</v>
      </c>
      <c r="F22" s="203" t="s">
        <v>64</v>
      </c>
      <c r="G22" s="203" t="s">
        <v>93</v>
      </c>
      <c r="H22" s="90" t="s">
        <v>107</v>
      </c>
      <c r="I22" s="204" t="s">
        <v>108</v>
      </c>
      <c r="J22" s="188">
        <v>120000</v>
      </c>
      <c r="K22" s="81">
        <v>0</v>
      </c>
      <c r="L22" s="81">
        <v>0</v>
      </c>
      <c r="M22" s="81">
        <v>0</v>
      </c>
      <c r="N22" s="91">
        <v>9</v>
      </c>
      <c r="O22" s="92">
        <v>0</v>
      </c>
      <c r="P22" s="93">
        <f>N22+O22</f>
        <v>9</v>
      </c>
      <c r="Q22" s="82" t="str">
        <f>IFERROR(P22/M22,"-")</f>
        <v>-</v>
      </c>
      <c r="R22" s="81">
        <v>0</v>
      </c>
      <c r="S22" s="81">
        <v>2</v>
      </c>
      <c r="T22" s="82">
        <f>IFERROR(S22/(O22+P22),"-")</f>
        <v>0.22222222222222</v>
      </c>
      <c r="U22" s="182">
        <f>IFERROR(J22/SUM(P22:P23),"-")</f>
        <v>10000</v>
      </c>
      <c r="V22" s="84">
        <v>1</v>
      </c>
      <c r="W22" s="82">
        <f>IF(P22=0,"-",V22/P22)</f>
        <v>0.11111111111111</v>
      </c>
      <c r="X22" s="186">
        <v>20000</v>
      </c>
      <c r="Y22" s="187">
        <f>IFERROR(X22/P22,"-")</f>
        <v>2222.2222222222</v>
      </c>
      <c r="Z22" s="187">
        <f>IFERROR(X22/V22,"-")</f>
        <v>20000</v>
      </c>
      <c r="AA22" s="188">
        <f>SUM(X22:X23)-SUM(J22:J23)</f>
        <v>-80000</v>
      </c>
      <c r="AB22" s="85">
        <f>SUM(X22:X23)/SUM(J22:J23)</f>
        <v>0.33333333333333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0.11111111111111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0.33333333333333</v>
      </c>
      <c r="BP22" s="121">
        <v>1</v>
      </c>
      <c r="BQ22" s="122">
        <f>IFERROR(BP22/BN22,"-")</f>
        <v>0.33333333333333</v>
      </c>
      <c r="BR22" s="123">
        <v>20000</v>
      </c>
      <c r="BS22" s="124">
        <f>IFERROR(BR22/BN22,"-")</f>
        <v>6666.6666666667</v>
      </c>
      <c r="BT22" s="125">
        <v>1</v>
      </c>
      <c r="BU22" s="125"/>
      <c r="BV22" s="125"/>
      <c r="BW22" s="126">
        <v>3</v>
      </c>
      <c r="BX22" s="127">
        <f>IF(P22=0,"",IF(BW22=0,"",(BW22/P22)))</f>
        <v>0.33333333333333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2</v>
      </c>
      <c r="CG22" s="134">
        <f>IF(P22=0,"",IF(CF22=0,"",(CF22/P22)))</f>
        <v>0.22222222222222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20000</v>
      </c>
      <c r="CQ22" s="141">
        <v>20000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 t="s">
        <v>62</v>
      </c>
      <c r="E23" s="203" t="s">
        <v>63</v>
      </c>
      <c r="F23" s="203" t="s">
        <v>69</v>
      </c>
      <c r="G23" s="203"/>
      <c r="H23" s="90"/>
      <c r="I23" s="90"/>
      <c r="J23" s="188"/>
      <c r="K23" s="81">
        <v>18</v>
      </c>
      <c r="L23" s="81">
        <v>11</v>
      </c>
      <c r="M23" s="81">
        <v>3</v>
      </c>
      <c r="N23" s="91">
        <v>3</v>
      </c>
      <c r="O23" s="92">
        <v>0</v>
      </c>
      <c r="P23" s="93">
        <f>N23+O23</f>
        <v>3</v>
      </c>
      <c r="Q23" s="82">
        <f>IFERROR(P23/M23,"-")</f>
        <v>1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0.33333333333333</v>
      </c>
      <c r="X23" s="186">
        <v>20000</v>
      </c>
      <c r="Y23" s="187">
        <f>IFERROR(X23/P23,"-")</f>
        <v>6666.6666666667</v>
      </c>
      <c r="Z23" s="187">
        <f>IFERROR(X23/V23,"-")</f>
        <v>20000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3</v>
      </c>
      <c r="BX23" s="127">
        <f>IF(P23=0,"",IF(BW23=0,"",(BW23/P23)))</f>
        <v>1</v>
      </c>
      <c r="BY23" s="128">
        <v>1</v>
      </c>
      <c r="BZ23" s="129">
        <f>IFERROR(BY23/BW23,"-")</f>
        <v>0.33333333333333</v>
      </c>
      <c r="CA23" s="130">
        <v>20000</v>
      </c>
      <c r="CB23" s="131">
        <f>IFERROR(CA23/BW23,"-")</f>
        <v>6666.6666666667</v>
      </c>
      <c r="CC23" s="132"/>
      <c r="CD23" s="132">
        <v>1</v>
      </c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20000</v>
      </c>
      <c r="CQ23" s="141">
        <v>20000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0.2</v>
      </c>
      <c r="B24" s="203" t="s">
        <v>110</v>
      </c>
      <c r="C24" s="203"/>
      <c r="D24" s="203" t="s">
        <v>111</v>
      </c>
      <c r="E24" s="203" t="s">
        <v>112</v>
      </c>
      <c r="F24" s="203" t="s">
        <v>113</v>
      </c>
      <c r="G24" s="203" t="s">
        <v>93</v>
      </c>
      <c r="H24" s="90" t="s">
        <v>107</v>
      </c>
      <c r="I24" s="204" t="s">
        <v>114</v>
      </c>
      <c r="J24" s="188">
        <v>120000</v>
      </c>
      <c r="K24" s="81">
        <v>22</v>
      </c>
      <c r="L24" s="81">
        <v>0</v>
      </c>
      <c r="M24" s="81">
        <v>86</v>
      </c>
      <c r="N24" s="91">
        <v>11</v>
      </c>
      <c r="O24" s="92">
        <v>0</v>
      </c>
      <c r="P24" s="93">
        <f>N24+O24</f>
        <v>11</v>
      </c>
      <c r="Q24" s="82">
        <f>IFERROR(P24/M24,"-")</f>
        <v>0.12790697674419</v>
      </c>
      <c r="R24" s="81">
        <v>2</v>
      </c>
      <c r="S24" s="81">
        <v>4</v>
      </c>
      <c r="T24" s="82">
        <f>IFERROR(S24/(O24+P24),"-")</f>
        <v>0.36363636363636</v>
      </c>
      <c r="U24" s="182">
        <f>IFERROR(J24/SUM(P24:P25),"-")</f>
        <v>9230.7692307692</v>
      </c>
      <c r="V24" s="84">
        <v>1</v>
      </c>
      <c r="W24" s="82">
        <f>IF(P24=0,"-",V24/P24)</f>
        <v>0.090909090909091</v>
      </c>
      <c r="X24" s="186">
        <v>24000</v>
      </c>
      <c r="Y24" s="187">
        <f>IFERROR(X24/P24,"-")</f>
        <v>2181.8181818182</v>
      </c>
      <c r="Z24" s="187">
        <f>IFERROR(X24/V24,"-")</f>
        <v>24000</v>
      </c>
      <c r="AA24" s="188">
        <f>SUM(X24:X25)-SUM(J24:J25)</f>
        <v>-96000</v>
      </c>
      <c r="AB24" s="85">
        <f>SUM(X24:X25)/SUM(J24:J25)</f>
        <v>0.2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0.090909090909091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3</v>
      </c>
      <c r="BF24" s="113">
        <f>IF(P24=0,"",IF(BE24=0,"",(BE24/P24)))</f>
        <v>0.27272727272727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5</v>
      </c>
      <c r="BO24" s="120">
        <f>IF(P24=0,"",IF(BN24=0,"",(BN24/P24)))</f>
        <v>0.45454545454545</v>
      </c>
      <c r="BP24" s="121">
        <v>1</v>
      </c>
      <c r="BQ24" s="122">
        <f>IFERROR(BP24/BN24,"-")</f>
        <v>0.2</v>
      </c>
      <c r="BR24" s="123">
        <v>24000</v>
      </c>
      <c r="BS24" s="124">
        <f>IFERROR(BR24/BN24,"-")</f>
        <v>4800</v>
      </c>
      <c r="BT24" s="125"/>
      <c r="BU24" s="125"/>
      <c r="BV24" s="125">
        <v>1</v>
      </c>
      <c r="BW24" s="126">
        <v>2</v>
      </c>
      <c r="BX24" s="127">
        <f>IF(P24=0,"",IF(BW24=0,"",(BW24/P24)))</f>
        <v>0.18181818181818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24000</v>
      </c>
      <c r="CQ24" s="141">
        <v>24000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115</v>
      </c>
      <c r="C25" s="203"/>
      <c r="D25" s="203" t="s">
        <v>111</v>
      </c>
      <c r="E25" s="203" t="s">
        <v>112</v>
      </c>
      <c r="F25" s="203" t="s">
        <v>69</v>
      </c>
      <c r="G25" s="203"/>
      <c r="H25" s="90"/>
      <c r="I25" s="90"/>
      <c r="J25" s="188"/>
      <c r="K25" s="81">
        <v>13</v>
      </c>
      <c r="L25" s="81">
        <v>12</v>
      </c>
      <c r="M25" s="81">
        <v>4</v>
      </c>
      <c r="N25" s="91">
        <v>2</v>
      </c>
      <c r="O25" s="92">
        <v>0</v>
      </c>
      <c r="P25" s="93">
        <f>N25+O25</f>
        <v>2</v>
      </c>
      <c r="Q25" s="82">
        <f>IFERROR(P25/M25,"-")</f>
        <v>0.5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</v>
      </c>
      <c r="B26" s="203" t="s">
        <v>116</v>
      </c>
      <c r="C26" s="203"/>
      <c r="D26" s="203" t="s">
        <v>62</v>
      </c>
      <c r="E26" s="203" t="s">
        <v>63</v>
      </c>
      <c r="F26" s="203" t="s">
        <v>64</v>
      </c>
      <c r="G26" s="203" t="s">
        <v>117</v>
      </c>
      <c r="H26" s="90" t="s">
        <v>107</v>
      </c>
      <c r="I26" s="204" t="s">
        <v>108</v>
      </c>
      <c r="J26" s="188">
        <v>150000</v>
      </c>
      <c r="K26" s="81">
        <v>0</v>
      </c>
      <c r="L26" s="81">
        <v>0</v>
      </c>
      <c r="M26" s="81">
        <v>0</v>
      </c>
      <c r="N26" s="91">
        <v>8</v>
      </c>
      <c r="O26" s="92">
        <v>0</v>
      </c>
      <c r="P26" s="93">
        <f>N26+O26</f>
        <v>8</v>
      </c>
      <c r="Q26" s="82" t="str">
        <f>IFERROR(P26/M26,"-")</f>
        <v>-</v>
      </c>
      <c r="R26" s="81">
        <v>0</v>
      </c>
      <c r="S26" s="81">
        <v>2</v>
      </c>
      <c r="T26" s="82">
        <f>IFERROR(S26/(O26+P26),"-")</f>
        <v>0.25</v>
      </c>
      <c r="U26" s="182">
        <f>IFERROR(J26/SUM(P26:P27),"-")</f>
        <v>15000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-150000</v>
      </c>
      <c r="AB26" s="85">
        <f>SUM(X26:X27)/SUM(J26:J27)</f>
        <v>0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0.125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3</v>
      </c>
      <c r="BO26" s="120">
        <f>IF(P26=0,"",IF(BN26=0,"",(BN26/P26)))</f>
        <v>0.375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4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62</v>
      </c>
      <c r="E27" s="203" t="s">
        <v>63</v>
      </c>
      <c r="F27" s="203" t="s">
        <v>69</v>
      </c>
      <c r="G27" s="203"/>
      <c r="H27" s="90"/>
      <c r="I27" s="90"/>
      <c r="J27" s="188"/>
      <c r="K27" s="81">
        <v>14</v>
      </c>
      <c r="L27" s="81">
        <v>11</v>
      </c>
      <c r="M27" s="81">
        <v>3</v>
      </c>
      <c r="N27" s="91">
        <v>2</v>
      </c>
      <c r="O27" s="92">
        <v>0</v>
      </c>
      <c r="P27" s="93">
        <f>N27+O27</f>
        <v>2</v>
      </c>
      <c r="Q27" s="82">
        <f>IFERROR(P27/M27,"-")</f>
        <v>0.66666666666667</v>
      </c>
      <c r="R27" s="81">
        <v>2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0.5</v>
      </c>
      <c r="BY27" s="128">
        <v>1</v>
      </c>
      <c r="BZ27" s="129">
        <f>IFERROR(BY27/BW27,"-")</f>
        <v>1</v>
      </c>
      <c r="CA27" s="130">
        <v>13000</v>
      </c>
      <c r="CB27" s="131">
        <f>IFERROR(CA27/BW27,"-")</f>
        <v>13000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>
        <v>13000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1.0333333333333</v>
      </c>
      <c r="B28" s="203" t="s">
        <v>119</v>
      </c>
      <c r="C28" s="203"/>
      <c r="D28" s="203" t="s">
        <v>111</v>
      </c>
      <c r="E28" s="203" t="s">
        <v>112</v>
      </c>
      <c r="F28" s="203" t="s">
        <v>113</v>
      </c>
      <c r="G28" s="203" t="s">
        <v>117</v>
      </c>
      <c r="H28" s="90" t="s">
        <v>107</v>
      </c>
      <c r="I28" s="204" t="s">
        <v>114</v>
      </c>
      <c r="J28" s="188">
        <v>150000</v>
      </c>
      <c r="K28" s="81">
        <v>30</v>
      </c>
      <c r="L28" s="81">
        <v>0</v>
      </c>
      <c r="M28" s="81">
        <v>104</v>
      </c>
      <c r="N28" s="91">
        <v>10</v>
      </c>
      <c r="O28" s="92">
        <v>0</v>
      </c>
      <c r="P28" s="93">
        <f>N28+O28</f>
        <v>10</v>
      </c>
      <c r="Q28" s="82">
        <f>IFERROR(P28/M28,"-")</f>
        <v>0.096153846153846</v>
      </c>
      <c r="R28" s="81">
        <v>0</v>
      </c>
      <c r="S28" s="81">
        <v>2</v>
      </c>
      <c r="T28" s="82">
        <f>IFERROR(S28/(O28+P28),"-")</f>
        <v>0.2</v>
      </c>
      <c r="U28" s="182">
        <f>IFERROR(J28/SUM(P28:P29),"-")</f>
        <v>10714.285714286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5000</v>
      </c>
      <c r="AB28" s="85">
        <f>SUM(X28:X29)/SUM(J28:J29)</f>
        <v>1.0333333333333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3</v>
      </c>
      <c r="BO28" s="120">
        <f>IF(P28=0,"",IF(BN28=0,"",(BN28/P28)))</f>
        <v>0.3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6</v>
      </c>
      <c r="BX28" s="127">
        <f>IF(P28=0,"",IF(BW28=0,"",(BW28/P28)))</f>
        <v>0.6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120</v>
      </c>
      <c r="C29" s="203"/>
      <c r="D29" s="203" t="s">
        <v>111</v>
      </c>
      <c r="E29" s="203" t="s">
        <v>112</v>
      </c>
      <c r="F29" s="203" t="s">
        <v>69</v>
      </c>
      <c r="G29" s="203"/>
      <c r="H29" s="90"/>
      <c r="I29" s="90"/>
      <c r="J29" s="188"/>
      <c r="K29" s="81">
        <v>46</v>
      </c>
      <c r="L29" s="81">
        <v>21</v>
      </c>
      <c r="M29" s="81">
        <v>2</v>
      </c>
      <c r="N29" s="91">
        <v>4</v>
      </c>
      <c r="O29" s="92">
        <v>0</v>
      </c>
      <c r="P29" s="93">
        <f>N29+O29</f>
        <v>4</v>
      </c>
      <c r="Q29" s="82">
        <f>IFERROR(P29/M29,"-")</f>
        <v>2</v>
      </c>
      <c r="R29" s="81">
        <v>2</v>
      </c>
      <c r="S29" s="81">
        <v>2</v>
      </c>
      <c r="T29" s="82">
        <f>IFERROR(S29/(O29+P29),"-")</f>
        <v>0.5</v>
      </c>
      <c r="U29" s="182"/>
      <c r="V29" s="84">
        <v>1</v>
      </c>
      <c r="W29" s="82">
        <f>IF(P29=0,"-",V29/P29)</f>
        <v>0.25</v>
      </c>
      <c r="X29" s="186">
        <v>155000</v>
      </c>
      <c r="Y29" s="187">
        <f>IFERROR(X29/P29,"-")</f>
        <v>38750</v>
      </c>
      <c r="Z29" s="187">
        <f>IFERROR(X29/V29,"-")</f>
        <v>155000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2</v>
      </c>
      <c r="CG29" s="134">
        <f>IF(P29=0,"",IF(CF29=0,"",(CF29/P29)))</f>
        <v>0.5</v>
      </c>
      <c r="CH29" s="135">
        <v>1</v>
      </c>
      <c r="CI29" s="136">
        <f>IFERROR(CH29/CF29,"-")</f>
        <v>0.5</v>
      </c>
      <c r="CJ29" s="137">
        <v>160000</v>
      </c>
      <c r="CK29" s="138">
        <f>IFERROR(CJ29/CF29,"-")</f>
        <v>80000</v>
      </c>
      <c r="CL29" s="139"/>
      <c r="CM29" s="139"/>
      <c r="CN29" s="139">
        <v>1</v>
      </c>
      <c r="CO29" s="140">
        <v>1</v>
      </c>
      <c r="CP29" s="141">
        <v>155000</v>
      </c>
      <c r="CQ29" s="141">
        <v>160000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0.15454545454545</v>
      </c>
      <c r="B30" s="203" t="s">
        <v>121</v>
      </c>
      <c r="C30" s="203"/>
      <c r="D30" s="203" t="s">
        <v>62</v>
      </c>
      <c r="E30" s="203" t="s">
        <v>63</v>
      </c>
      <c r="F30" s="203" t="s">
        <v>64</v>
      </c>
      <c r="G30" s="203" t="s">
        <v>122</v>
      </c>
      <c r="H30" s="90" t="s">
        <v>123</v>
      </c>
      <c r="I30" s="204" t="s">
        <v>114</v>
      </c>
      <c r="J30" s="188">
        <v>220000</v>
      </c>
      <c r="K30" s="81">
        <v>0</v>
      </c>
      <c r="L30" s="81">
        <v>0</v>
      </c>
      <c r="M30" s="81">
        <v>0</v>
      </c>
      <c r="N30" s="91">
        <v>13</v>
      </c>
      <c r="O30" s="92">
        <v>0</v>
      </c>
      <c r="P30" s="93">
        <f>N30+O30</f>
        <v>13</v>
      </c>
      <c r="Q30" s="82" t="str">
        <f>IFERROR(P30/M30,"-")</f>
        <v>-</v>
      </c>
      <c r="R30" s="81">
        <v>1</v>
      </c>
      <c r="S30" s="81">
        <v>2</v>
      </c>
      <c r="T30" s="82">
        <f>IFERROR(S30/(O30+P30),"-")</f>
        <v>0.15384615384615</v>
      </c>
      <c r="U30" s="182">
        <f>IFERROR(J30/SUM(P30:P31),"-")</f>
        <v>13750</v>
      </c>
      <c r="V30" s="84">
        <v>2</v>
      </c>
      <c r="W30" s="82">
        <f>IF(P30=0,"-",V30/P30)</f>
        <v>0.15384615384615</v>
      </c>
      <c r="X30" s="186">
        <v>34000</v>
      </c>
      <c r="Y30" s="187">
        <f>IFERROR(X30/P30,"-")</f>
        <v>2615.3846153846</v>
      </c>
      <c r="Z30" s="187">
        <f>IFERROR(X30/V30,"-")</f>
        <v>17000</v>
      </c>
      <c r="AA30" s="188">
        <f>SUM(X30:X31)-SUM(J30:J31)</f>
        <v>-186000</v>
      </c>
      <c r="AB30" s="85">
        <f>SUM(X30:X31)/SUM(J30:J31)</f>
        <v>0.15454545454545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2</v>
      </c>
      <c r="AW30" s="107">
        <f>IF(P30=0,"",IF(AV30=0,"",(AV30/P30)))</f>
        <v>0.15384615384615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2</v>
      </c>
      <c r="BF30" s="113">
        <f>IF(P30=0,"",IF(BE30=0,"",(BE30/P30)))</f>
        <v>0.15384615384615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7</v>
      </c>
      <c r="BO30" s="120">
        <f>IF(P30=0,"",IF(BN30=0,"",(BN30/P30)))</f>
        <v>0.53846153846154</v>
      </c>
      <c r="BP30" s="121">
        <v>2</v>
      </c>
      <c r="BQ30" s="122">
        <f>IFERROR(BP30/BN30,"-")</f>
        <v>0.28571428571429</v>
      </c>
      <c r="BR30" s="123">
        <v>34000</v>
      </c>
      <c r="BS30" s="124">
        <f>IFERROR(BR30/BN30,"-")</f>
        <v>4857.1428571429</v>
      </c>
      <c r="BT30" s="125"/>
      <c r="BU30" s="125"/>
      <c r="BV30" s="125">
        <v>2</v>
      </c>
      <c r="BW30" s="126">
        <v>2</v>
      </c>
      <c r="BX30" s="127">
        <f>IF(P30=0,"",IF(BW30=0,"",(BW30/P30)))</f>
        <v>0.15384615384615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34000</v>
      </c>
      <c r="CQ30" s="141">
        <v>25000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62</v>
      </c>
      <c r="E31" s="203" t="s">
        <v>63</v>
      </c>
      <c r="F31" s="203" t="s">
        <v>69</v>
      </c>
      <c r="G31" s="203"/>
      <c r="H31" s="90"/>
      <c r="I31" s="90"/>
      <c r="J31" s="188"/>
      <c r="K31" s="81">
        <v>11</v>
      </c>
      <c r="L31" s="81">
        <v>11</v>
      </c>
      <c r="M31" s="81">
        <v>3</v>
      </c>
      <c r="N31" s="91">
        <v>3</v>
      </c>
      <c r="O31" s="92">
        <v>0</v>
      </c>
      <c r="P31" s="93">
        <f>N31+O31</f>
        <v>3</v>
      </c>
      <c r="Q31" s="82">
        <f>IFERROR(P31/M31,"-")</f>
        <v>1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0.33333333333333</v>
      </c>
      <c r="BP31" s="121">
        <v>1</v>
      </c>
      <c r="BQ31" s="122">
        <f>IFERROR(BP31/BN31,"-")</f>
        <v>1</v>
      </c>
      <c r="BR31" s="123">
        <v>25000</v>
      </c>
      <c r="BS31" s="124">
        <f>IFERROR(BR31/BN31,"-")</f>
        <v>25000</v>
      </c>
      <c r="BT31" s="125"/>
      <c r="BU31" s="125"/>
      <c r="BV31" s="125">
        <v>1</v>
      </c>
      <c r="BW31" s="126">
        <v>2</v>
      </c>
      <c r="BX31" s="127">
        <f>IF(P31=0,"",IF(BW31=0,"",(BW31/P31)))</f>
        <v>0.66666666666667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>
        <v>25000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</v>
      </c>
      <c r="B32" s="203" t="s">
        <v>125</v>
      </c>
      <c r="C32" s="203"/>
      <c r="D32" s="203" t="s">
        <v>126</v>
      </c>
      <c r="E32" s="203" t="s">
        <v>127</v>
      </c>
      <c r="F32" s="203" t="s">
        <v>113</v>
      </c>
      <c r="G32" s="203" t="s">
        <v>122</v>
      </c>
      <c r="H32" s="90" t="s">
        <v>128</v>
      </c>
      <c r="I32" s="205" t="s">
        <v>129</v>
      </c>
      <c r="J32" s="188">
        <v>150000</v>
      </c>
      <c r="K32" s="81">
        <v>13</v>
      </c>
      <c r="L32" s="81">
        <v>0</v>
      </c>
      <c r="M32" s="81">
        <v>91</v>
      </c>
      <c r="N32" s="91">
        <v>4</v>
      </c>
      <c r="O32" s="92">
        <v>0</v>
      </c>
      <c r="P32" s="93">
        <f>N32+O32</f>
        <v>4</v>
      </c>
      <c r="Q32" s="82">
        <f>IFERROR(P32/M32,"-")</f>
        <v>0.043956043956044</v>
      </c>
      <c r="R32" s="81">
        <v>0</v>
      </c>
      <c r="S32" s="81">
        <v>2</v>
      </c>
      <c r="T32" s="82">
        <f>IFERROR(S32/(O32+P32),"-")</f>
        <v>0.5</v>
      </c>
      <c r="U32" s="182">
        <f>IFERROR(J32/SUM(P32:P33),"-")</f>
        <v>21428.571428571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-150000</v>
      </c>
      <c r="AB32" s="85">
        <f>SUM(X32:X33)/SUM(J32:J33)</f>
        <v>0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2</v>
      </c>
      <c r="AN32" s="101">
        <f>IF(P32=0,"",IF(AM32=0,"",(AM32/P32)))</f>
        <v>0.5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0.25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126</v>
      </c>
      <c r="E33" s="203" t="s">
        <v>127</v>
      </c>
      <c r="F33" s="203" t="s">
        <v>69</v>
      </c>
      <c r="G33" s="203"/>
      <c r="H33" s="90"/>
      <c r="I33" s="90"/>
      <c r="J33" s="188"/>
      <c r="K33" s="81">
        <v>74</v>
      </c>
      <c r="L33" s="81">
        <v>26</v>
      </c>
      <c r="M33" s="81">
        <v>20</v>
      </c>
      <c r="N33" s="91">
        <v>3</v>
      </c>
      <c r="O33" s="92">
        <v>0</v>
      </c>
      <c r="P33" s="93">
        <f>N33+O33</f>
        <v>3</v>
      </c>
      <c r="Q33" s="82">
        <f>IFERROR(P33/M33,"-")</f>
        <v>0.15</v>
      </c>
      <c r="R33" s="81">
        <v>0</v>
      </c>
      <c r="S33" s="81">
        <v>1</v>
      </c>
      <c r="T33" s="82">
        <f>IFERROR(S33/(O33+P33),"-")</f>
        <v>0.33333333333333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0.33333333333333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0.44090909090909</v>
      </c>
      <c r="B34" s="203" t="s">
        <v>131</v>
      </c>
      <c r="C34" s="203"/>
      <c r="D34" s="203" t="s">
        <v>62</v>
      </c>
      <c r="E34" s="203" t="s">
        <v>63</v>
      </c>
      <c r="F34" s="203" t="s">
        <v>64</v>
      </c>
      <c r="G34" s="203" t="s">
        <v>132</v>
      </c>
      <c r="H34" s="90" t="s">
        <v>123</v>
      </c>
      <c r="I34" s="90" t="s">
        <v>133</v>
      </c>
      <c r="J34" s="188">
        <v>220000</v>
      </c>
      <c r="K34" s="81">
        <v>0</v>
      </c>
      <c r="L34" s="81">
        <v>0</v>
      </c>
      <c r="M34" s="81">
        <v>0</v>
      </c>
      <c r="N34" s="91">
        <v>13</v>
      </c>
      <c r="O34" s="92">
        <v>0</v>
      </c>
      <c r="P34" s="93">
        <f>N34+O34</f>
        <v>13</v>
      </c>
      <c r="Q34" s="82" t="str">
        <f>IFERROR(P34/M34,"-")</f>
        <v>-</v>
      </c>
      <c r="R34" s="81">
        <v>1</v>
      </c>
      <c r="S34" s="81">
        <v>2</v>
      </c>
      <c r="T34" s="82">
        <f>IFERROR(S34/(O34+P34),"-")</f>
        <v>0.15384615384615</v>
      </c>
      <c r="U34" s="182">
        <f>IFERROR(J34/SUM(P34:P35),"-")</f>
        <v>15714.285714286</v>
      </c>
      <c r="V34" s="84">
        <v>3</v>
      </c>
      <c r="W34" s="82">
        <f>IF(P34=0,"-",V34/P34)</f>
        <v>0.23076923076923</v>
      </c>
      <c r="X34" s="186">
        <v>97000</v>
      </c>
      <c r="Y34" s="187">
        <f>IFERROR(X34/P34,"-")</f>
        <v>7461.5384615385</v>
      </c>
      <c r="Z34" s="187">
        <f>IFERROR(X34/V34,"-")</f>
        <v>32333.333333333</v>
      </c>
      <c r="AA34" s="188">
        <f>SUM(X34:X35)-SUM(J34:J35)</f>
        <v>-123000</v>
      </c>
      <c r="AB34" s="85">
        <f>SUM(X34:X35)/SUM(J34:J35)</f>
        <v>0.44090909090909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3</v>
      </c>
      <c r="BF34" s="113">
        <f>IF(P34=0,"",IF(BE34=0,"",(BE34/P34)))</f>
        <v>0.23076923076923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6</v>
      </c>
      <c r="BO34" s="120">
        <f>IF(P34=0,"",IF(BN34=0,"",(BN34/P34)))</f>
        <v>0.46153846153846</v>
      </c>
      <c r="BP34" s="121">
        <v>1</v>
      </c>
      <c r="BQ34" s="122">
        <f>IFERROR(BP34/BN34,"-")</f>
        <v>0.16666666666667</v>
      </c>
      <c r="BR34" s="123">
        <v>60000</v>
      </c>
      <c r="BS34" s="124">
        <f>IFERROR(BR34/BN34,"-")</f>
        <v>10000</v>
      </c>
      <c r="BT34" s="125"/>
      <c r="BU34" s="125"/>
      <c r="BV34" s="125">
        <v>1</v>
      </c>
      <c r="BW34" s="126">
        <v>4</v>
      </c>
      <c r="BX34" s="127">
        <f>IF(P34=0,"",IF(BW34=0,"",(BW34/P34)))</f>
        <v>0.30769230769231</v>
      </c>
      <c r="BY34" s="128">
        <v>2</v>
      </c>
      <c r="BZ34" s="129">
        <f>IFERROR(BY34/BW34,"-")</f>
        <v>0.5</v>
      </c>
      <c r="CA34" s="130">
        <v>37000</v>
      </c>
      <c r="CB34" s="131">
        <f>IFERROR(CA34/BW34,"-")</f>
        <v>9250</v>
      </c>
      <c r="CC34" s="132">
        <v>1</v>
      </c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97000</v>
      </c>
      <c r="CQ34" s="141">
        <v>60000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134</v>
      </c>
      <c r="C35" s="203"/>
      <c r="D35" s="203" t="s">
        <v>62</v>
      </c>
      <c r="E35" s="203" t="s">
        <v>63</v>
      </c>
      <c r="F35" s="203" t="s">
        <v>69</v>
      </c>
      <c r="G35" s="203"/>
      <c r="H35" s="90"/>
      <c r="I35" s="90"/>
      <c r="J35" s="188"/>
      <c r="K35" s="81">
        <v>32</v>
      </c>
      <c r="L35" s="81">
        <v>16</v>
      </c>
      <c r="M35" s="81">
        <v>5</v>
      </c>
      <c r="N35" s="91">
        <v>1</v>
      </c>
      <c r="O35" s="92">
        <v>0</v>
      </c>
      <c r="P35" s="93">
        <f>N35+O35</f>
        <v>1</v>
      </c>
      <c r="Q35" s="82">
        <f>IFERROR(P35/M35,"-")</f>
        <v>0.2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1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0.94</v>
      </c>
      <c r="B36" s="203" t="s">
        <v>135</v>
      </c>
      <c r="C36" s="203"/>
      <c r="D36" s="203" t="s">
        <v>111</v>
      </c>
      <c r="E36" s="203" t="s">
        <v>127</v>
      </c>
      <c r="F36" s="203" t="s">
        <v>113</v>
      </c>
      <c r="G36" s="203" t="s">
        <v>132</v>
      </c>
      <c r="H36" s="90" t="s">
        <v>128</v>
      </c>
      <c r="I36" s="90" t="s">
        <v>136</v>
      </c>
      <c r="J36" s="188">
        <v>150000</v>
      </c>
      <c r="K36" s="81">
        <v>33</v>
      </c>
      <c r="L36" s="81">
        <v>0</v>
      </c>
      <c r="M36" s="81">
        <v>105</v>
      </c>
      <c r="N36" s="91">
        <v>10</v>
      </c>
      <c r="O36" s="92">
        <v>0</v>
      </c>
      <c r="P36" s="93">
        <f>N36+O36</f>
        <v>10</v>
      </c>
      <c r="Q36" s="82">
        <f>IFERROR(P36/M36,"-")</f>
        <v>0.095238095238095</v>
      </c>
      <c r="R36" s="81">
        <v>2</v>
      </c>
      <c r="S36" s="81">
        <v>1</v>
      </c>
      <c r="T36" s="82">
        <f>IFERROR(S36/(O36+P36),"-")</f>
        <v>0.1</v>
      </c>
      <c r="U36" s="182">
        <f>IFERROR(J36/SUM(P36:P37),"-")</f>
        <v>11538.461538462</v>
      </c>
      <c r="V36" s="84">
        <v>3</v>
      </c>
      <c r="W36" s="82">
        <f>IF(P36=0,"-",V36/P36)</f>
        <v>0.3</v>
      </c>
      <c r="X36" s="186">
        <v>123000</v>
      </c>
      <c r="Y36" s="187">
        <f>IFERROR(X36/P36,"-")</f>
        <v>12300</v>
      </c>
      <c r="Z36" s="187">
        <f>IFERROR(X36/V36,"-")</f>
        <v>41000</v>
      </c>
      <c r="AA36" s="188">
        <f>SUM(X36:X37)-SUM(J36:J37)</f>
        <v>-9000</v>
      </c>
      <c r="AB36" s="85">
        <f>SUM(X36:X37)/SUM(J36:J37)</f>
        <v>0.94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0.1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</v>
      </c>
      <c r="AW36" s="107">
        <f>IF(P36=0,"",IF(AV36=0,"",(AV36/P36)))</f>
        <v>0.1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</v>
      </c>
      <c r="BG36" s="112">
        <v>1</v>
      </c>
      <c r="BH36" s="114">
        <f>IFERROR(BG36/BE36,"-")</f>
        <v>1</v>
      </c>
      <c r="BI36" s="115">
        <v>3000</v>
      </c>
      <c r="BJ36" s="116">
        <f>IFERROR(BI36/BE36,"-")</f>
        <v>3000</v>
      </c>
      <c r="BK36" s="117">
        <v>1</v>
      </c>
      <c r="BL36" s="117"/>
      <c r="BM36" s="117"/>
      <c r="BN36" s="119">
        <v>2</v>
      </c>
      <c r="BO36" s="120">
        <f>IF(P36=0,"",IF(BN36=0,"",(BN36/P36)))</f>
        <v>0.2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4</v>
      </c>
      <c r="BX36" s="127">
        <f>IF(P36=0,"",IF(BW36=0,"",(BW36/P36)))</f>
        <v>0.4</v>
      </c>
      <c r="BY36" s="128">
        <v>2</v>
      </c>
      <c r="BZ36" s="129">
        <f>IFERROR(BY36/BW36,"-")</f>
        <v>0.5</v>
      </c>
      <c r="CA36" s="130">
        <v>120000</v>
      </c>
      <c r="CB36" s="131">
        <f>IFERROR(CA36/BW36,"-")</f>
        <v>30000</v>
      </c>
      <c r="CC36" s="132">
        <v>1</v>
      </c>
      <c r="CD36" s="132"/>
      <c r="CE36" s="132">
        <v>1</v>
      </c>
      <c r="CF36" s="133">
        <v>1</v>
      </c>
      <c r="CG36" s="134">
        <f>IF(P36=0,"",IF(CF36=0,"",(CF36/P36)))</f>
        <v>0.1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3</v>
      </c>
      <c r="CP36" s="141">
        <v>123000</v>
      </c>
      <c r="CQ36" s="141">
        <v>115000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/>
      <c r="B37" s="203" t="s">
        <v>137</v>
      </c>
      <c r="C37" s="203"/>
      <c r="D37" s="203" t="s">
        <v>111</v>
      </c>
      <c r="E37" s="203" t="s">
        <v>127</v>
      </c>
      <c r="F37" s="203" t="s">
        <v>69</v>
      </c>
      <c r="G37" s="203"/>
      <c r="H37" s="90"/>
      <c r="I37" s="90"/>
      <c r="J37" s="188"/>
      <c r="K37" s="81">
        <v>24</v>
      </c>
      <c r="L37" s="81">
        <v>18</v>
      </c>
      <c r="M37" s="81">
        <v>5</v>
      </c>
      <c r="N37" s="91">
        <v>3</v>
      </c>
      <c r="O37" s="92">
        <v>0</v>
      </c>
      <c r="P37" s="93">
        <f>N37+O37</f>
        <v>3</v>
      </c>
      <c r="Q37" s="82">
        <f>IFERROR(P37/M37,"-")</f>
        <v>0.6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0.33333333333333</v>
      </c>
      <c r="X37" s="186">
        <v>18000</v>
      </c>
      <c r="Y37" s="187">
        <f>IFERROR(X37/P37,"-")</f>
        <v>6000</v>
      </c>
      <c r="Z37" s="187">
        <f>IFERROR(X37/V37,"-")</f>
        <v>18000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0.66666666666667</v>
      </c>
      <c r="BP37" s="121">
        <v>1</v>
      </c>
      <c r="BQ37" s="122">
        <f>IFERROR(BP37/BN37,"-")</f>
        <v>0.5</v>
      </c>
      <c r="BR37" s="123">
        <v>75000</v>
      </c>
      <c r="BS37" s="124">
        <f>IFERROR(BR37/BN37,"-")</f>
        <v>37500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>
        <v>1</v>
      </c>
      <c r="CI37" s="136">
        <f>IFERROR(CH37/CF37,"-")</f>
        <v>1</v>
      </c>
      <c r="CJ37" s="137">
        <v>8000</v>
      </c>
      <c r="CK37" s="138">
        <f>IFERROR(CJ37/CF37,"-")</f>
        <v>8000</v>
      </c>
      <c r="CL37" s="139"/>
      <c r="CM37" s="139">
        <v>1</v>
      </c>
      <c r="CN37" s="139"/>
      <c r="CO37" s="140">
        <v>1</v>
      </c>
      <c r="CP37" s="141">
        <v>18000</v>
      </c>
      <c r="CQ37" s="141">
        <v>75000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0.10833333333333</v>
      </c>
      <c r="B38" s="203" t="s">
        <v>138</v>
      </c>
      <c r="C38" s="203"/>
      <c r="D38" s="203" t="s">
        <v>139</v>
      </c>
      <c r="E38" s="203" t="s">
        <v>63</v>
      </c>
      <c r="F38" s="203" t="s">
        <v>64</v>
      </c>
      <c r="G38" s="203" t="s">
        <v>140</v>
      </c>
      <c r="H38" s="90" t="s">
        <v>123</v>
      </c>
      <c r="I38" s="205" t="s">
        <v>129</v>
      </c>
      <c r="J38" s="188">
        <v>120000</v>
      </c>
      <c r="K38" s="81">
        <v>0</v>
      </c>
      <c r="L38" s="81">
        <v>0</v>
      </c>
      <c r="M38" s="81">
        <v>0</v>
      </c>
      <c r="N38" s="91">
        <v>16</v>
      </c>
      <c r="O38" s="92">
        <v>0</v>
      </c>
      <c r="P38" s="93">
        <f>N38+O38</f>
        <v>16</v>
      </c>
      <c r="Q38" s="82" t="str">
        <f>IFERROR(P38/M38,"-")</f>
        <v>-</v>
      </c>
      <c r="R38" s="81">
        <v>0</v>
      </c>
      <c r="S38" s="81">
        <v>2</v>
      </c>
      <c r="T38" s="82">
        <f>IFERROR(S38/(O38+P38),"-")</f>
        <v>0.125</v>
      </c>
      <c r="U38" s="182">
        <f>IFERROR(J38/SUM(P38:P39),"-")</f>
        <v>6666.6666666667</v>
      </c>
      <c r="V38" s="84">
        <v>2</v>
      </c>
      <c r="W38" s="82">
        <f>IF(P38=0,"-",V38/P38)</f>
        <v>0.125</v>
      </c>
      <c r="X38" s="186">
        <v>13000</v>
      </c>
      <c r="Y38" s="187">
        <f>IFERROR(X38/P38,"-")</f>
        <v>812.5</v>
      </c>
      <c r="Z38" s="187">
        <f>IFERROR(X38/V38,"-")</f>
        <v>6500</v>
      </c>
      <c r="AA38" s="188">
        <f>SUM(X38:X39)-SUM(J38:J39)</f>
        <v>-107000</v>
      </c>
      <c r="AB38" s="85">
        <f>SUM(X38:X39)/SUM(J38:J39)</f>
        <v>0.10833333333333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2</v>
      </c>
      <c r="AN38" s="101">
        <f>IF(P38=0,"",IF(AM38=0,"",(AM38/P38)))</f>
        <v>0.125</v>
      </c>
      <c r="AO38" s="100">
        <v>1</v>
      </c>
      <c r="AP38" s="102">
        <f>IFERROR(AP38/AM38,"-")</f>
        <v>0</v>
      </c>
      <c r="AQ38" s="103">
        <v>3000</v>
      </c>
      <c r="AR38" s="104">
        <f>IFERROR(AQ38/AM38,"-")</f>
        <v>1500</v>
      </c>
      <c r="AS38" s="105">
        <v>1</v>
      </c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0.125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8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4</v>
      </c>
      <c r="BX38" s="127">
        <f>IF(P38=0,"",IF(BW38=0,"",(BW38/P38)))</f>
        <v>0.25</v>
      </c>
      <c r="BY38" s="128">
        <v>1</v>
      </c>
      <c r="BZ38" s="129">
        <f>IFERROR(BY38/BW38,"-")</f>
        <v>0.25</v>
      </c>
      <c r="CA38" s="130">
        <v>10000</v>
      </c>
      <c r="CB38" s="131">
        <f>IFERROR(CA38/BW38,"-")</f>
        <v>2500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13000</v>
      </c>
      <c r="CQ38" s="141">
        <v>10000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141</v>
      </c>
      <c r="C39" s="203"/>
      <c r="D39" s="203" t="s">
        <v>139</v>
      </c>
      <c r="E39" s="203" t="s">
        <v>63</v>
      </c>
      <c r="F39" s="203" t="s">
        <v>69</v>
      </c>
      <c r="G39" s="203"/>
      <c r="H39" s="90"/>
      <c r="I39" s="90"/>
      <c r="J39" s="188"/>
      <c r="K39" s="81">
        <v>28</v>
      </c>
      <c r="L39" s="81">
        <v>19</v>
      </c>
      <c r="M39" s="81">
        <v>23</v>
      </c>
      <c r="N39" s="91">
        <v>2</v>
      </c>
      <c r="O39" s="92">
        <v>0</v>
      </c>
      <c r="P39" s="93">
        <f>N39+O39</f>
        <v>2</v>
      </c>
      <c r="Q39" s="82">
        <f>IFERROR(P39/M39,"-")</f>
        <v>0.08695652173913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0.5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0.19166666666667</v>
      </c>
      <c r="B40" s="203" t="s">
        <v>142</v>
      </c>
      <c r="C40" s="203"/>
      <c r="D40" s="203" t="s">
        <v>143</v>
      </c>
      <c r="E40" s="203" t="s">
        <v>127</v>
      </c>
      <c r="F40" s="203" t="s">
        <v>113</v>
      </c>
      <c r="G40" s="203" t="s">
        <v>140</v>
      </c>
      <c r="H40" s="90" t="s">
        <v>123</v>
      </c>
      <c r="I40" s="204" t="s">
        <v>114</v>
      </c>
      <c r="J40" s="188">
        <v>120000</v>
      </c>
      <c r="K40" s="81">
        <v>23</v>
      </c>
      <c r="L40" s="81">
        <v>0</v>
      </c>
      <c r="M40" s="81">
        <v>129</v>
      </c>
      <c r="N40" s="91">
        <v>8</v>
      </c>
      <c r="O40" s="92">
        <v>0</v>
      </c>
      <c r="P40" s="93">
        <f>N40+O40</f>
        <v>8</v>
      </c>
      <c r="Q40" s="82">
        <f>IFERROR(P40/M40,"-")</f>
        <v>0.062015503875969</v>
      </c>
      <c r="R40" s="81">
        <v>0</v>
      </c>
      <c r="S40" s="81">
        <v>2</v>
      </c>
      <c r="T40" s="82">
        <f>IFERROR(S40/(O40+P40),"-")</f>
        <v>0.25</v>
      </c>
      <c r="U40" s="182">
        <f>IFERROR(J40/SUM(P40:P41),"-")</f>
        <v>10000</v>
      </c>
      <c r="V40" s="84">
        <v>1</v>
      </c>
      <c r="W40" s="82">
        <f>IF(P40=0,"-",V40/P40)</f>
        <v>0.125</v>
      </c>
      <c r="X40" s="186">
        <v>3000</v>
      </c>
      <c r="Y40" s="187">
        <f>IFERROR(X40/P40,"-")</f>
        <v>375</v>
      </c>
      <c r="Z40" s="187">
        <f>IFERROR(X40/V40,"-")</f>
        <v>3000</v>
      </c>
      <c r="AA40" s="188">
        <f>SUM(X40:X41)-SUM(J40:J41)</f>
        <v>-97000</v>
      </c>
      <c r="AB40" s="85">
        <f>SUM(X40:X41)/SUM(J40:J41)</f>
        <v>0.19166666666667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2</v>
      </c>
      <c r="AN40" s="101">
        <f>IF(P40=0,"",IF(AM40=0,"",(AM40/P40)))</f>
        <v>0.25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>
        <v>1</v>
      </c>
      <c r="AW40" s="107">
        <f>IF(P40=0,"",IF(AV40=0,"",(AV40/P40)))</f>
        <v>0.125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2</v>
      </c>
      <c r="BF40" s="113">
        <f>IF(P40=0,"",IF(BE40=0,"",(BE40/P40)))</f>
        <v>0.25</v>
      </c>
      <c r="BG40" s="112">
        <v>1</v>
      </c>
      <c r="BH40" s="114">
        <f>IFERROR(BG40/BE40,"-")</f>
        <v>0.5</v>
      </c>
      <c r="BI40" s="115">
        <v>3000</v>
      </c>
      <c r="BJ40" s="116">
        <f>IFERROR(BI40/BE40,"-")</f>
        <v>1500</v>
      </c>
      <c r="BK40" s="117">
        <v>1</v>
      </c>
      <c r="BL40" s="117"/>
      <c r="BM40" s="117"/>
      <c r="BN40" s="119">
        <v>3</v>
      </c>
      <c r="BO40" s="120">
        <f>IF(P40=0,"",IF(BN40=0,"",(BN40/P40)))</f>
        <v>0.375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3000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143</v>
      </c>
      <c r="E41" s="203" t="s">
        <v>127</v>
      </c>
      <c r="F41" s="203" t="s">
        <v>69</v>
      </c>
      <c r="G41" s="203"/>
      <c r="H41" s="90"/>
      <c r="I41" s="90"/>
      <c r="J41" s="188"/>
      <c r="K41" s="81">
        <v>41</v>
      </c>
      <c r="L41" s="81">
        <v>23</v>
      </c>
      <c r="M41" s="81">
        <v>22</v>
      </c>
      <c r="N41" s="91">
        <v>4</v>
      </c>
      <c r="O41" s="92">
        <v>0</v>
      </c>
      <c r="P41" s="93">
        <f>N41+O41</f>
        <v>4</v>
      </c>
      <c r="Q41" s="82">
        <f>IFERROR(P41/M41,"-")</f>
        <v>0.18181818181818</v>
      </c>
      <c r="R41" s="81">
        <v>0</v>
      </c>
      <c r="S41" s="81">
        <v>1</v>
      </c>
      <c r="T41" s="82">
        <f>IFERROR(S41/(O41+P41),"-")</f>
        <v>0.25</v>
      </c>
      <c r="U41" s="182"/>
      <c r="V41" s="84">
        <v>1</v>
      </c>
      <c r="W41" s="82">
        <f>IF(P41=0,"-",V41/P41)</f>
        <v>0.25</v>
      </c>
      <c r="X41" s="186">
        <v>20000</v>
      </c>
      <c r="Y41" s="187">
        <f>IFERROR(X41/P41,"-")</f>
        <v>5000</v>
      </c>
      <c r="Z41" s="187">
        <f>IFERROR(X41/V41,"-")</f>
        <v>20000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3</v>
      </c>
      <c r="BO41" s="120">
        <f>IF(P41=0,"",IF(BN41=0,"",(BN41/P41)))</f>
        <v>0.75</v>
      </c>
      <c r="BP41" s="121">
        <v>1</v>
      </c>
      <c r="BQ41" s="122">
        <f>IFERROR(BP41/BN41,"-")</f>
        <v>0.33333333333333</v>
      </c>
      <c r="BR41" s="123">
        <v>20000</v>
      </c>
      <c r="BS41" s="124">
        <f>IFERROR(BR41/BN41,"-")</f>
        <v>6666.6666666667</v>
      </c>
      <c r="BT41" s="125"/>
      <c r="BU41" s="125">
        <v>1</v>
      </c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20000</v>
      </c>
      <c r="CQ41" s="141">
        <v>20000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0.084615384615385</v>
      </c>
      <c r="B42" s="203" t="s">
        <v>145</v>
      </c>
      <c r="C42" s="203"/>
      <c r="D42" s="203" t="s">
        <v>146</v>
      </c>
      <c r="E42" s="203" t="s">
        <v>77</v>
      </c>
      <c r="F42" s="203" t="s">
        <v>64</v>
      </c>
      <c r="G42" s="203" t="s">
        <v>147</v>
      </c>
      <c r="H42" s="90" t="s">
        <v>107</v>
      </c>
      <c r="I42" s="205" t="s">
        <v>129</v>
      </c>
      <c r="J42" s="188">
        <v>130000</v>
      </c>
      <c r="K42" s="81">
        <v>0</v>
      </c>
      <c r="L42" s="81">
        <v>0</v>
      </c>
      <c r="M42" s="81">
        <v>0</v>
      </c>
      <c r="N42" s="91">
        <v>19</v>
      </c>
      <c r="O42" s="92">
        <v>0</v>
      </c>
      <c r="P42" s="93">
        <f>N42+O42</f>
        <v>19</v>
      </c>
      <c r="Q42" s="82" t="str">
        <f>IFERROR(P42/M42,"-")</f>
        <v>-</v>
      </c>
      <c r="R42" s="81">
        <v>0</v>
      </c>
      <c r="S42" s="81">
        <v>4</v>
      </c>
      <c r="T42" s="82">
        <f>IFERROR(S42/(O42+P42),"-")</f>
        <v>0.21052631578947</v>
      </c>
      <c r="U42" s="182">
        <f>IFERROR(J42/SUM(P42:P43),"-")</f>
        <v>6190.4761904762</v>
      </c>
      <c r="V42" s="84">
        <v>1</v>
      </c>
      <c r="W42" s="82">
        <f>IF(P42=0,"-",V42/P42)</f>
        <v>0.052631578947368</v>
      </c>
      <c r="X42" s="186">
        <v>11000</v>
      </c>
      <c r="Y42" s="187">
        <f>IFERROR(X42/P42,"-")</f>
        <v>578.94736842105</v>
      </c>
      <c r="Z42" s="187">
        <f>IFERROR(X42/V42,"-")</f>
        <v>11000</v>
      </c>
      <c r="AA42" s="188">
        <f>SUM(X42:X43)-SUM(J42:J43)</f>
        <v>-119000</v>
      </c>
      <c r="AB42" s="85">
        <f>SUM(X42:X43)/SUM(J42:J43)</f>
        <v>0.084615384615385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0.052631578947368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>
        <v>2</v>
      </c>
      <c r="AW42" s="107">
        <f>IF(P42=0,"",IF(AV42=0,"",(AV42/P42)))</f>
        <v>0.10526315789474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5</v>
      </c>
      <c r="BF42" s="113">
        <f>IF(P42=0,"",IF(BE42=0,"",(BE42/P42)))</f>
        <v>0.26315789473684</v>
      </c>
      <c r="BG42" s="112">
        <v>1</v>
      </c>
      <c r="BH42" s="114">
        <f>IFERROR(BG42/BE42,"-")</f>
        <v>0.2</v>
      </c>
      <c r="BI42" s="115">
        <v>11000</v>
      </c>
      <c r="BJ42" s="116">
        <f>IFERROR(BI42/BE42,"-")</f>
        <v>2200</v>
      </c>
      <c r="BK42" s="117"/>
      <c r="BL42" s="117"/>
      <c r="BM42" s="117">
        <v>1</v>
      </c>
      <c r="BN42" s="119">
        <v>9</v>
      </c>
      <c r="BO42" s="120">
        <f>IF(P42=0,"",IF(BN42=0,"",(BN42/P42)))</f>
        <v>0.47368421052632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0.10526315789474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11000</v>
      </c>
      <c r="CQ42" s="141">
        <v>11000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148</v>
      </c>
      <c r="C43" s="203"/>
      <c r="D43" s="203" t="s">
        <v>146</v>
      </c>
      <c r="E43" s="203" t="s">
        <v>77</v>
      </c>
      <c r="F43" s="203" t="s">
        <v>69</v>
      </c>
      <c r="G43" s="203"/>
      <c r="H43" s="90"/>
      <c r="I43" s="90"/>
      <c r="J43" s="188"/>
      <c r="K43" s="81">
        <v>13</v>
      </c>
      <c r="L43" s="81">
        <v>8</v>
      </c>
      <c r="M43" s="81">
        <v>3</v>
      </c>
      <c r="N43" s="91">
        <v>2</v>
      </c>
      <c r="O43" s="92">
        <v>0</v>
      </c>
      <c r="P43" s="93">
        <f>N43+O43</f>
        <v>2</v>
      </c>
      <c r="Q43" s="82">
        <f>IFERROR(P43/M43,"-")</f>
        <v>0.66666666666667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2</v>
      </c>
      <c r="BX43" s="127">
        <f>IF(P43=0,"",IF(BW43=0,"",(BW43/P43)))</f>
        <v>1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149</v>
      </c>
      <c r="C44" s="203"/>
      <c r="D44" s="203" t="s">
        <v>150</v>
      </c>
      <c r="E44" s="203" t="s">
        <v>151</v>
      </c>
      <c r="F44" s="203" t="s">
        <v>64</v>
      </c>
      <c r="G44" s="203" t="s">
        <v>147</v>
      </c>
      <c r="H44" s="90" t="s">
        <v>152</v>
      </c>
      <c r="I44" s="205" t="s">
        <v>153</v>
      </c>
      <c r="J44" s="188">
        <v>65000</v>
      </c>
      <c r="K44" s="81">
        <v>0</v>
      </c>
      <c r="L44" s="81">
        <v>0</v>
      </c>
      <c r="M44" s="81">
        <v>0</v>
      </c>
      <c r="N44" s="91">
        <v>3</v>
      </c>
      <c r="O44" s="92">
        <v>0</v>
      </c>
      <c r="P44" s="93">
        <f>N44+O44</f>
        <v>3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16250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-65000</v>
      </c>
      <c r="AB44" s="85">
        <f>SUM(X44:X45)/SUM(J44:J45)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2</v>
      </c>
      <c r="BX44" s="127">
        <f>IF(P44=0,"",IF(BW44=0,"",(BW44/P44)))</f>
        <v>0.66666666666667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1</v>
      </c>
      <c r="CG44" s="134">
        <f>IF(P44=0,"",IF(CF44=0,"",(CF44/P44)))</f>
        <v>0.33333333333333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150</v>
      </c>
      <c r="E45" s="203" t="s">
        <v>151</v>
      </c>
      <c r="F45" s="203" t="s">
        <v>69</v>
      </c>
      <c r="G45" s="203"/>
      <c r="H45" s="90"/>
      <c r="I45" s="90"/>
      <c r="J45" s="188"/>
      <c r="K45" s="81">
        <v>10</v>
      </c>
      <c r="L45" s="81">
        <v>7</v>
      </c>
      <c r="M45" s="81">
        <v>6</v>
      </c>
      <c r="N45" s="91">
        <v>1</v>
      </c>
      <c r="O45" s="92">
        <v>0</v>
      </c>
      <c r="P45" s="93">
        <f>N45+O45</f>
        <v>1</v>
      </c>
      <c r="Q45" s="82">
        <f>IFERROR(P45/M45,"-")</f>
        <v>0.16666666666667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155</v>
      </c>
      <c r="C46" s="203"/>
      <c r="D46" s="203" t="s">
        <v>156</v>
      </c>
      <c r="E46" s="203" t="s">
        <v>86</v>
      </c>
      <c r="F46" s="203" t="s">
        <v>64</v>
      </c>
      <c r="G46" s="203" t="s">
        <v>147</v>
      </c>
      <c r="H46" s="90" t="s">
        <v>152</v>
      </c>
      <c r="I46" s="204" t="s">
        <v>114</v>
      </c>
      <c r="J46" s="188">
        <v>65000</v>
      </c>
      <c r="K46" s="81">
        <v>0</v>
      </c>
      <c r="L46" s="81">
        <v>0</v>
      </c>
      <c r="M46" s="81">
        <v>0</v>
      </c>
      <c r="N46" s="91">
        <v>1</v>
      </c>
      <c r="O46" s="92">
        <v>0</v>
      </c>
      <c r="P46" s="93">
        <f>N46+O46</f>
        <v>1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>
        <f>IFERROR(J46/SUM(P46:P47),"-")</f>
        <v>65000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-65000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157</v>
      </c>
      <c r="C47" s="203"/>
      <c r="D47" s="203" t="s">
        <v>156</v>
      </c>
      <c r="E47" s="203" t="s">
        <v>86</v>
      </c>
      <c r="F47" s="203" t="s">
        <v>69</v>
      </c>
      <c r="G47" s="203"/>
      <c r="H47" s="90"/>
      <c r="I47" s="90"/>
      <c r="J47" s="188"/>
      <c r="K47" s="81">
        <v>8</v>
      </c>
      <c r="L47" s="81">
        <v>6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14.6</v>
      </c>
      <c r="B48" s="203" t="s">
        <v>158</v>
      </c>
      <c r="C48" s="203"/>
      <c r="D48" s="203" t="s">
        <v>156</v>
      </c>
      <c r="E48" s="203" t="s">
        <v>159</v>
      </c>
      <c r="F48" s="203" t="s">
        <v>64</v>
      </c>
      <c r="G48" s="203" t="s">
        <v>122</v>
      </c>
      <c r="H48" s="90" t="s">
        <v>152</v>
      </c>
      <c r="I48" s="205" t="s">
        <v>160</v>
      </c>
      <c r="J48" s="188">
        <v>60000</v>
      </c>
      <c r="K48" s="81">
        <v>0</v>
      </c>
      <c r="L48" s="81">
        <v>0</v>
      </c>
      <c r="M48" s="81">
        <v>0</v>
      </c>
      <c r="N48" s="91">
        <v>6</v>
      </c>
      <c r="O48" s="92">
        <v>0</v>
      </c>
      <c r="P48" s="93">
        <f>N48+O48</f>
        <v>6</v>
      </c>
      <c r="Q48" s="82" t="str">
        <f>IFERROR(P48/M48,"-")</f>
        <v>-</v>
      </c>
      <c r="R48" s="81">
        <v>1</v>
      </c>
      <c r="S48" s="81">
        <v>1</v>
      </c>
      <c r="T48" s="82">
        <f>IFERROR(S48/(O48+P48),"-")</f>
        <v>0.16666666666667</v>
      </c>
      <c r="U48" s="182">
        <f>IFERROR(J48/SUM(P48:P49),"-")</f>
        <v>8571.4285714286</v>
      </c>
      <c r="V48" s="84">
        <v>1</v>
      </c>
      <c r="W48" s="82">
        <f>IF(P48=0,"-",V48/P48)</f>
        <v>0.16666666666667</v>
      </c>
      <c r="X48" s="186">
        <v>876000</v>
      </c>
      <c r="Y48" s="187">
        <f>IFERROR(X48/P48,"-")</f>
        <v>146000</v>
      </c>
      <c r="Z48" s="187">
        <f>IFERROR(X48/V48,"-")</f>
        <v>876000</v>
      </c>
      <c r="AA48" s="188">
        <f>SUM(X48:X49)-SUM(J48:J49)</f>
        <v>816000</v>
      </c>
      <c r="AB48" s="85">
        <f>SUM(X48:X49)/SUM(J48:J49)</f>
        <v>14.6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2</v>
      </c>
      <c r="AN48" s="101">
        <f>IF(P48=0,"",IF(AM48=0,"",(AM48/P48)))</f>
        <v>0.33333333333333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0.33333333333333</v>
      </c>
      <c r="BP48" s="121">
        <v>1</v>
      </c>
      <c r="BQ48" s="122">
        <f>IFERROR(BP48/BN48,"-")</f>
        <v>0.5</v>
      </c>
      <c r="BR48" s="123">
        <v>876000</v>
      </c>
      <c r="BS48" s="124">
        <f>IFERROR(BR48/BN48,"-")</f>
        <v>438000</v>
      </c>
      <c r="BT48" s="125"/>
      <c r="BU48" s="125"/>
      <c r="BV48" s="125">
        <v>1</v>
      </c>
      <c r="BW48" s="126">
        <v>2</v>
      </c>
      <c r="BX48" s="127">
        <f>IF(P48=0,"",IF(BW48=0,"",(BW48/P48)))</f>
        <v>0.33333333333333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876000</v>
      </c>
      <c r="CQ48" s="141">
        <v>876000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/>
      <c r="B49" s="203" t="s">
        <v>161</v>
      </c>
      <c r="C49" s="203"/>
      <c r="D49" s="203" t="s">
        <v>156</v>
      </c>
      <c r="E49" s="203" t="s">
        <v>159</v>
      </c>
      <c r="F49" s="203" t="s">
        <v>69</v>
      </c>
      <c r="G49" s="203"/>
      <c r="H49" s="90"/>
      <c r="I49" s="90"/>
      <c r="J49" s="188"/>
      <c r="K49" s="81">
        <v>29</v>
      </c>
      <c r="L49" s="81">
        <v>6</v>
      </c>
      <c r="M49" s="81">
        <v>3</v>
      </c>
      <c r="N49" s="91">
        <v>1</v>
      </c>
      <c r="O49" s="92">
        <v>0</v>
      </c>
      <c r="P49" s="93">
        <f>N49+O49</f>
        <v>1</v>
      </c>
      <c r="Q49" s="82">
        <f>IFERROR(P49/M49,"-")</f>
        <v>0.33333333333333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0.083333333333333</v>
      </c>
      <c r="B50" s="203" t="s">
        <v>162</v>
      </c>
      <c r="C50" s="203"/>
      <c r="D50" s="203" t="s">
        <v>156</v>
      </c>
      <c r="E50" s="203" t="s">
        <v>159</v>
      </c>
      <c r="F50" s="203" t="s">
        <v>64</v>
      </c>
      <c r="G50" s="203" t="s">
        <v>132</v>
      </c>
      <c r="H50" s="90" t="s">
        <v>152</v>
      </c>
      <c r="I50" s="205" t="s">
        <v>160</v>
      </c>
      <c r="J50" s="188">
        <v>60000</v>
      </c>
      <c r="K50" s="81">
        <v>0</v>
      </c>
      <c r="L50" s="81">
        <v>0</v>
      </c>
      <c r="M50" s="81">
        <v>0</v>
      </c>
      <c r="N50" s="91">
        <v>6</v>
      </c>
      <c r="O50" s="92">
        <v>0</v>
      </c>
      <c r="P50" s="93">
        <f>N50+O50</f>
        <v>6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>
        <f>IFERROR(J50/SUM(P50:P51),"-")</f>
        <v>8571.4285714286</v>
      </c>
      <c r="V50" s="84">
        <v>1</v>
      </c>
      <c r="W50" s="82">
        <f>IF(P50=0,"-",V50/P50)</f>
        <v>0.16666666666667</v>
      </c>
      <c r="X50" s="186">
        <v>5000</v>
      </c>
      <c r="Y50" s="187">
        <f>IFERROR(X50/P50,"-")</f>
        <v>833.33333333333</v>
      </c>
      <c r="Z50" s="187">
        <f>IFERROR(X50/V50,"-")</f>
        <v>5000</v>
      </c>
      <c r="AA50" s="188">
        <f>SUM(X50:X51)-SUM(J50:J51)</f>
        <v>-55000</v>
      </c>
      <c r="AB50" s="85">
        <f>SUM(X50:X51)/SUM(J50:J51)</f>
        <v>0.083333333333333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0.16666666666667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4</v>
      </c>
      <c r="BX50" s="127">
        <f>IF(P50=0,"",IF(BW50=0,"",(BW50/P50)))</f>
        <v>0.66666666666667</v>
      </c>
      <c r="BY50" s="128">
        <v>1</v>
      </c>
      <c r="BZ50" s="129">
        <f>IFERROR(BY50/BW50,"-")</f>
        <v>0.25</v>
      </c>
      <c r="CA50" s="130">
        <v>5000</v>
      </c>
      <c r="CB50" s="131">
        <f>IFERROR(CA50/BW50,"-")</f>
        <v>1250</v>
      </c>
      <c r="CC50" s="132">
        <v>1</v>
      </c>
      <c r="CD50" s="132"/>
      <c r="CE50" s="132"/>
      <c r="CF50" s="133">
        <v>1</v>
      </c>
      <c r="CG50" s="134">
        <f>IF(P50=0,"",IF(CF50=0,"",(CF50/P50)))</f>
        <v>0.16666666666667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1</v>
      </c>
      <c r="CP50" s="141">
        <v>5000</v>
      </c>
      <c r="CQ50" s="141">
        <v>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163</v>
      </c>
      <c r="C51" s="203"/>
      <c r="D51" s="203" t="s">
        <v>156</v>
      </c>
      <c r="E51" s="203" t="s">
        <v>159</v>
      </c>
      <c r="F51" s="203" t="s">
        <v>69</v>
      </c>
      <c r="G51" s="203"/>
      <c r="H51" s="90"/>
      <c r="I51" s="90"/>
      <c r="J51" s="188"/>
      <c r="K51" s="81">
        <v>12</v>
      </c>
      <c r="L51" s="81">
        <v>7</v>
      </c>
      <c r="M51" s="81">
        <v>0</v>
      </c>
      <c r="N51" s="91">
        <v>1</v>
      </c>
      <c r="O51" s="92">
        <v>0</v>
      </c>
      <c r="P51" s="93">
        <f>N51+O51</f>
        <v>1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1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0.1</v>
      </c>
      <c r="B52" s="203" t="s">
        <v>164</v>
      </c>
      <c r="C52" s="203"/>
      <c r="D52" s="203" t="s">
        <v>150</v>
      </c>
      <c r="E52" s="203" t="s">
        <v>165</v>
      </c>
      <c r="F52" s="203" t="s">
        <v>64</v>
      </c>
      <c r="G52" s="203" t="s">
        <v>166</v>
      </c>
      <c r="H52" s="90" t="s">
        <v>167</v>
      </c>
      <c r="I52" s="90" t="s">
        <v>168</v>
      </c>
      <c r="J52" s="188">
        <v>50000</v>
      </c>
      <c r="K52" s="81">
        <v>0</v>
      </c>
      <c r="L52" s="81">
        <v>0</v>
      </c>
      <c r="M52" s="81">
        <v>0</v>
      </c>
      <c r="N52" s="91">
        <v>3</v>
      </c>
      <c r="O52" s="92">
        <v>0</v>
      </c>
      <c r="P52" s="93">
        <f>N52+O52</f>
        <v>3</v>
      </c>
      <c r="Q52" s="82" t="str">
        <f>IFERROR(P52/M52,"-")</f>
        <v>-</v>
      </c>
      <c r="R52" s="81">
        <v>0</v>
      </c>
      <c r="S52" s="81">
        <v>1</v>
      </c>
      <c r="T52" s="82">
        <f>IFERROR(S52/(O52+P52),"-")</f>
        <v>0.33333333333333</v>
      </c>
      <c r="U52" s="182">
        <f>IFERROR(J52/SUM(P52:P53),"-")</f>
        <v>10000</v>
      </c>
      <c r="V52" s="84">
        <v>1</v>
      </c>
      <c r="W52" s="82">
        <f>IF(P52=0,"-",V52/P52)</f>
        <v>0.33333333333333</v>
      </c>
      <c r="X52" s="186">
        <v>5000</v>
      </c>
      <c r="Y52" s="187">
        <f>IFERROR(X52/P52,"-")</f>
        <v>1666.6666666667</v>
      </c>
      <c r="Z52" s="187">
        <f>IFERROR(X52/V52,"-")</f>
        <v>5000</v>
      </c>
      <c r="AA52" s="188">
        <f>SUM(X52:X53)-SUM(J52:J53)</f>
        <v>-45000</v>
      </c>
      <c r="AB52" s="85">
        <f>SUM(X52:X53)/SUM(J52:J53)</f>
        <v>0.1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3</v>
      </c>
      <c r="BX52" s="127">
        <f>IF(P52=0,"",IF(BW52=0,"",(BW52/P52)))</f>
        <v>1</v>
      </c>
      <c r="BY52" s="128">
        <v>1</v>
      </c>
      <c r="BZ52" s="129">
        <f>IFERROR(BY52/BW52,"-")</f>
        <v>0.33333333333333</v>
      </c>
      <c r="CA52" s="130">
        <v>5000</v>
      </c>
      <c r="CB52" s="131">
        <f>IFERROR(CA52/BW52,"-")</f>
        <v>1666.6666666667</v>
      </c>
      <c r="CC52" s="132">
        <v>1</v>
      </c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5000</v>
      </c>
      <c r="CQ52" s="141">
        <v>5000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169</v>
      </c>
      <c r="C53" s="203"/>
      <c r="D53" s="203" t="s">
        <v>150</v>
      </c>
      <c r="E53" s="203" t="s">
        <v>165</v>
      </c>
      <c r="F53" s="203" t="s">
        <v>69</v>
      </c>
      <c r="G53" s="203"/>
      <c r="H53" s="90"/>
      <c r="I53" s="90"/>
      <c r="J53" s="188"/>
      <c r="K53" s="81">
        <v>15</v>
      </c>
      <c r="L53" s="81">
        <v>3</v>
      </c>
      <c r="M53" s="81">
        <v>1</v>
      </c>
      <c r="N53" s="91">
        <v>2</v>
      </c>
      <c r="O53" s="92">
        <v>0</v>
      </c>
      <c r="P53" s="93">
        <f>N53+O53</f>
        <v>2</v>
      </c>
      <c r="Q53" s="82">
        <f>IFERROR(P53/M53,"-")</f>
        <v>2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0.5</v>
      </c>
      <c r="BY53" s="128">
        <v>1</v>
      </c>
      <c r="BZ53" s="129">
        <f>IFERROR(BY53/BW53,"-")</f>
        <v>1</v>
      </c>
      <c r="CA53" s="130">
        <v>10000</v>
      </c>
      <c r="CB53" s="131">
        <f>IFERROR(CA53/BW53,"-")</f>
        <v>10000</v>
      </c>
      <c r="CC53" s="132"/>
      <c r="CD53" s="132">
        <v>1</v>
      </c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>
        <v>10000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</v>
      </c>
      <c r="B54" s="203" t="s">
        <v>170</v>
      </c>
      <c r="C54" s="203"/>
      <c r="D54" s="203" t="s">
        <v>171</v>
      </c>
      <c r="E54" s="203" t="s">
        <v>172</v>
      </c>
      <c r="F54" s="203" t="s">
        <v>113</v>
      </c>
      <c r="G54" s="203" t="s">
        <v>166</v>
      </c>
      <c r="H54" s="90" t="s">
        <v>167</v>
      </c>
      <c r="I54" s="90" t="s">
        <v>173</v>
      </c>
      <c r="J54" s="188">
        <v>50000</v>
      </c>
      <c r="K54" s="81">
        <v>5</v>
      </c>
      <c r="L54" s="81">
        <v>0</v>
      </c>
      <c r="M54" s="81">
        <v>25</v>
      </c>
      <c r="N54" s="91">
        <v>1</v>
      </c>
      <c r="O54" s="92">
        <v>0</v>
      </c>
      <c r="P54" s="93">
        <f>N54+O54</f>
        <v>1</v>
      </c>
      <c r="Q54" s="82">
        <f>IFERROR(P54/M54,"-")</f>
        <v>0.04</v>
      </c>
      <c r="R54" s="81">
        <v>0</v>
      </c>
      <c r="S54" s="81">
        <v>1</v>
      </c>
      <c r="T54" s="82">
        <f>IFERROR(S54/(O54+P54),"-")</f>
        <v>1</v>
      </c>
      <c r="U54" s="182">
        <f>IFERROR(J54/SUM(P54:P55),"-")</f>
        <v>50000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-50000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1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174</v>
      </c>
      <c r="C55" s="203"/>
      <c r="D55" s="203" t="s">
        <v>171</v>
      </c>
      <c r="E55" s="203" t="s">
        <v>172</v>
      </c>
      <c r="F55" s="203" t="s">
        <v>69</v>
      </c>
      <c r="G55" s="203"/>
      <c r="H55" s="90"/>
      <c r="I55" s="90"/>
      <c r="J55" s="188"/>
      <c r="K55" s="81">
        <v>14</v>
      </c>
      <c r="L55" s="81">
        <v>9</v>
      </c>
      <c r="M55" s="81">
        <v>6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0.72</v>
      </c>
      <c r="B56" s="203" t="s">
        <v>175</v>
      </c>
      <c r="C56" s="203"/>
      <c r="D56" s="203" t="s">
        <v>176</v>
      </c>
      <c r="E56" s="203" t="s">
        <v>177</v>
      </c>
      <c r="F56" s="203" t="s">
        <v>64</v>
      </c>
      <c r="G56" s="203" t="s">
        <v>166</v>
      </c>
      <c r="H56" s="90" t="s">
        <v>167</v>
      </c>
      <c r="I56" s="90" t="s">
        <v>178</v>
      </c>
      <c r="J56" s="188">
        <v>50000</v>
      </c>
      <c r="K56" s="81">
        <v>0</v>
      </c>
      <c r="L56" s="81">
        <v>0</v>
      </c>
      <c r="M56" s="81">
        <v>0</v>
      </c>
      <c r="N56" s="91">
        <v>9</v>
      </c>
      <c r="O56" s="92">
        <v>0</v>
      </c>
      <c r="P56" s="93">
        <f>N56+O56</f>
        <v>9</v>
      </c>
      <c r="Q56" s="82" t="str">
        <f>IFERROR(P56/M56,"-")</f>
        <v>-</v>
      </c>
      <c r="R56" s="81">
        <v>1</v>
      </c>
      <c r="S56" s="81">
        <v>2</v>
      </c>
      <c r="T56" s="82">
        <f>IFERROR(S56/(O56+P56),"-")</f>
        <v>0.22222222222222</v>
      </c>
      <c r="U56" s="182">
        <f>IFERROR(J56/SUM(P56:P57),"-")</f>
        <v>4545.4545454545</v>
      </c>
      <c r="V56" s="84">
        <v>1</v>
      </c>
      <c r="W56" s="82">
        <f>IF(P56=0,"-",V56/P56)</f>
        <v>0.11111111111111</v>
      </c>
      <c r="X56" s="186">
        <v>36000</v>
      </c>
      <c r="Y56" s="187">
        <f>IFERROR(X56/P56,"-")</f>
        <v>4000</v>
      </c>
      <c r="Z56" s="187">
        <f>IFERROR(X56/V56,"-")</f>
        <v>36000</v>
      </c>
      <c r="AA56" s="188">
        <f>SUM(X56:X57)-SUM(J56:J57)</f>
        <v>-14000</v>
      </c>
      <c r="AB56" s="85">
        <f>SUM(X56:X57)/SUM(J56:J57)</f>
        <v>0.72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0.11111111111111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>
        <v>1</v>
      </c>
      <c r="AW56" s="107">
        <f>IF(P56=0,"",IF(AV56=0,"",(AV56/P56)))</f>
        <v>0.11111111111111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2</v>
      </c>
      <c r="BF56" s="113">
        <f>IF(P56=0,"",IF(BE56=0,"",(BE56/P56)))</f>
        <v>0.22222222222222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3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0.22222222222222</v>
      </c>
      <c r="BY56" s="128">
        <v>1</v>
      </c>
      <c r="BZ56" s="129">
        <f>IFERROR(BY56/BW56,"-")</f>
        <v>0.5</v>
      </c>
      <c r="CA56" s="130">
        <v>36000</v>
      </c>
      <c r="CB56" s="131">
        <f>IFERROR(CA56/BW56,"-")</f>
        <v>18000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36000</v>
      </c>
      <c r="CQ56" s="141">
        <v>36000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179</v>
      </c>
      <c r="C57" s="203"/>
      <c r="D57" s="203" t="s">
        <v>176</v>
      </c>
      <c r="E57" s="203" t="s">
        <v>177</v>
      </c>
      <c r="F57" s="203" t="s">
        <v>69</v>
      </c>
      <c r="G57" s="203"/>
      <c r="H57" s="90"/>
      <c r="I57" s="90"/>
      <c r="J57" s="188"/>
      <c r="K57" s="81">
        <v>9</v>
      </c>
      <c r="L57" s="81">
        <v>7</v>
      </c>
      <c r="M57" s="81">
        <v>5</v>
      </c>
      <c r="N57" s="91">
        <v>2</v>
      </c>
      <c r="O57" s="92">
        <v>0</v>
      </c>
      <c r="P57" s="93">
        <f>N57+O57</f>
        <v>2</v>
      </c>
      <c r="Q57" s="82">
        <f>IFERROR(P57/M57,"-")</f>
        <v>0.4</v>
      </c>
      <c r="R57" s="81">
        <v>2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2</v>
      </c>
      <c r="BF57" s="113">
        <f>IF(P57=0,"",IF(BE57=0,"",(BE57/P57)))</f>
        <v>1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5.82</v>
      </c>
      <c r="B58" s="203" t="s">
        <v>180</v>
      </c>
      <c r="C58" s="203"/>
      <c r="D58" s="203" t="s">
        <v>181</v>
      </c>
      <c r="E58" s="203" t="s">
        <v>112</v>
      </c>
      <c r="F58" s="203" t="s">
        <v>113</v>
      </c>
      <c r="G58" s="203" t="s">
        <v>166</v>
      </c>
      <c r="H58" s="90" t="s">
        <v>167</v>
      </c>
      <c r="I58" s="90" t="s">
        <v>182</v>
      </c>
      <c r="J58" s="188">
        <v>50000</v>
      </c>
      <c r="K58" s="81">
        <v>13</v>
      </c>
      <c r="L58" s="81">
        <v>0</v>
      </c>
      <c r="M58" s="81">
        <v>39</v>
      </c>
      <c r="N58" s="91">
        <v>5</v>
      </c>
      <c r="O58" s="92">
        <v>0</v>
      </c>
      <c r="P58" s="93">
        <f>N58+O58</f>
        <v>5</v>
      </c>
      <c r="Q58" s="82">
        <f>IFERROR(P58/M58,"-")</f>
        <v>0.12820512820513</v>
      </c>
      <c r="R58" s="81">
        <v>0</v>
      </c>
      <c r="S58" s="81">
        <v>1</v>
      </c>
      <c r="T58" s="82">
        <f>IFERROR(S58/(O58+P58),"-")</f>
        <v>0.2</v>
      </c>
      <c r="U58" s="182">
        <f>IFERROR(J58/SUM(P58:P59),"-")</f>
        <v>6250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241000</v>
      </c>
      <c r="AB58" s="85">
        <f>SUM(X58:X59)/SUM(J58:J59)</f>
        <v>5.82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0.6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>
        <v>1</v>
      </c>
      <c r="CG58" s="134">
        <f>IF(P58=0,"",IF(CF58=0,"",(CF58/P58)))</f>
        <v>0.2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183</v>
      </c>
      <c r="C59" s="203"/>
      <c r="D59" s="203" t="s">
        <v>181</v>
      </c>
      <c r="E59" s="203" t="s">
        <v>112</v>
      </c>
      <c r="F59" s="203" t="s">
        <v>69</v>
      </c>
      <c r="G59" s="203"/>
      <c r="H59" s="90"/>
      <c r="I59" s="90"/>
      <c r="J59" s="188"/>
      <c r="K59" s="81">
        <v>24</v>
      </c>
      <c r="L59" s="81">
        <v>14</v>
      </c>
      <c r="M59" s="81">
        <v>24</v>
      </c>
      <c r="N59" s="91">
        <v>3</v>
      </c>
      <c r="O59" s="92">
        <v>0</v>
      </c>
      <c r="P59" s="93">
        <f>N59+O59</f>
        <v>3</v>
      </c>
      <c r="Q59" s="82">
        <f>IFERROR(P59/M59,"-")</f>
        <v>0.125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2</v>
      </c>
      <c r="W59" s="82">
        <f>IF(P59=0,"-",V59/P59)</f>
        <v>0.66666666666667</v>
      </c>
      <c r="X59" s="186">
        <v>291000</v>
      </c>
      <c r="Y59" s="187">
        <f>IFERROR(X59/P59,"-")</f>
        <v>97000</v>
      </c>
      <c r="Z59" s="187">
        <f>IFERROR(X59/V59,"-")</f>
        <v>145500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0.33333333333333</v>
      </c>
      <c r="BY59" s="128">
        <v>1</v>
      </c>
      <c r="BZ59" s="129">
        <f>IFERROR(BY59/BW59,"-")</f>
        <v>1</v>
      </c>
      <c r="CA59" s="130">
        <v>280000</v>
      </c>
      <c r="CB59" s="131">
        <f>IFERROR(CA59/BW59,"-")</f>
        <v>280000</v>
      </c>
      <c r="CC59" s="132"/>
      <c r="CD59" s="132"/>
      <c r="CE59" s="132">
        <v>1</v>
      </c>
      <c r="CF59" s="133">
        <v>1</v>
      </c>
      <c r="CG59" s="134">
        <f>IF(P59=0,"",IF(CF59=0,"",(CF59/P59)))</f>
        <v>0.33333333333333</v>
      </c>
      <c r="CH59" s="135">
        <v>1</v>
      </c>
      <c r="CI59" s="136">
        <f>IFERROR(CH59/CF59,"-")</f>
        <v>1</v>
      </c>
      <c r="CJ59" s="137">
        <v>11000</v>
      </c>
      <c r="CK59" s="138">
        <f>IFERROR(CJ59/CF59,"-")</f>
        <v>11000</v>
      </c>
      <c r="CL59" s="139"/>
      <c r="CM59" s="139">
        <v>1</v>
      </c>
      <c r="CN59" s="139"/>
      <c r="CO59" s="140">
        <v>2</v>
      </c>
      <c r="CP59" s="141">
        <v>291000</v>
      </c>
      <c r="CQ59" s="141">
        <v>280000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18.113475</v>
      </c>
      <c r="B60" s="203" t="s">
        <v>184</v>
      </c>
      <c r="C60" s="203"/>
      <c r="D60" s="203"/>
      <c r="E60" s="203"/>
      <c r="F60" s="203" t="s">
        <v>113</v>
      </c>
      <c r="G60" s="203" t="s">
        <v>185</v>
      </c>
      <c r="H60" s="90" t="s">
        <v>186</v>
      </c>
      <c r="I60" s="90" t="s">
        <v>187</v>
      </c>
      <c r="J60" s="188">
        <v>80000</v>
      </c>
      <c r="K60" s="81">
        <v>13</v>
      </c>
      <c r="L60" s="81">
        <v>0</v>
      </c>
      <c r="M60" s="81">
        <v>49</v>
      </c>
      <c r="N60" s="91">
        <v>7</v>
      </c>
      <c r="O60" s="92">
        <v>0</v>
      </c>
      <c r="P60" s="93">
        <f>N60+O60</f>
        <v>7</v>
      </c>
      <c r="Q60" s="82">
        <f>IFERROR(P60/M60,"-")</f>
        <v>0.14285714285714</v>
      </c>
      <c r="R60" s="81">
        <v>0</v>
      </c>
      <c r="S60" s="81">
        <v>2</v>
      </c>
      <c r="T60" s="82">
        <f>IFERROR(S60/(O60+P60),"-")</f>
        <v>0.28571428571429</v>
      </c>
      <c r="U60" s="182">
        <f>IFERROR(J60/SUM(P60:P61),"-")</f>
        <v>8000</v>
      </c>
      <c r="V60" s="84">
        <v>1</v>
      </c>
      <c r="W60" s="82">
        <f>IF(P60=0,"-",V60/P60)</f>
        <v>0.14285714285714</v>
      </c>
      <c r="X60" s="186">
        <v>3000</v>
      </c>
      <c r="Y60" s="187">
        <f>IFERROR(X60/P60,"-")</f>
        <v>428.57142857143</v>
      </c>
      <c r="Z60" s="187">
        <f>IFERROR(X60/V60,"-")</f>
        <v>3000</v>
      </c>
      <c r="AA60" s="188">
        <f>SUM(X60:X61)-SUM(J60:J61)</f>
        <v>1369078</v>
      </c>
      <c r="AB60" s="85">
        <f>SUM(X60:X61)/SUM(J60:J61)</f>
        <v>18.113475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0.28571428571429</v>
      </c>
      <c r="BG60" s="112">
        <v>1</v>
      </c>
      <c r="BH60" s="114">
        <f>IFERROR(BG60/BE60,"-")</f>
        <v>0.5</v>
      </c>
      <c r="BI60" s="115">
        <v>13000</v>
      </c>
      <c r="BJ60" s="116">
        <f>IFERROR(BI60/BE60,"-")</f>
        <v>6500</v>
      </c>
      <c r="BK60" s="117"/>
      <c r="BL60" s="117"/>
      <c r="BM60" s="117">
        <v>1</v>
      </c>
      <c r="BN60" s="119">
        <v>2</v>
      </c>
      <c r="BO60" s="120">
        <f>IF(P60=0,"",IF(BN60=0,"",(BN60/P60)))</f>
        <v>0.28571428571429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0.28571428571429</v>
      </c>
      <c r="BY60" s="128">
        <v>1</v>
      </c>
      <c r="BZ60" s="129">
        <f>IFERROR(BY60/BW60,"-")</f>
        <v>0.5</v>
      </c>
      <c r="CA60" s="130">
        <v>3000</v>
      </c>
      <c r="CB60" s="131">
        <f>IFERROR(CA60/BW60,"-")</f>
        <v>1500</v>
      </c>
      <c r="CC60" s="132">
        <v>1</v>
      </c>
      <c r="CD60" s="132"/>
      <c r="CE60" s="132"/>
      <c r="CF60" s="133">
        <v>1</v>
      </c>
      <c r="CG60" s="134">
        <f>IF(P60=0,"",IF(CF60=0,"",(CF60/P60)))</f>
        <v>0.14285714285714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1</v>
      </c>
      <c r="CP60" s="141">
        <v>3000</v>
      </c>
      <c r="CQ60" s="141">
        <v>13000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188</v>
      </c>
      <c r="C61" s="203"/>
      <c r="D61" s="203"/>
      <c r="E61" s="203"/>
      <c r="F61" s="203" t="s">
        <v>69</v>
      </c>
      <c r="G61" s="203"/>
      <c r="H61" s="90"/>
      <c r="I61" s="90"/>
      <c r="J61" s="188"/>
      <c r="K61" s="81">
        <v>10</v>
      </c>
      <c r="L61" s="81">
        <v>8</v>
      </c>
      <c r="M61" s="81">
        <v>20</v>
      </c>
      <c r="N61" s="91">
        <v>3</v>
      </c>
      <c r="O61" s="92">
        <v>0</v>
      </c>
      <c r="P61" s="93">
        <f>N61+O61</f>
        <v>3</v>
      </c>
      <c r="Q61" s="82">
        <f>IFERROR(P61/M61,"-")</f>
        <v>0.15</v>
      </c>
      <c r="R61" s="81">
        <v>1</v>
      </c>
      <c r="S61" s="81">
        <v>1</v>
      </c>
      <c r="T61" s="82">
        <f>IFERROR(S61/(O61+P61),"-")</f>
        <v>0.33333333333333</v>
      </c>
      <c r="U61" s="182"/>
      <c r="V61" s="84">
        <v>2</v>
      </c>
      <c r="W61" s="82">
        <f>IF(P61=0,"-",V61/P61)</f>
        <v>0.66666666666667</v>
      </c>
      <c r="X61" s="186">
        <v>1446078</v>
      </c>
      <c r="Y61" s="187">
        <f>IFERROR(X61/P61,"-")</f>
        <v>482026</v>
      </c>
      <c r="Z61" s="187">
        <f>IFERROR(X61/V61,"-")</f>
        <v>723039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0.33333333333333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0.66666666666667</v>
      </c>
      <c r="BY61" s="128">
        <v>2</v>
      </c>
      <c r="BZ61" s="129">
        <f>IFERROR(BY61/BW61,"-")</f>
        <v>1</v>
      </c>
      <c r="CA61" s="130">
        <v>1446078</v>
      </c>
      <c r="CB61" s="131">
        <f>IFERROR(CA61/BW61,"-")</f>
        <v>723039</v>
      </c>
      <c r="CC61" s="132"/>
      <c r="CD61" s="132"/>
      <c r="CE61" s="132">
        <v>2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1446078</v>
      </c>
      <c r="CQ61" s="141">
        <v>1340078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0.875</v>
      </c>
      <c r="B62" s="203" t="s">
        <v>189</v>
      </c>
      <c r="C62" s="203"/>
      <c r="D62" s="203" t="s">
        <v>190</v>
      </c>
      <c r="E62" s="203" t="s">
        <v>191</v>
      </c>
      <c r="F62" s="203" t="s">
        <v>64</v>
      </c>
      <c r="G62" s="203" t="s">
        <v>140</v>
      </c>
      <c r="H62" s="90" t="s">
        <v>192</v>
      </c>
      <c r="I62" s="204" t="s">
        <v>108</v>
      </c>
      <c r="J62" s="188">
        <v>80000</v>
      </c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>
        <f>IFERROR(J62/SUM(P62:P66),"-")</f>
        <v>7272.7272727273</v>
      </c>
      <c r="V62" s="84">
        <v>1</v>
      </c>
      <c r="W62" s="82">
        <f>IF(P62=0,"-",V62/P62)</f>
        <v>0.33333333333333</v>
      </c>
      <c r="X62" s="186">
        <v>70000</v>
      </c>
      <c r="Y62" s="187">
        <f>IFERROR(X62/P62,"-")</f>
        <v>23333.333333333</v>
      </c>
      <c r="Z62" s="187">
        <f>IFERROR(X62/V62,"-")</f>
        <v>70000</v>
      </c>
      <c r="AA62" s="188">
        <f>SUM(X62:X66)-SUM(J62:J66)</f>
        <v>-10000</v>
      </c>
      <c r="AB62" s="85">
        <f>SUM(X62:X66)/SUM(J62:J66)</f>
        <v>0.875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0.33333333333333</v>
      </c>
      <c r="BP62" s="121">
        <v>1</v>
      </c>
      <c r="BQ62" s="122">
        <f>IFERROR(BP62/BN62,"-")</f>
        <v>1</v>
      </c>
      <c r="BR62" s="123">
        <v>70000</v>
      </c>
      <c r="BS62" s="124">
        <f>IFERROR(BR62/BN62,"-")</f>
        <v>70000</v>
      </c>
      <c r="BT62" s="125"/>
      <c r="BU62" s="125"/>
      <c r="BV62" s="125">
        <v>1</v>
      </c>
      <c r="BW62" s="126">
        <v>2</v>
      </c>
      <c r="BX62" s="127">
        <f>IF(P62=0,"",IF(BW62=0,"",(BW62/P62)))</f>
        <v>0.66666666666667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70000</v>
      </c>
      <c r="CQ62" s="141">
        <v>70000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193</v>
      </c>
      <c r="C63" s="203"/>
      <c r="D63" s="203" t="s">
        <v>194</v>
      </c>
      <c r="E63" s="203" t="s">
        <v>195</v>
      </c>
      <c r="F63" s="203" t="s">
        <v>64</v>
      </c>
      <c r="G63" s="203" t="s">
        <v>140</v>
      </c>
      <c r="H63" s="90" t="s">
        <v>192</v>
      </c>
      <c r="I63" s="204" t="s">
        <v>196</v>
      </c>
      <c r="J63" s="188"/>
      <c r="K63" s="81">
        <v>0</v>
      </c>
      <c r="L63" s="81">
        <v>0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197</v>
      </c>
      <c r="C64" s="203"/>
      <c r="D64" s="203" t="s">
        <v>198</v>
      </c>
      <c r="E64" s="203" t="s">
        <v>199</v>
      </c>
      <c r="F64" s="203" t="s">
        <v>64</v>
      </c>
      <c r="G64" s="203" t="s">
        <v>140</v>
      </c>
      <c r="H64" s="90" t="s">
        <v>192</v>
      </c>
      <c r="I64" s="204" t="s">
        <v>114</v>
      </c>
      <c r="J64" s="188"/>
      <c r="K64" s="81">
        <v>0</v>
      </c>
      <c r="L64" s="81">
        <v>0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0</v>
      </c>
      <c r="S64" s="81">
        <v>1</v>
      </c>
      <c r="T64" s="82">
        <f>IFERROR(S64/(O64+P64),"-")</f>
        <v>0.33333333333333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2</v>
      </c>
      <c r="BX64" s="127">
        <f>IF(P64=0,"",IF(BW64=0,"",(BW64/P64)))</f>
        <v>0.66666666666667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200</v>
      </c>
      <c r="C65" s="203"/>
      <c r="D65" s="203" t="s">
        <v>201</v>
      </c>
      <c r="E65" s="203" t="s">
        <v>202</v>
      </c>
      <c r="F65" s="203" t="s">
        <v>64</v>
      </c>
      <c r="G65" s="203" t="s">
        <v>140</v>
      </c>
      <c r="H65" s="90" t="s">
        <v>192</v>
      </c>
      <c r="I65" s="204" t="s">
        <v>203</v>
      </c>
      <c r="J65" s="188"/>
      <c r="K65" s="81">
        <v>0</v>
      </c>
      <c r="L65" s="81">
        <v>0</v>
      </c>
      <c r="M65" s="81">
        <v>0</v>
      </c>
      <c r="N65" s="91">
        <v>4</v>
      </c>
      <c r="O65" s="92">
        <v>0</v>
      </c>
      <c r="P65" s="93">
        <f>N65+O65</f>
        <v>4</v>
      </c>
      <c r="Q65" s="82" t="str">
        <f>IFERROR(P65/M65,"-")</f>
        <v>-</v>
      </c>
      <c r="R65" s="81">
        <v>0</v>
      </c>
      <c r="S65" s="81">
        <v>1</v>
      </c>
      <c r="T65" s="82">
        <f>IFERROR(S65/(O65+P65),"-")</f>
        <v>0.25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0.25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2</v>
      </c>
      <c r="CG65" s="134">
        <f>IF(P65=0,"",IF(CF65=0,"",(CF65/P65)))</f>
        <v>0.5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204</v>
      </c>
      <c r="C66" s="203"/>
      <c r="D66" s="203" t="s">
        <v>89</v>
      </c>
      <c r="E66" s="203" t="s">
        <v>89</v>
      </c>
      <c r="F66" s="203" t="s">
        <v>69</v>
      </c>
      <c r="G66" s="203" t="s">
        <v>205</v>
      </c>
      <c r="H66" s="90"/>
      <c r="I66" s="90"/>
      <c r="J66" s="188"/>
      <c r="K66" s="81">
        <v>14</v>
      </c>
      <c r="L66" s="81">
        <v>8</v>
      </c>
      <c r="M66" s="81">
        <v>8</v>
      </c>
      <c r="N66" s="91">
        <v>1</v>
      </c>
      <c r="O66" s="92">
        <v>0</v>
      </c>
      <c r="P66" s="93">
        <f>N66+O66</f>
        <v>1</v>
      </c>
      <c r="Q66" s="82">
        <f>IFERROR(P66/M66,"-")</f>
        <v>0.125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1</v>
      </c>
      <c r="CG66" s="134">
        <f>IF(P66=0,"",IF(CF66=0,"",(CF66/P66)))</f>
        <v>1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 t="str">
        <f>AB67</f>
        <v>0</v>
      </c>
      <c r="B67" s="203" t="s">
        <v>206</v>
      </c>
      <c r="C67" s="203"/>
      <c r="D67" s="203"/>
      <c r="E67" s="203"/>
      <c r="F67" s="203" t="s">
        <v>64</v>
      </c>
      <c r="G67" s="203" t="s">
        <v>207</v>
      </c>
      <c r="H67" s="90" t="s">
        <v>186</v>
      </c>
      <c r="I67" s="204" t="s">
        <v>203</v>
      </c>
      <c r="J67" s="188">
        <v>0</v>
      </c>
      <c r="K67" s="81">
        <v>0</v>
      </c>
      <c r="L67" s="81">
        <v>0</v>
      </c>
      <c r="M67" s="81">
        <v>0</v>
      </c>
      <c r="N67" s="91">
        <v>2</v>
      </c>
      <c r="O67" s="92">
        <v>0</v>
      </c>
      <c r="P67" s="93">
        <f>N67+O67</f>
        <v>2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0</v>
      </c>
      <c r="AB67" s="85" t="str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>
        <v>1</v>
      </c>
      <c r="AW67" s="107">
        <f>IF(P67=0,"",IF(AV67=0,"",(AV67/P67)))</f>
        <v>0.5</v>
      </c>
      <c r="AX67" s="106"/>
      <c r="AY67" s="108">
        <f>IFERROR(AX67/AV67,"-")</f>
        <v>0</v>
      </c>
      <c r="AZ67" s="109"/>
      <c r="BA67" s="110">
        <f>IFERROR(AZ67/AV67,"-")</f>
        <v>0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208</v>
      </c>
      <c r="C68" s="203"/>
      <c r="D68" s="203"/>
      <c r="E68" s="203"/>
      <c r="F68" s="203" t="s">
        <v>69</v>
      </c>
      <c r="G68" s="203"/>
      <c r="H68" s="90"/>
      <c r="I68" s="90"/>
      <c r="J68" s="188"/>
      <c r="K68" s="81">
        <v>7</v>
      </c>
      <c r="L68" s="81">
        <v>3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30"/>
      <c r="B69" s="87"/>
      <c r="C69" s="88"/>
      <c r="D69" s="88"/>
      <c r="E69" s="88"/>
      <c r="F69" s="89"/>
      <c r="G69" s="90"/>
      <c r="H69" s="90"/>
      <c r="I69" s="90"/>
      <c r="J69" s="192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59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30"/>
      <c r="B70" s="37"/>
      <c r="C70" s="21"/>
      <c r="D70" s="21"/>
      <c r="E70" s="21"/>
      <c r="F70" s="22"/>
      <c r="G70" s="36"/>
      <c r="H70" s="36"/>
      <c r="I70" s="75"/>
      <c r="J70" s="193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61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19">
        <f>AB71</f>
        <v>2.1633461318052</v>
      </c>
      <c r="B71" s="39"/>
      <c r="C71" s="39"/>
      <c r="D71" s="39"/>
      <c r="E71" s="39"/>
      <c r="F71" s="39"/>
      <c r="G71" s="40" t="s">
        <v>209</v>
      </c>
      <c r="H71" s="40"/>
      <c r="I71" s="40"/>
      <c r="J71" s="190">
        <f>SUM(J6:J70)</f>
        <v>3490000</v>
      </c>
      <c r="K71" s="41">
        <f>SUM(K6:K70)</f>
        <v>824</v>
      </c>
      <c r="L71" s="41">
        <f>SUM(L6:L70)</f>
        <v>362</v>
      </c>
      <c r="M71" s="41">
        <f>SUM(M6:M70)</f>
        <v>847</v>
      </c>
      <c r="N71" s="41">
        <f>SUM(N6:N70)</f>
        <v>319</v>
      </c>
      <c r="O71" s="41">
        <f>SUM(O6:O70)</f>
        <v>1</v>
      </c>
      <c r="P71" s="41">
        <f>SUM(P6:P70)</f>
        <v>320</v>
      </c>
      <c r="Q71" s="42">
        <f>IFERROR(P71/M71,"-")</f>
        <v>0.37780401416765</v>
      </c>
      <c r="R71" s="78">
        <f>SUM(R6:R70)</f>
        <v>23</v>
      </c>
      <c r="S71" s="78">
        <f>SUM(S6:S70)</f>
        <v>65</v>
      </c>
      <c r="T71" s="42">
        <f>IFERROR(R71/P71,"-")</f>
        <v>0.071875</v>
      </c>
      <c r="U71" s="184">
        <f>IFERROR(J71/P71,"-")</f>
        <v>10906.25</v>
      </c>
      <c r="V71" s="44">
        <f>SUM(V6:V70)</f>
        <v>42</v>
      </c>
      <c r="W71" s="42">
        <f>IFERROR(V71/P71,"-")</f>
        <v>0.13125</v>
      </c>
      <c r="X71" s="190">
        <f>SUM(X6:X70)</f>
        <v>7550078</v>
      </c>
      <c r="Y71" s="190">
        <f>IFERROR(X71/P71,"-")</f>
        <v>23593.99375</v>
      </c>
      <c r="Z71" s="190">
        <f>IFERROR(X71/V71,"-")</f>
        <v>179763.76190476</v>
      </c>
      <c r="AA71" s="190">
        <f>X71-J71</f>
        <v>4060078</v>
      </c>
      <c r="AB71" s="47">
        <f>X71/J71</f>
        <v>2.1633461318052</v>
      </c>
      <c r="AC71" s="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6"/>
    <mergeCell ref="J62:J66"/>
    <mergeCell ref="U62:U66"/>
    <mergeCell ref="AA62:AA66"/>
    <mergeCell ref="AB62:AB66"/>
    <mergeCell ref="A67:A68"/>
    <mergeCell ref="J67:J68"/>
    <mergeCell ref="U67:U68"/>
    <mergeCell ref="AA67:AA68"/>
    <mergeCell ref="AB67:AB6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0.4625</v>
      </c>
      <c r="B6" s="203" t="s">
        <v>211</v>
      </c>
      <c r="C6" s="203" t="s">
        <v>212</v>
      </c>
      <c r="D6" s="203" t="s">
        <v>213</v>
      </c>
      <c r="E6" s="203" t="s">
        <v>214</v>
      </c>
      <c r="F6" s="203" t="s">
        <v>64</v>
      </c>
      <c r="G6" s="203" t="s">
        <v>215</v>
      </c>
      <c r="H6" s="90" t="s">
        <v>216</v>
      </c>
      <c r="I6" s="90" t="s">
        <v>217</v>
      </c>
      <c r="J6" s="188">
        <v>80000</v>
      </c>
      <c r="K6" s="81">
        <v>0</v>
      </c>
      <c r="L6" s="81">
        <v>0</v>
      </c>
      <c r="M6" s="81">
        <v>0</v>
      </c>
      <c r="N6" s="91">
        <v>31</v>
      </c>
      <c r="O6" s="92">
        <v>0</v>
      </c>
      <c r="P6" s="93">
        <f>N6+O6</f>
        <v>31</v>
      </c>
      <c r="Q6" s="82" t="str">
        <f>IFERROR(P6/M6,"-")</f>
        <v>-</v>
      </c>
      <c r="R6" s="81">
        <v>0</v>
      </c>
      <c r="S6" s="81">
        <v>5</v>
      </c>
      <c r="T6" s="82">
        <f>IFERROR(S6/(O6+P6),"-")</f>
        <v>0.16129032258065</v>
      </c>
      <c r="U6" s="182">
        <f>IFERROR(J6/SUM(P6:P7),"-")</f>
        <v>2162.1621621622</v>
      </c>
      <c r="V6" s="84">
        <v>3</v>
      </c>
      <c r="W6" s="82">
        <f>IF(P6=0,"-",V6/P6)</f>
        <v>0.096774193548387</v>
      </c>
      <c r="X6" s="186">
        <v>34000</v>
      </c>
      <c r="Y6" s="187">
        <f>IFERROR(X6/P6,"-")</f>
        <v>1096.7741935484</v>
      </c>
      <c r="Z6" s="187">
        <f>IFERROR(X6/V6,"-")</f>
        <v>11333.333333333</v>
      </c>
      <c r="AA6" s="188">
        <f>SUM(X6:X7)-SUM(J6:J7)</f>
        <v>-43000</v>
      </c>
      <c r="AB6" s="85">
        <f>SUM(X6:X7)/SUM(J6:J7)</f>
        <v>0.4625</v>
      </c>
      <c r="AC6" s="79"/>
      <c r="AD6" s="94">
        <v>1</v>
      </c>
      <c r="AE6" s="95">
        <f>IF(P6=0,"",IF(AD6=0,"",(AD6/P6)))</f>
        <v>0.032258064516129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0.25806451612903</v>
      </c>
      <c r="AO6" s="100">
        <v>2</v>
      </c>
      <c r="AP6" s="102">
        <f>IFERROR(AP6/AM6,"-")</f>
        <v>0</v>
      </c>
      <c r="AQ6" s="103">
        <v>19000</v>
      </c>
      <c r="AR6" s="104">
        <f>IFERROR(AQ6/AM6,"-")</f>
        <v>2375</v>
      </c>
      <c r="AS6" s="105">
        <v>1</v>
      </c>
      <c r="AT6" s="105"/>
      <c r="AU6" s="105">
        <v>1</v>
      </c>
      <c r="AV6" s="106">
        <v>2</v>
      </c>
      <c r="AW6" s="107">
        <f>IF(P6=0,"",IF(AV6=0,"",(AV6/P6)))</f>
        <v>0.064516129032258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0.29032258064516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0.29032258064516</v>
      </c>
      <c r="BP6" s="121">
        <v>1</v>
      </c>
      <c r="BQ6" s="122">
        <f>IFERROR(BP6/BN6,"-")</f>
        <v>0.11111111111111</v>
      </c>
      <c r="BR6" s="123">
        <v>15000</v>
      </c>
      <c r="BS6" s="124">
        <f>IFERROR(BR6/BN6,"-")</f>
        <v>1666.6666666667</v>
      </c>
      <c r="BT6" s="125"/>
      <c r="BU6" s="125">
        <v>1</v>
      </c>
      <c r="BV6" s="125"/>
      <c r="BW6" s="126">
        <v>2</v>
      </c>
      <c r="BX6" s="127">
        <f>IF(P6=0,"",IF(BW6=0,"",(BW6/P6)))</f>
        <v>0.064516129032258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34000</v>
      </c>
      <c r="CQ6" s="141">
        <v>16000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47</v>
      </c>
      <c r="L7" s="81">
        <v>19</v>
      </c>
      <c r="M7" s="81">
        <v>9</v>
      </c>
      <c r="N7" s="91">
        <v>6</v>
      </c>
      <c r="O7" s="92">
        <v>0</v>
      </c>
      <c r="P7" s="93">
        <f>N7+O7</f>
        <v>6</v>
      </c>
      <c r="Q7" s="82">
        <f>IFERROR(P7/M7,"-")</f>
        <v>0.66666666666667</v>
      </c>
      <c r="R7" s="81">
        <v>3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3000</v>
      </c>
      <c r="Y7" s="187">
        <f>IFERROR(X7/P7,"-")</f>
        <v>500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0.33333333333333</v>
      </c>
      <c r="BP7" s="121">
        <v>2</v>
      </c>
      <c r="BQ7" s="122">
        <f>IFERROR(BP7/BN7,"-")</f>
        <v>1</v>
      </c>
      <c r="BR7" s="123">
        <v>22000</v>
      </c>
      <c r="BS7" s="124">
        <f>IFERROR(BR7/BN7,"-")</f>
        <v>11000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0.33333333333333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3000</v>
      </c>
      <c r="CQ7" s="141">
        <v>17000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0.4625</v>
      </c>
      <c r="B10" s="39"/>
      <c r="C10" s="39"/>
      <c r="D10" s="39"/>
      <c r="E10" s="39"/>
      <c r="F10" s="39"/>
      <c r="G10" s="40" t="s">
        <v>219</v>
      </c>
      <c r="H10" s="40"/>
      <c r="I10" s="40"/>
      <c r="J10" s="190">
        <f>SUM(J6:J9)</f>
        <v>80000</v>
      </c>
      <c r="K10" s="41">
        <f>SUM(K6:K9)</f>
        <v>47</v>
      </c>
      <c r="L10" s="41">
        <f>SUM(L6:L9)</f>
        <v>19</v>
      </c>
      <c r="M10" s="41">
        <f>SUM(M6:M9)</f>
        <v>9</v>
      </c>
      <c r="N10" s="41">
        <f>SUM(N6:N9)</f>
        <v>37</v>
      </c>
      <c r="O10" s="41">
        <f>SUM(O6:O9)</f>
        <v>0</v>
      </c>
      <c r="P10" s="41">
        <f>SUM(P6:P9)</f>
        <v>37</v>
      </c>
      <c r="Q10" s="42">
        <f>IFERROR(P10/M10,"-")</f>
        <v>4.1111111111111</v>
      </c>
      <c r="R10" s="78">
        <f>SUM(R6:R9)</f>
        <v>3</v>
      </c>
      <c r="S10" s="78">
        <f>SUM(S6:S9)</f>
        <v>5</v>
      </c>
      <c r="T10" s="42">
        <f>IFERROR(R10/P10,"-")</f>
        <v>0.081081081081081</v>
      </c>
      <c r="U10" s="184">
        <f>IFERROR(J10/P10,"-")</f>
        <v>2162.1621621622</v>
      </c>
      <c r="V10" s="44">
        <f>SUM(V6:V9)</f>
        <v>3</v>
      </c>
      <c r="W10" s="42">
        <f>IFERROR(V10/P10,"-")</f>
        <v>0.081081081081081</v>
      </c>
      <c r="X10" s="190">
        <f>SUM(X6:X9)</f>
        <v>37000</v>
      </c>
      <c r="Y10" s="190">
        <f>IFERROR(X10/P10,"-")</f>
        <v>1000</v>
      </c>
      <c r="Z10" s="190">
        <f>IFERROR(X10/V10,"-")</f>
        <v>12333.333333333</v>
      </c>
      <c r="AA10" s="190">
        <f>X10-J10</f>
        <v>-43000</v>
      </c>
      <c r="AB10" s="47">
        <f>X10/J10</f>
        <v>0.4625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