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<sst xmlns="http://schemas.openxmlformats.org/spreadsheetml/2006/main" uniqueCount="243">
  <si>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</si>
  <si>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</si>
  <si>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</si>
  <si>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</si>
  <si>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</si>
  <si>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</si>
  <si>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</si>
  <si>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</si>
  <si>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</si>
  <si>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</si>
  <si>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</si>
  <si>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</si>
  <si>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</si>
  <si>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</si>
  <si>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</si>
  <si>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</si>
  <si>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</si>
  <si>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</si>
  <si>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</si>
  <si>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</si>
  <si>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</si>
  <si>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</si>
  <si>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</si>
  <si>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</si>
  <si>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</si>
  <si>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</si>
  <si>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</si>
  <si>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</si>
  <si>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</si>
  <si>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</si>
  <si>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</si>
  <si>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</si>
  <si>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</si>
  <si>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</si>
  <si>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</si>
  <si>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</si>
  <si>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</si>
  <si>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</si>
  <si>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</si>
  <si>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</si>
  <si>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</si>
  <si>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</si>
  <si>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</si>
  <si>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</si>
  <si>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</si>
  <si>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</si>
  <si>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</si>
  <si>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</si>
  <si>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</si>
  <si>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</si>
  <si>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</si>
  <si>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</si>
  <si>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</si>
  <si>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</si>
  <si>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</si>
  <si>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</si>
  <si>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</si>
  <si>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</si>
  <si>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</si>
  <si>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</si>
  <si>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</si>
  <si>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ic3244</t>
  </si>
  <si>
    <t>①DVD3（百瀬凛花）</t>
  </si>
  <si>
    <t>①密着熟女</t>
  </si>
  <si>
    <t>lp07</t>
  </si>
  <si>
    <t>サンスポ関東</t>
  </si>
  <si>
    <t>全5段つかみ15段</t>
  </si>
  <si>
    <t>1～15日</t>
  </si>
  <si>
    <t>ic3245</t>
  </si>
  <si>
    <t>空電</t>
  </si>
  <si>
    <t>ic3246</t>
  </si>
  <si>
    <t>半5段つかみ15段</t>
  </si>
  <si>
    <t>ic3247</t>
  </si>
  <si>
    <t>icn174</t>
  </si>
  <si>
    <t>②デリヘル版3(LINEver)（高宮菜々子）</t>
  </si>
  <si>
    <t>②LINEで出会いリクルート70歳まで応募可</t>
  </si>
  <si>
    <t>16～31日</t>
  </si>
  <si>
    <t>ic3248</t>
  </si>
  <si>
    <t>ic3249</t>
  </si>
  <si>
    <t>icn175</t>
  </si>
  <si>
    <t>ic3250</t>
  </si>
  <si>
    <t>ic3251</t>
  </si>
  <si>
    <t>ic3252</t>
  </si>
  <si>
    <t>サンスポ関西</t>
  </si>
  <si>
    <t>ic3253</t>
  </si>
  <si>
    <t>ic3254</t>
  </si>
  <si>
    <t>ic3255</t>
  </si>
  <si>
    <t>icn176</t>
  </si>
  <si>
    <t>ic3256</t>
  </si>
  <si>
    <t>ic3257</t>
  </si>
  <si>
    <t>icn177</t>
  </si>
  <si>
    <t>ic3258</t>
  </si>
  <si>
    <t>ic3259</t>
  </si>
  <si>
    <t>icn178</t>
  </si>
  <si>
    <t>①再婚&amp;理解者版(LINEver)（高宮菜々子）</t>
  </si>
  <si>
    <t>①再婚&amp;理解者</t>
  </si>
  <si>
    <t>ニッカン西部</t>
  </si>
  <si>
    <t>半2段つかみ20段保証</t>
  </si>
  <si>
    <t>1～10日</t>
  </si>
  <si>
    <t>ic3260</t>
  </si>
  <si>
    <t>ic3261</t>
  </si>
  <si>
    <t>②求人版（百瀬凛花）</t>
  </si>
  <si>
    <t>②70歳までの出会いリクルート</t>
  </si>
  <si>
    <t>lp01</t>
  </si>
  <si>
    <t>11～20日</t>
  </si>
  <si>
    <t>icn179</t>
  </si>
  <si>
    <t>③LINE版(つかみ)（晶エリー）</t>
  </si>
  <si>
    <t>③LINEで熟女と出会いができるんです！</t>
  </si>
  <si>
    <t>21～31日</t>
  </si>
  <si>
    <t>ic3262</t>
  </si>
  <si>
    <t>ic3263</t>
  </si>
  <si>
    <t>(空電共通)</t>
  </si>
  <si>
    <t>ic3264</t>
  </si>
  <si>
    <t>スポーツ報知関西</t>
  </si>
  <si>
    <t>4C終面全5段</t>
  </si>
  <si>
    <t>8月06日(土)</t>
  </si>
  <si>
    <t>ic3265</t>
  </si>
  <si>
    <t>ln_ink006</t>
  </si>
  <si>
    <t>デリヘル版3(LINEver)（高宮菜々子）</t>
  </si>
  <si>
    <t>LINEで出会いリクルート70歳まで応募可</t>
  </si>
  <si>
    <t>スポニチ関東</t>
  </si>
  <si>
    <t>全5段</t>
  </si>
  <si>
    <t>8月07日(日)</t>
  </si>
  <si>
    <t>ic3267</t>
  </si>
  <si>
    <t>ic3268</t>
  </si>
  <si>
    <t>再婚&amp;理解者版（百瀬凛花）</t>
  </si>
  <si>
    <t>再婚&amp;理解者</t>
  </si>
  <si>
    <t>8月21日(日)</t>
  </si>
  <si>
    <t>ic3269</t>
  </si>
  <si>
    <t>ln_ink007</t>
  </si>
  <si>
    <t>スポニチ関西</t>
  </si>
  <si>
    <t>ic3271</t>
  </si>
  <si>
    <t>ic3272</t>
  </si>
  <si>
    <t>8月27日(土)</t>
  </si>
  <si>
    <t>ic3273</t>
  </si>
  <si>
    <t>ln_ink008</t>
  </si>
  <si>
    <t>デリヘル版2(LINEver)（高宮菜々子）</t>
  </si>
  <si>
    <t>中年の男女がLINEで出会える昭和世代専門の出会い場</t>
  </si>
  <si>
    <t>ic3275</t>
  </si>
  <si>
    <t>ic3276</t>
  </si>
  <si>
    <t>1C終面全5段</t>
  </si>
  <si>
    <t>ic3277</t>
  </si>
  <si>
    <t>ln_ink009</t>
  </si>
  <si>
    <t>8月28日(日)</t>
  </si>
  <si>
    <t>ic3279</t>
  </si>
  <si>
    <t>ic3280</t>
  </si>
  <si>
    <t>8月11日(木)</t>
  </si>
  <si>
    <t>ic3281</t>
  </si>
  <si>
    <t>ln_ink001</t>
  </si>
  <si>
    <t>デイリースポーツ関西</t>
  </si>
  <si>
    <t>8月12日(金)</t>
  </si>
  <si>
    <t>ic3283</t>
  </si>
  <si>
    <t>ic3284</t>
  </si>
  <si>
    <t>DVD3（百瀬凛花）</t>
  </si>
  <si>
    <t>密着熟女</t>
  </si>
  <si>
    <t>ic3285</t>
  </si>
  <si>
    <t>ln_ink002</t>
  </si>
  <si>
    <t>ニッカン関西</t>
  </si>
  <si>
    <t>ic3287</t>
  </si>
  <si>
    <t>ic3288</t>
  </si>
  <si>
    <t>右女3（百瀬凛花）</t>
  </si>
  <si>
    <t>もう50代の熟女だけど</t>
  </si>
  <si>
    <t>半5段</t>
  </si>
  <si>
    <t>ic3289</t>
  </si>
  <si>
    <t>ic3290</t>
  </si>
  <si>
    <t>大正版（晶エリー）</t>
  </si>
  <si>
    <t>日本の出会い系番付第1位に推薦します</t>
  </si>
  <si>
    <t>8月14日(日)</t>
  </si>
  <si>
    <t>ic3291</t>
  </si>
  <si>
    <t>ic3292</t>
  </si>
  <si>
    <t>8月05日(金)</t>
  </si>
  <si>
    <t>ic3293</t>
  </si>
  <si>
    <t>ic3294</t>
  </si>
  <si>
    <t>ic3295</t>
  </si>
  <si>
    <t>ic3296</t>
  </si>
  <si>
    <t>旧デイリー風（晶エリー）</t>
  </si>
  <si>
    <t>中年の男女が出会える昭和世代専門の出会い場</t>
  </si>
  <si>
    <t>スポーツ報知関東</t>
  </si>
  <si>
    <t>4C終面雑報</t>
  </si>
  <si>
    <t>8月01日(月)</t>
  </si>
  <si>
    <t>ic3297</t>
  </si>
  <si>
    <t>ln_ink003</t>
  </si>
  <si>
    <t>LINE版(つかみ)（高宮菜々子）</t>
  </si>
  <si>
    <t>LINEで熟女と出会いができるんです</t>
  </si>
  <si>
    <t>8月03日(水)</t>
  </si>
  <si>
    <t>ic3299</t>
  </si>
  <si>
    <t>ic3300</t>
  </si>
  <si>
    <t>学生いませんギャルもいません40代50代60代中年女性が多いサイト</t>
  </si>
  <si>
    <t>ic3301</t>
  </si>
  <si>
    <t>ln_ink004</t>
  </si>
  <si>
    <t>旧デイリー風(LINEver)（百瀬凛花）</t>
  </si>
  <si>
    <t>もう50代の熟女だけど、LINEで誘ってもいい？</t>
  </si>
  <si>
    <t>8月25日(木)</t>
  </si>
  <si>
    <t>ic3303</t>
  </si>
  <si>
    <t>ic3304</t>
  </si>
  <si>
    <t>東スポ・大スポ・九スポ・中京</t>
  </si>
  <si>
    <t>記事枠</t>
  </si>
  <si>
    <t>8月18日(木)</t>
  </si>
  <si>
    <t>ic3305</t>
  </si>
  <si>
    <t>ln_ink005</t>
  </si>
  <si>
    <t>ic3307</t>
  </si>
  <si>
    <t>ic3308</t>
  </si>
  <si>
    <t>記事(ノーマル)（）</t>
  </si>
  <si>
    <t>デイリー12「ケツでか熟女とシリ合える神サイト」</t>
  </si>
  <si>
    <t>4C記事枠</t>
  </si>
  <si>
    <t>ic3309</t>
  </si>
  <si>
    <t>記事(黄)（）</t>
  </si>
  <si>
    <t>デイリー13「上目遣いの熟女に酔いしれる」</t>
  </si>
  <si>
    <t>ic3310</t>
  </si>
  <si>
    <t>記事(青)（）</t>
  </si>
  <si>
    <t>214「これぞ令和の美熟女サイトの極み」</t>
  </si>
  <si>
    <t>ic3311</t>
  </si>
  <si>
    <t>記事(赤)（）</t>
  </si>
  <si>
    <t>215「彼女を作るなら夏が狙い目！なんと今、出会いサイトの女性利用者が急増中です！」</t>
  </si>
  <si>
    <t>ic3312</t>
  </si>
  <si>
    <t>共通</t>
  </si>
  <si>
    <t>ic3313</t>
  </si>
  <si>
    <t>九スポ</t>
  </si>
  <si>
    <t>ic3314</t>
  </si>
  <si>
    <t>ln_none</t>
  </si>
  <si>
    <t>LINE広告コード取得不可</t>
  </si>
  <si>
    <t>いろいろ</t>
  </si>
  <si>
    <t>1～31日</t>
  </si>
  <si>
    <t>ln_blank</t>
  </si>
  <si>
    <t>LINE広告コード無</t>
  </si>
  <si>
    <t>新聞 TOTAL</t>
  </si>
  <si>
    <t>●雑誌 広告</t>
  </si>
  <si>
    <t>za229</t>
  </si>
  <si>
    <t>日本ジャーナル出版</t>
  </si>
  <si>
    <t>黄色黒版（百瀬凛花）</t>
  </si>
  <si>
    <t>50〜70代男性限定熟女好きな男性募集中</t>
  </si>
  <si>
    <t>週刊実話</t>
  </si>
  <si>
    <t>表4</t>
  </si>
  <si>
    <t>8月04日(木)</t>
  </si>
  <si>
    <t>za230</t>
  </si>
  <si>
    <t>za231</t>
  </si>
  <si>
    <t>ぶんか社</t>
  </si>
  <si>
    <t>レトロ版（高宮菜々子）</t>
  </si>
  <si>
    <t>70歳までの出会いリクルート</t>
  </si>
  <si>
    <t>EXMAX!</t>
  </si>
  <si>
    <t>8月26日(金)</t>
  </si>
  <si>
    <t>za232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</si>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</sst>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79</v>
      </c>
      <c r="D6" s="195">
        <v>3070000</v>
      </c>
      <c r="E6" s="81">
        <v>1351</v>
      </c>
      <c r="F6" s="81">
        <v>416</v>
      </c>
      <c r="G6" s="81">
        <v>3089</v>
      </c>
      <c r="H6" s="91">
        <v>681</v>
      </c>
      <c r="I6" s="92">
        <v>5</v>
      </c>
      <c r="J6" s="145">
        <f>H6+I6</f>
        <v>686</v>
      </c>
      <c r="K6" s="82">
        <f>IFERROR(J6/G6,"-")</f>
        <v>0.22207834250567</v>
      </c>
      <c r="L6" s="81">
        <v>110</v>
      </c>
      <c r="M6" s="81">
        <v>112</v>
      </c>
      <c r="N6" s="82">
        <f>IFERROR(L6/J6,"-")</f>
        <v>0.16034985422741</v>
      </c>
      <c r="O6" s="83">
        <f>IFERROR(D6/J6,"-")</f>
        <v>4475.2186588921</v>
      </c>
      <c r="P6" s="84">
        <v>70</v>
      </c>
      <c r="Q6" s="82">
        <f>IFERROR(P6/J6,"-")</f>
        <v>0.10204081632653</v>
      </c>
      <c r="R6" s="200">
        <v>1607350</v>
      </c>
      <c r="S6" s="201">
        <f>IFERROR(R6/J6,"-")</f>
        <v>2343.0758017493</v>
      </c>
      <c r="T6" s="201">
        <f>IFERROR(R6/P6,"-")</f>
        <v>22962.142857143</v>
      </c>
      <c r="U6" s="195">
        <f>IFERROR(R6-D6,"-")</f>
        <v>-1462650</v>
      </c>
      <c r="V6" s="85">
        <f>R6/D6</f>
        <v>0.5235667752443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450000</v>
      </c>
      <c r="E7" s="81">
        <v>245</v>
      </c>
      <c r="F7" s="81">
        <v>97</v>
      </c>
      <c r="G7" s="81">
        <v>268</v>
      </c>
      <c r="H7" s="91">
        <v>48</v>
      </c>
      <c r="I7" s="92">
        <v>2</v>
      </c>
      <c r="J7" s="145">
        <f>H7+I7</f>
        <v>50</v>
      </c>
      <c r="K7" s="82">
        <f>IFERROR(J7/G7,"-")</f>
        <v>0.1865671641791</v>
      </c>
      <c r="L7" s="81">
        <v>8</v>
      </c>
      <c r="M7" s="81">
        <v>4</v>
      </c>
      <c r="N7" s="82">
        <f>IFERROR(L7/J7,"-")</f>
        <v>0.16</v>
      </c>
      <c r="O7" s="83">
        <f>IFERROR(D7/J7,"-")</f>
        <v>9000</v>
      </c>
      <c r="P7" s="84">
        <v>6</v>
      </c>
      <c r="Q7" s="82">
        <f>IFERROR(P7/J7,"-")</f>
        <v>0.12</v>
      </c>
      <c r="R7" s="200">
        <v>579019</v>
      </c>
      <c r="S7" s="201">
        <f>IFERROR(R7/J7,"-")</f>
        <v>11580.38</v>
      </c>
      <c r="T7" s="201">
        <f>IFERROR(R7/P7,"-")</f>
        <v>96503.166666667</v>
      </c>
      <c r="U7" s="195">
        <f>IFERROR(R7-D7,"-")</f>
        <v>129019</v>
      </c>
      <c r="V7" s="85">
        <f>R7/D7</f>
        <v>1.2867088888889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3520000</v>
      </c>
      <c r="E10" s="41">
        <f>SUM(E6:E8)</f>
        <v>1596</v>
      </c>
      <c r="F10" s="41">
        <f>SUM(F6:F8)</f>
        <v>513</v>
      </c>
      <c r="G10" s="41">
        <f>SUM(G6:G8)</f>
        <v>3357</v>
      </c>
      <c r="H10" s="41">
        <f>SUM(H6:H8)</f>
        <v>729</v>
      </c>
      <c r="I10" s="41">
        <f>SUM(I6:I8)</f>
        <v>7</v>
      </c>
      <c r="J10" s="41">
        <f>SUM(J6:J8)</f>
        <v>736</v>
      </c>
      <c r="K10" s="42">
        <f>IFERROR(J10/G10,"-")</f>
        <v>0.21924337205839</v>
      </c>
      <c r="L10" s="78">
        <f>SUM(L6:L8)</f>
        <v>118</v>
      </c>
      <c r="M10" s="78">
        <f>SUM(M6:M8)</f>
        <v>116</v>
      </c>
      <c r="N10" s="42">
        <f>IFERROR(L10/J10,"-")</f>
        <v>0.16032608695652</v>
      </c>
      <c r="O10" s="43">
        <f>IFERROR(D10/J10,"-")</f>
        <v>4782.6086956522</v>
      </c>
      <c r="P10" s="44">
        <f>SUM(P6:P8)</f>
        <v>76</v>
      </c>
      <c r="Q10" s="42">
        <f>IFERROR(P10/J10,"-")</f>
        <v>0.10326086956522</v>
      </c>
      <c r="R10" s="45">
        <f>SUM(R6:R8)</f>
        <v>2186369</v>
      </c>
      <c r="S10" s="45">
        <f>IFERROR(R10/J10,"-")</f>
        <v>2970.6100543478</v>
      </c>
      <c r="T10" s="45">
        <f>IFERROR(R10/P10,"-")</f>
        <v>28768.013157895</v>
      </c>
      <c r="U10" s="46">
        <f>SUM(U6:U8)</f>
        <v>-1333631</v>
      </c>
      <c r="V10" s="47">
        <f>IFERROR(R10/D10,"-")</f>
        <v>0.62112755681818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0.25882352941176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17</v>
      </c>
      <c r="L6" s="81">
        <v>0</v>
      </c>
      <c r="M6" s="81">
        <v>104</v>
      </c>
      <c r="N6" s="91">
        <v>4</v>
      </c>
      <c r="O6" s="92">
        <v>0</v>
      </c>
      <c r="P6" s="93">
        <f>N6+O6</f>
        <v>4</v>
      </c>
      <c r="Q6" s="82">
        <f>IFERROR(P6/M6,"-")</f>
        <v>0.038461538461538</v>
      </c>
      <c r="R6" s="81">
        <v>0</v>
      </c>
      <c r="S6" s="81">
        <v>1</v>
      </c>
      <c r="T6" s="82">
        <f>IFERROR(S6/(O6+P6),"-")</f>
        <v>0.25</v>
      </c>
      <c r="U6" s="182">
        <f>IFERROR(J6/SUM(P6:P25),"-")</f>
        <v>9714.2857142857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SUM(X6:X25)-SUM(J6:J25)</f>
        <v>-252000</v>
      </c>
      <c r="AB6" s="85">
        <f>SUM(X6:X25)/SUM(J6:J25)</f>
        <v>0.25882352941176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41</v>
      </c>
      <c r="L7" s="81">
        <v>25</v>
      </c>
      <c r="M7" s="81">
        <v>7</v>
      </c>
      <c r="N7" s="91">
        <v>4</v>
      </c>
      <c r="O7" s="92">
        <v>0</v>
      </c>
      <c r="P7" s="93">
        <f>N7+O7</f>
        <v>4</v>
      </c>
      <c r="Q7" s="82">
        <f>IFERROR(P7/M7,"-")</f>
        <v>0.57142857142857</v>
      </c>
      <c r="R7" s="81">
        <v>0</v>
      </c>
      <c r="S7" s="81">
        <v>2</v>
      </c>
      <c r="T7" s="82">
        <f>IFERROR(S7/(O7+P7),"-")</f>
        <v>0.5</v>
      </c>
      <c r="U7" s="182"/>
      <c r="V7" s="84">
        <v>1</v>
      </c>
      <c r="W7" s="82">
        <f>IF(P7=0,"-",V7/P7)</f>
        <v>0.25</v>
      </c>
      <c r="X7" s="186">
        <v>6000</v>
      </c>
      <c r="Y7" s="187">
        <f>IFERROR(X7/P7,"-")</f>
        <v>1500</v>
      </c>
      <c r="Z7" s="187">
        <f>IFERROR(X7/V7,"-")</f>
        <v>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>
        <v>1</v>
      </c>
      <c r="BZ7" s="129">
        <f>IFERROR(BY7/BW7,"-")</f>
        <v>0.5</v>
      </c>
      <c r="CA7" s="130">
        <v>6000</v>
      </c>
      <c r="CB7" s="131">
        <f>IFERROR(CA7/BW7,"-")</f>
        <v>3000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6000</v>
      </c>
      <c r="CQ7" s="141">
        <v>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3</v>
      </c>
      <c r="L9" s="81">
        <v>3</v>
      </c>
      <c r="M9" s="81">
        <v>1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48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64</v>
      </c>
      <c r="G11" s="203"/>
      <c r="H11" s="90"/>
      <c r="I11" s="90"/>
      <c r="J11" s="188"/>
      <c r="K11" s="81">
        <v>20</v>
      </c>
      <c r="L11" s="81">
        <v>0</v>
      </c>
      <c r="M11" s="81">
        <v>73</v>
      </c>
      <c r="N11" s="91">
        <v>8</v>
      </c>
      <c r="O11" s="92">
        <v>0</v>
      </c>
      <c r="P11" s="93">
        <f>N11+O11</f>
        <v>8</v>
      </c>
      <c r="Q11" s="82">
        <f>IFERROR(P11/M11,"-")</f>
        <v>0.10958904109589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0.125</v>
      </c>
      <c r="X11" s="186">
        <v>23000</v>
      </c>
      <c r="Y11" s="187">
        <f>IFERROR(X11/P11,"-")</f>
        <v>2875</v>
      </c>
      <c r="Z11" s="187">
        <f>IFERROR(X11/V11,"-")</f>
        <v>23000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4</v>
      </c>
      <c r="BO11" s="120">
        <f>IF(P11=0,"",IF(BN11=0,"",(BN11/P11)))</f>
        <v>0.5</v>
      </c>
      <c r="BP11" s="121">
        <v>1</v>
      </c>
      <c r="BQ11" s="122">
        <f>IFERROR(BP11/BN11,"-")</f>
        <v>0.25</v>
      </c>
      <c r="BR11" s="123">
        <v>23000</v>
      </c>
      <c r="BS11" s="124">
        <f>IFERROR(BR11/BN11,"-")</f>
        <v>5750</v>
      </c>
      <c r="BT11" s="125"/>
      <c r="BU11" s="125"/>
      <c r="BV11" s="125">
        <v>1</v>
      </c>
      <c r="BW11" s="126">
        <v>2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23000</v>
      </c>
      <c r="CQ11" s="141">
        <v>23000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69</v>
      </c>
      <c r="G12" s="203"/>
      <c r="H12" s="90"/>
      <c r="I12" s="90"/>
      <c r="J12" s="188"/>
      <c r="K12" s="81">
        <v>13</v>
      </c>
      <c r="L12" s="81">
        <v>11</v>
      </c>
      <c r="M12" s="81">
        <v>3</v>
      </c>
      <c r="N12" s="91">
        <v>1</v>
      </c>
      <c r="O12" s="92">
        <v>0</v>
      </c>
      <c r="P12" s="93">
        <f>N12+O12</f>
        <v>1</v>
      </c>
      <c r="Q12" s="82">
        <f>IFERROR(P12/M12,"-")</f>
        <v>0.33333333333333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64</v>
      </c>
      <c r="G13" s="203" t="s">
        <v>65</v>
      </c>
      <c r="H13" s="90" t="s">
        <v>71</v>
      </c>
      <c r="I13" s="90"/>
      <c r="J13" s="188"/>
      <c r="K13" s="81">
        <v>0</v>
      </c>
      <c r="L13" s="81">
        <v>0</v>
      </c>
      <c r="M13" s="81">
        <v>2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74</v>
      </c>
      <c r="E14" s="203" t="s">
        <v>75</v>
      </c>
      <c r="F14" s="203" t="s">
        <v>64</v>
      </c>
      <c r="G14" s="203"/>
      <c r="H14" s="90"/>
      <c r="I14" s="90"/>
      <c r="J14" s="188"/>
      <c r="K14" s="81">
        <v>0</v>
      </c>
      <c r="L14" s="81">
        <v>0</v>
      </c>
      <c r="M14" s="81">
        <v>0</v>
      </c>
      <c r="N14" s="91">
        <v>0</v>
      </c>
      <c r="O14" s="92">
        <v>0</v>
      </c>
      <c r="P14" s="93">
        <f>N14+O14</f>
        <v>0</v>
      </c>
      <c r="Q14" s="82" t="str">
        <f>IFERROR(P14/M14,"-")</f>
        <v>-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81</v>
      </c>
      <c r="C15" s="203"/>
      <c r="D15" s="203" t="s">
        <v>74</v>
      </c>
      <c r="E15" s="203" t="s">
        <v>75</v>
      </c>
      <c r="F15" s="203" t="s">
        <v>69</v>
      </c>
      <c r="G15" s="203"/>
      <c r="H15" s="90"/>
      <c r="I15" s="90"/>
      <c r="J15" s="188"/>
      <c r="K15" s="81">
        <v>2</v>
      </c>
      <c r="L15" s="81">
        <v>2</v>
      </c>
      <c r="M15" s="81">
        <v>0</v>
      </c>
      <c r="N15" s="91">
        <v>0</v>
      </c>
      <c r="O15" s="92">
        <v>0</v>
      </c>
      <c r="P15" s="93">
        <f>N15+O15</f>
        <v>0</v>
      </c>
      <c r="Q15" s="82" t="str">
        <f>IFERROR(P15/M15,"-")</f>
        <v>-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82</v>
      </c>
      <c r="C16" s="203"/>
      <c r="D16" s="203" t="s">
        <v>62</v>
      </c>
      <c r="E16" s="203" t="s">
        <v>63</v>
      </c>
      <c r="F16" s="203" t="s">
        <v>64</v>
      </c>
      <c r="G16" s="203" t="s">
        <v>83</v>
      </c>
      <c r="H16" s="90" t="s">
        <v>66</v>
      </c>
      <c r="I16" s="90" t="s">
        <v>67</v>
      </c>
      <c r="J16" s="188"/>
      <c r="K16" s="81">
        <v>9</v>
      </c>
      <c r="L16" s="81">
        <v>0</v>
      </c>
      <c r="M16" s="81">
        <v>59</v>
      </c>
      <c r="N16" s="91">
        <v>3</v>
      </c>
      <c r="O16" s="92">
        <v>0</v>
      </c>
      <c r="P16" s="93">
        <f>N16+O16</f>
        <v>3</v>
      </c>
      <c r="Q16" s="82">
        <f>IFERROR(P16/M16,"-")</f>
        <v>0.050847457627119</v>
      </c>
      <c r="R16" s="81">
        <v>0</v>
      </c>
      <c r="S16" s="81">
        <v>3</v>
      </c>
      <c r="T16" s="82">
        <f>IFERROR(S16/(O16+P16),"-")</f>
        <v>1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0.33333333333333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0.66666666666667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38</v>
      </c>
      <c r="L17" s="81">
        <v>23</v>
      </c>
      <c r="M17" s="81">
        <v>13</v>
      </c>
      <c r="N17" s="91">
        <v>4</v>
      </c>
      <c r="O17" s="92">
        <v>0</v>
      </c>
      <c r="P17" s="93">
        <f>N17+O17</f>
        <v>4</v>
      </c>
      <c r="Q17" s="82">
        <f>IFERROR(P17/M17,"-")</f>
        <v>0.30769230769231</v>
      </c>
      <c r="R17" s="81">
        <v>1</v>
      </c>
      <c r="S17" s="81">
        <v>1</v>
      </c>
      <c r="T17" s="82">
        <f>IFERROR(S17/(O17+P17),"-")</f>
        <v>0.25</v>
      </c>
      <c r="U17" s="182"/>
      <c r="V17" s="84">
        <v>1</v>
      </c>
      <c r="W17" s="82">
        <f>IF(P17=0,"-",V17/P17)</f>
        <v>0.25</v>
      </c>
      <c r="X17" s="186">
        <v>46000</v>
      </c>
      <c r="Y17" s="187">
        <f>IFERROR(X17/P17,"-")</f>
        <v>11500</v>
      </c>
      <c r="Z17" s="187">
        <f>IFERROR(X17/V17,"-")</f>
        <v>46000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0.25</v>
      </c>
      <c r="CH17" s="135">
        <v>1</v>
      </c>
      <c r="CI17" s="136">
        <f>IFERROR(CH17/CF17,"-")</f>
        <v>1</v>
      </c>
      <c r="CJ17" s="137">
        <v>46000</v>
      </c>
      <c r="CK17" s="138">
        <f>IFERROR(CJ17/CF17,"-")</f>
        <v>46000</v>
      </c>
      <c r="CL17" s="139"/>
      <c r="CM17" s="139"/>
      <c r="CN17" s="139">
        <v>1</v>
      </c>
      <c r="CO17" s="140">
        <v>1</v>
      </c>
      <c r="CP17" s="141">
        <v>46000</v>
      </c>
      <c r="CQ17" s="141">
        <v>46000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62</v>
      </c>
      <c r="E18" s="203" t="s">
        <v>63</v>
      </c>
      <c r="F18" s="203" t="s">
        <v>64</v>
      </c>
      <c r="G18" s="203" t="s">
        <v>83</v>
      </c>
      <c r="H18" s="90" t="s">
        <v>71</v>
      </c>
      <c r="I18" s="90"/>
      <c r="J18" s="188"/>
      <c r="K18" s="81">
        <v>5</v>
      </c>
      <c r="L18" s="81">
        <v>0</v>
      </c>
      <c r="M18" s="81">
        <v>21</v>
      </c>
      <c r="N18" s="91">
        <v>1</v>
      </c>
      <c r="O18" s="92">
        <v>0</v>
      </c>
      <c r="P18" s="93">
        <f>N18+O18</f>
        <v>1</v>
      </c>
      <c r="Q18" s="82">
        <f>IFERROR(P18/M18,"-")</f>
        <v>0.047619047619048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62</v>
      </c>
      <c r="E19" s="203" t="s">
        <v>63</v>
      </c>
      <c r="F19" s="203" t="s">
        <v>69</v>
      </c>
      <c r="G19" s="203"/>
      <c r="H19" s="90"/>
      <c r="I19" s="90"/>
      <c r="J19" s="188"/>
      <c r="K19" s="81">
        <v>15</v>
      </c>
      <c r="L19" s="81">
        <v>7</v>
      </c>
      <c r="M19" s="81">
        <v>5</v>
      </c>
      <c r="N19" s="91">
        <v>1</v>
      </c>
      <c r="O19" s="92">
        <v>0</v>
      </c>
      <c r="P19" s="93">
        <f>N19+O19</f>
        <v>1</v>
      </c>
      <c r="Q19" s="82">
        <f>IFERROR(P19/M19,"-")</f>
        <v>0.2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83</v>
      </c>
      <c r="H20" s="90" t="s">
        <v>66</v>
      </c>
      <c r="I20" s="90" t="s">
        <v>76</v>
      </c>
      <c r="J20" s="188"/>
      <c r="K20" s="81">
        <v>0</v>
      </c>
      <c r="L20" s="81">
        <v>0</v>
      </c>
      <c r="M20" s="81">
        <v>69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64</v>
      </c>
      <c r="G21" s="203"/>
      <c r="H21" s="90"/>
      <c r="I21" s="90"/>
      <c r="J21" s="188"/>
      <c r="K21" s="81">
        <v>17</v>
      </c>
      <c r="L21" s="81">
        <v>0</v>
      </c>
      <c r="M21" s="81">
        <v>60</v>
      </c>
      <c r="N21" s="91">
        <v>2</v>
      </c>
      <c r="O21" s="92">
        <v>0</v>
      </c>
      <c r="P21" s="93">
        <f>N21+O21</f>
        <v>2</v>
      </c>
      <c r="Q21" s="82">
        <f>IFERROR(P21/M21,"-")</f>
        <v>0.033333333333333</v>
      </c>
      <c r="R21" s="81">
        <v>0</v>
      </c>
      <c r="S21" s="81">
        <v>2</v>
      </c>
      <c r="T21" s="82">
        <f>IFERROR(S21/(O21+P21),"-")</f>
        <v>1</v>
      </c>
      <c r="U21" s="182"/>
      <c r="V21" s="84">
        <v>2</v>
      </c>
      <c r="W21" s="82">
        <f>IF(P21=0,"-",V21/P21)</f>
        <v>1</v>
      </c>
      <c r="X21" s="186">
        <v>13000</v>
      </c>
      <c r="Y21" s="187">
        <f>IFERROR(X21/P21,"-")</f>
        <v>6500</v>
      </c>
      <c r="Z21" s="187">
        <f>IFERROR(X21/V21,"-")</f>
        <v>6500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>
        <v>1</v>
      </c>
      <c r="BH21" s="114">
        <f>IFERROR(BG21/BE21,"-")</f>
        <v>1</v>
      </c>
      <c r="BI21" s="115">
        <v>3000</v>
      </c>
      <c r="BJ21" s="116">
        <f>IFERROR(BI21/BE21,"-")</f>
        <v>3000</v>
      </c>
      <c r="BK21" s="117">
        <v>1</v>
      </c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>
        <v>1</v>
      </c>
      <c r="BZ21" s="129">
        <f>IFERROR(BY21/BW21,"-")</f>
        <v>1</v>
      </c>
      <c r="CA21" s="130">
        <v>10000</v>
      </c>
      <c r="CB21" s="131">
        <f>IFERROR(CA21/BW21,"-")</f>
        <v>10000</v>
      </c>
      <c r="CC21" s="132"/>
      <c r="CD21" s="132">
        <v>1</v>
      </c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13000</v>
      </c>
      <c r="CQ21" s="141">
        <v>10000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89</v>
      </c>
      <c r="C22" s="203"/>
      <c r="D22" s="203" t="s">
        <v>74</v>
      </c>
      <c r="E22" s="203" t="s">
        <v>75</v>
      </c>
      <c r="F22" s="203" t="s">
        <v>69</v>
      </c>
      <c r="G22" s="203"/>
      <c r="H22" s="90"/>
      <c r="I22" s="90"/>
      <c r="J22" s="188"/>
      <c r="K22" s="81">
        <v>55</v>
      </c>
      <c r="L22" s="81">
        <v>14</v>
      </c>
      <c r="M22" s="81">
        <v>2</v>
      </c>
      <c r="N22" s="91">
        <v>1</v>
      </c>
      <c r="O22" s="92">
        <v>0</v>
      </c>
      <c r="P22" s="93">
        <f>N22+O22</f>
        <v>1</v>
      </c>
      <c r="Q22" s="82">
        <f>IFERROR(P22/M22,"-")</f>
        <v>0.5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1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90</v>
      </c>
      <c r="C23" s="203"/>
      <c r="D23" s="203" t="s">
        <v>74</v>
      </c>
      <c r="E23" s="203" t="s">
        <v>75</v>
      </c>
      <c r="F23" s="203" t="s">
        <v>64</v>
      </c>
      <c r="G23" s="203" t="s">
        <v>83</v>
      </c>
      <c r="H23" s="90" t="s">
        <v>71</v>
      </c>
      <c r="I23" s="90"/>
      <c r="J23" s="188"/>
      <c r="K23" s="81">
        <v>0</v>
      </c>
      <c r="L23" s="81">
        <v>0</v>
      </c>
      <c r="M23" s="81">
        <v>85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91</v>
      </c>
      <c r="C24" s="203"/>
      <c r="D24" s="203" t="s">
        <v>74</v>
      </c>
      <c r="E24" s="203" t="s">
        <v>75</v>
      </c>
      <c r="F24" s="203" t="s">
        <v>64</v>
      </c>
      <c r="G24" s="203"/>
      <c r="H24" s="90"/>
      <c r="I24" s="90"/>
      <c r="J24" s="188"/>
      <c r="K24" s="81">
        <v>25</v>
      </c>
      <c r="L24" s="81">
        <v>0</v>
      </c>
      <c r="M24" s="81">
        <v>137</v>
      </c>
      <c r="N24" s="91">
        <v>3</v>
      </c>
      <c r="O24" s="92">
        <v>0</v>
      </c>
      <c r="P24" s="93">
        <f>N24+O24</f>
        <v>3</v>
      </c>
      <c r="Q24" s="82">
        <f>IFERROR(P24/M24,"-")</f>
        <v>0.021897810218978</v>
      </c>
      <c r="R24" s="81">
        <v>2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0.33333333333333</v>
      </c>
      <c r="BP24" s="121">
        <v>1</v>
      </c>
      <c r="BQ24" s="122">
        <f>IFERROR(BP24/BN24,"-")</f>
        <v>1</v>
      </c>
      <c r="BR24" s="123">
        <v>48000</v>
      </c>
      <c r="BS24" s="124">
        <f>IFERROR(BR24/BN24,"-")</f>
        <v>48000</v>
      </c>
      <c r="BT24" s="125"/>
      <c r="BU24" s="125"/>
      <c r="BV24" s="125">
        <v>1</v>
      </c>
      <c r="BW24" s="126">
        <v>2</v>
      </c>
      <c r="BX24" s="127">
        <f>IF(P24=0,"",IF(BW24=0,"",(BW24/P24)))</f>
        <v>0.66666666666667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>
        <v>48000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92</v>
      </c>
      <c r="C25" s="203"/>
      <c r="D25" s="203" t="s">
        <v>74</v>
      </c>
      <c r="E25" s="203" t="s">
        <v>75</v>
      </c>
      <c r="F25" s="203" t="s">
        <v>69</v>
      </c>
      <c r="G25" s="203"/>
      <c r="H25" s="90"/>
      <c r="I25" s="90"/>
      <c r="J25" s="188"/>
      <c r="K25" s="81">
        <v>34</v>
      </c>
      <c r="L25" s="81">
        <v>24</v>
      </c>
      <c r="M25" s="81">
        <v>8</v>
      </c>
      <c r="N25" s="91">
        <v>3</v>
      </c>
      <c r="O25" s="92">
        <v>0</v>
      </c>
      <c r="P25" s="93">
        <f>N25+O25</f>
        <v>3</v>
      </c>
      <c r="Q25" s="82">
        <f>IFERROR(P25/M25,"-")</f>
        <v>0.375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0.66666666666667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0.33333333333333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0.03</v>
      </c>
      <c r="B26" s="203" t="s">
        <v>93</v>
      </c>
      <c r="C26" s="203"/>
      <c r="D26" s="203" t="s">
        <v>94</v>
      </c>
      <c r="E26" s="203" t="s">
        <v>95</v>
      </c>
      <c r="F26" s="203" t="s">
        <v>64</v>
      </c>
      <c r="G26" s="203" t="s">
        <v>96</v>
      </c>
      <c r="H26" s="90" t="s">
        <v>97</v>
      </c>
      <c r="I26" s="90" t="s">
        <v>98</v>
      </c>
      <c r="J26" s="188">
        <v>200000</v>
      </c>
      <c r="K26" s="81">
        <v>0</v>
      </c>
      <c r="L26" s="81">
        <v>0</v>
      </c>
      <c r="M26" s="81">
        <v>40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>
        <f>IFERROR(J26/SUM(P26:P31),"-")</f>
        <v>13333.333333333</v>
      </c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>
        <f>SUM(X26:X31)-SUM(J26:J31)</f>
        <v>-194000</v>
      </c>
      <c r="AB26" s="85">
        <f>SUM(X26:X31)/SUM(J26:J31)</f>
        <v>0.03</v>
      </c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99</v>
      </c>
      <c r="C27" s="203"/>
      <c r="D27" s="203" t="s">
        <v>94</v>
      </c>
      <c r="E27" s="203" t="s">
        <v>95</v>
      </c>
      <c r="F27" s="203" t="s">
        <v>64</v>
      </c>
      <c r="G27" s="203"/>
      <c r="H27" s="90" t="s">
        <v>97</v>
      </c>
      <c r="I27" s="90"/>
      <c r="J27" s="188"/>
      <c r="K27" s="81">
        <v>27</v>
      </c>
      <c r="L27" s="81">
        <v>0</v>
      </c>
      <c r="M27" s="81">
        <v>97</v>
      </c>
      <c r="N27" s="91">
        <v>10</v>
      </c>
      <c r="O27" s="92">
        <v>0</v>
      </c>
      <c r="P27" s="93">
        <f>N27+O27</f>
        <v>10</v>
      </c>
      <c r="Q27" s="82">
        <f>IFERROR(P27/M27,"-")</f>
        <v>0.10309278350515</v>
      </c>
      <c r="R27" s="81">
        <v>1</v>
      </c>
      <c r="S27" s="81">
        <v>3</v>
      </c>
      <c r="T27" s="82">
        <f>IFERROR(S27/(O27+P27),"-")</f>
        <v>0.3</v>
      </c>
      <c r="U27" s="182"/>
      <c r="V27" s="84">
        <v>1</v>
      </c>
      <c r="W27" s="82">
        <f>IF(P27=0,"-",V27/P27)</f>
        <v>0.1</v>
      </c>
      <c r="X27" s="186">
        <v>3000</v>
      </c>
      <c r="Y27" s="187">
        <f>IFERROR(X27/P27,"-")</f>
        <v>300</v>
      </c>
      <c r="Z27" s="187">
        <f>IFERROR(X27/V27,"-")</f>
        <v>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0.1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4</v>
      </c>
      <c r="BF27" s="113">
        <f>IF(P27=0,"",IF(BE27=0,"",(BE27/P27)))</f>
        <v>0.4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4</v>
      </c>
      <c r="BO27" s="120">
        <f>IF(P27=0,"",IF(BN27=0,"",(BN27/P27)))</f>
        <v>0.4</v>
      </c>
      <c r="BP27" s="121">
        <v>1</v>
      </c>
      <c r="BQ27" s="122">
        <f>IFERROR(BP27/BN27,"-")</f>
        <v>0.25</v>
      </c>
      <c r="BR27" s="123">
        <v>3000</v>
      </c>
      <c r="BS27" s="124">
        <f>IFERROR(BR27/BN27,"-")</f>
        <v>750</v>
      </c>
      <c r="BT27" s="125">
        <v>1</v>
      </c>
      <c r="BU27" s="125"/>
      <c r="BV27" s="125"/>
      <c r="BW27" s="126">
        <v>1</v>
      </c>
      <c r="BX27" s="127">
        <f>IF(P27=0,"",IF(BW27=0,"",(BW27/P27)))</f>
        <v>0.1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3000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100</v>
      </c>
      <c r="C28" s="203"/>
      <c r="D28" s="203" t="s">
        <v>101</v>
      </c>
      <c r="E28" s="203" t="s">
        <v>102</v>
      </c>
      <c r="F28" s="203" t="s">
        <v>103</v>
      </c>
      <c r="G28" s="203"/>
      <c r="H28" s="90" t="s">
        <v>97</v>
      </c>
      <c r="I28" s="90" t="s">
        <v>104</v>
      </c>
      <c r="J28" s="188"/>
      <c r="K28" s="81">
        <v>7</v>
      </c>
      <c r="L28" s="81">
        <v>0</v>
      </c>
      <c r="M28" s="81">
        <v>24</v>
      </c>
      <c r="N28" s="91">
        <v>3</v>
      </c>
      <c r="O28" s="92">
        <v>0</v>
      </c>
      <c r="P28" s="93">
        <f>N28+O28</f>
        <v>3</v>
      </c>
      <c r="Q28" s="82">
        <f>IFERROR(P28/M28,"-")</f>
        <v>0.125</v>
      </c>
      <c r="R28" s="81">
        <v>0</v>
      </c>
      <c r="S28" s="81">
        <v>1</v>
      </c>
      <c r="T28" s="82">
        <f>IFERROR(S28/(O28+P28),"-")</f>
        <v>0.33333333333333</v>
      </c>
      <c r="U28" s="182"/>
      <c r="V28" s="84">
        <v>1</v>
      </c>
      <c r="W28" s="82">
        <f>IF(P28=0,"-",V28/P28)</f>
        <v>0.33333333333333</v>
      </c>
      <c r="X28" s="186">
        <v>3000</v>
      </c>
      <c r="Y28" s="187">
        <f>IFERROR(X28/P28,"-")</f>
        <v>1000</v>
      </c>
      <c r="Z28" s="187">
        <f>IFERROR(X28/V28,"-")</f>
        <v>3000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0.33333333333333</v>
      </c>
      <c r="BG28" s="112">
        <v>1</v>
      </c>
      <c r="BH28" s="114">
        <f>IFERROR(BG28/BE28,"-")</f>
        <v>1</v>
      </c>
      <c r="BI28" s="115">
        <v>3000</v>
      </c>
      <c r="BJ28" s="116">
        <f>IFERROR(BI28/BE28,"-")</f>
        <v>3000</v>
      </c>
      <c r="BK28" s="117">
        <v>1</v>
      </c>
      <c r="BL28" s="117"/>
      <c r="BM28" s="117"/>
      <c r="BN28" s="119">
        <v>1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105</v>
      </c>
      <c r="C29" s="203"/>
      <c r="D29" s="203" t="s">
        <v>106</v>
      </c>
      <c r="E29" s="203" t="s">
        <v>107</v>
      </c>
      <c r="F29" s="203" t="s">
        <v>64</v>
      </c>
      <c r="G29" s="203"/>
      <c r="H29" s="90" t="s">
        <v>97</v>
      </c>
      <c r="I29" s="90" t="s">
        <v>108</v>
      </c>
      <c r="J29" s="188"/>
      <c r="K29" s="81">
        <v>7</v>
      </c>
      <c r="L29" s="81">
        <v>0</v>
      </c>
      <c r="M29" s="81">
        <v>40</v>
      </c>
      <c r="N29" s="91">
        <v>2</v>
      </c>
      <c r="O29" s="92">
        <v>0</v>
      </c>
      <c r="P29" s="93">
        <f>N29+O29</f>
        <v>2</v>
      </c>
      <c r="Q29" s="82">
        <f>IFERROR(P29/M29,"-")</f>
        <v>0.05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109</v>
      </c>
      <c r="C30" s="203"/>
      <c r="D30" s="203" t="s">
        <v>106</v>
      </c>
      <c r="E30" s="203" t="s">
        <v>107</v>
      </c>
      <c r="F30" s="203" t="s">
        <v>64</v>
      </c>
      <c r="G30" s="203"/>
      <c r="H30" s="90" t="s">
        <v>97</v>
      </c>
      <c r="I30" s="90"/>
      <c r="J30" s="188"/>
      <c r="K30" s="81">
        <v>0</v>
      </c>
      <c r="L30" s="81">
        <v>0</v>
      </c>
      <c r="M30" s="81">
        <v>15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110</v>
      </c>
      <c r="C31" s="203"/>
      <c r="D31" s="203" t="s">
        <v>106</v>
      </c>
      <c r="E31" s="203" t="s">
        <v>111</v>
      </c>
      <c r="F31" s="203" t="s">
        <v>69</v>
      </c>
      <c r="G31" s="203"/>
      <c r="H31" s="90"/>
      <c r="I31" s="90"/>
      <c r="J31" s="188"/>
      <c r="K31" s="81">
        <v>28</v>
      </c>
      <c r="L31" s="81">
        <v>20</v>
      </c>
      <c r="M31" s="81">
        <v>6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0.084210526315789</v>
      </c>
      <c r="B32" s="203" t="s">
        <v>112</v>
      </c>
      <c r="C32" s="203"/>
      <c r="D32" s="203" t="s">
        <v>62</v>
      </c>
      <c r="E32" s="203" t="s">
        <v>63</v>
      </c>
      <c r="F32" s="203" t="s">
        <v>64</v>
      </c>
      <c r="G32" s="203" t="s">
        <v>113</v>
      </c>
      <c r="H32" s="90" t="s">
        <v>114</v>
      </c>
      <c r="I32" s="204" t="s">
        <v>115</v>
      </c>
      <c r="J32" s="188">
        <v>190000</v>
      </c>
      <c r="K32" s="81">
        <v>28</v>
      </c>
      <c r="L32" s="81">
        <v>0</v>
      </c>
      <c r="M32" s="81">
        <v>81</v>
      </c>
      <c r="N32" s="91">
        <v>7</v>
      </c>
      <c r="O32" s="92">
        <v>0</v>
      </c>
      <c r="P32" s="93">
        <f>N32+O32</f>
        <v>7</v>
      </c>
      <c r="Q32" s="82">
        <f>IFERROR(P32/M32,"-")</f>
        <v>0.08641975308642</v>
      </c>
      <c r="R32" s="81">
        <v>2</v>
      </c>
      <c r="S32" s="81">
        <v>3</v>
      </c>
      <c r="T32" s="82">
        <f>IFERROR(S32/(O32+P32),"-")</f>
        <v>0.42857142857143</v>
      </c>
      <c r="U32" s="182">
        <f>IFERROR(J32/SUM(P32:P33),"-")</f>
        <v>17272.727272727</v>
      </c>
      <c r="V32" s="84">
        <v>2</v>
      </c>
      <c r="W32" s="82">
        <f>IF(P32=0,"-",V32/P32)</f>
        <v>0.28571428571429</v>
      </c>
      <c r="X32" s="186">
        <v>16000</v>
      </c>
      <c r="Y32" s="187">
        <f>IFERROR(X32/P32,"-")</f>
        <v>2285.7142857143</v>
      </c>
      <c r="Z32" s="187">
        <f>IFERROR(X32/V32,"-")</f>
        <v>8000</v>
      </c>
      <c r="AA32" s="188">
        <f>SUM(X32:X33)-SUM(J32:J33)</f>
        <v>-174000</v>
      </c>
      <c r="AB32" s="85">
        <f>SUM(X32:X33)/SUM(J32:J33)</f>
        <v>0.084210526315789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0.14285714285714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1</v>
      </c>
      <c r="AW32" s="107">
        <f>IF(P32=0,"",IF(AV32=0,"",(AV32/P32)))</f>
        <v>0.14285714285714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0.28571428571429</v>
      </c>
      <c r="BP32" s="121">
        <v>1</v>
      </c>
      <c r="BQ32" s="122">
        <f>IFERROR(BP32/BN32,"-")</f>
        <v>0.5</v>
      </c>
      <c r="BR32" s="123">
        <v>8000</v>
      </c>
      <c r="BS32" s="124">
        <f>IFERROR(BR32/BN32,"-")</f>
        <v>4000</v>
      </c>
      <c r="BT32" s="125"/>
      <c r="BU32" s="125">
        <v>1</v>
      </c>
      <c r="BV32" s="125"/>
      <c r="BW32" s="126">
        <v>3</v>
      </c>
      <c r="BX32" s="127">
        <f>IF(P32=0,"",IF(BW32=0,"",(BW32/P32)))</f>
        <v>0.42857142857143</v>
      </c>
      <c r="BY32" s="128">
        <v>1</v>
      </c>
      <c r="BZ32" s="129">
        <f>IFERROR(BY32/BW32,"-")</f>
        <v>0.33333333333333</v>
      </c>
      <c r="CA32" s="130">
        <v>8000</v>
      </c>
      <c r="CB32" s="131">
        <f>IFERROR(CA32/BW32,"-")</f>
        <v>2666.6666666667</v>
      </c>
      <c r="CC32" s="132"/>
      <c r="CD32" s="132">
        <v>1</v>
      </c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16000</v>
      </c>
      <c r="CQ32" s="141">
        <v>8000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116</v>
      </c>
      <c r="C33" s="203"/>
      <c r="D33" s="203" t="s">
        <v>62</v>
      </c>
      <c r="E33" s="203" t="s">
        <v>63</v>
      </c>
      <c r="F33" s="203" t="s">
        <v>69</v>
      </c>
      <c r="G33" s="203"/>
      <c r="H33" s="90"/>
      <c r="I33" s="90"/>
      <c r="J33" s="188"/>
      <c r="K33" s="81">
        <v>16</v>
      </c>
      <c r="L33" s="81">
        <v>14</v>
      </c>
      <c r="M33" s="81">
        <v>2</v>
      </c>
      <c r="N33" s="91">
        <v>4</v>
      </c>
      <c r="O33" s="92">
        <v>0</v>
      </c>
      <c r="P33" s="93">
        <f>N33+O33</f>
        <v>4</v>
      </c>
      <c r="Q33" s="82">
        <f>IFERROR(P33/M33,"-")</f>
        <v>2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0.25</v>
      </c>
      <c r="BY33" s="128">
        <v>1</v>
      </c>
      <c r="BZ33" s="129">
        <f>IFERROR(BY33/BW33,"-")</f>
        <v>1</v>
      </c>
      <c r="CA33" s="130">
        <v>17000</v>
      </c>
      <c r="CB33" s="131">
        <f>IFERROR(CA33/BW33,"-")</f>
        <v>17000</v>
      </c>
      <c r="CC33" s="132"/>
      <c r="CD33" s="132"/>
      <c r="CE33" s="132">
        <v>1</v>
      </c>
      <c r="CF33" s="133">
        <v>1</v>
      </c>
      <c r="CG33" s="134">
        <f>IF(P33=0,"",IF(CF33=0,"",(CF33/P33)))</f>
        <v>0.25</v>
      </c>
      <c r="CH33" s="135">
        <v>1</v>
      </c>
      <c r="CI33" s="136">
        <f>IFERROR(CH33/CF33,"-")</f>
        <v>1</v>
      </c>
      <c r="CJ33" s="137">
        <v>2000</v>
      </c>
      <c r="CK33" s="138">
        <f>IFERROR(CJ33/CF33,"-")</f>
        <v>2000</v>
      </c>
      <c r="CL33" s="139">
        <v>1</v>
      </c>
      <c r="CM33" s="139"/>
      <c r="CN33" s="139"/>
      <c r="CO33" s="140">
        <v>0</v>
      </c>
      <c r="CP33" s="141">
        <v>0</v>
      </c>
      <c r="CQ33" s="141">
        <v>17000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</v>
      </c>
      <c r="B34" s="203" t="s">
        <v>117</v>
      </c>
      <c r="C34" s="203"/>
      <c r="D34" s="203" t="s">
        <v>118</v>
      </c>
      <c r="E34" s="203" t="s">
        <v>119</v>
      </c>
      <c r="F34" s="203" t="s">
        <v>64</v>
      </c>
      <c r="G34" s="203" t="s">
        <v>120</v>
      </c>
      <c r="H34" s="90" t="s">
        <v>121</v>
      </c>
      <c r="I34" s="205" t="s">
        <v>122</v>
      </c>
      <c r="J34" s="188">
        <v>120000</v>
      </c>
      <c r="K34" s="81">
        <v>0</v>
      </c>
      <c r="L34" s="81">
        <v>0</v>
      </c>
      <c r="M34" s="81">
        <v>0</v>
      </c>
      <c r="N34" s="91">
        <v>8</v>
      </c>
      <c r="O34" s="92">
        <v>0</v>
      </c>
      <c r="P34" s="93">
        <f>N34+O34</f>
        <v>8</v>
      </c>
      <c r="Q34" s="82" t="str">
        <f>IFERROR(P34/M34,"-")</f>
        <v>-</v>
      </c>
      <c r="R34" s="81">
        <v>1</v>
      </c>
      <c r="S34" s="81">
        <v>1</v>
      </c>
      <c r="T34" s="82">
        <f>IFERROR(S34/(O34+P34),"-")</f>
        <v>0.125</v>
      </c>
      <c r="U34" s="182">
        <f>IFERROR(J34/SUM(P34:P35),"-")</f>
        <v>13333.333333333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-120000</v>
      </c>
      <c r="AB34" s="85">
        <f>SUM(X34:X35)/SUM(J34:J35)</f>
        <v>0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0.125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0.125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0.25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3</v>
      </c>
      <c r="BX34" s="127">
        <f>IF(P34=0,"",IF(BW34=0,"",(BW34/P34)))</f>
        <v>0.375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0.125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123</v>
      </c>
      <c r="C35" s="203"/>
      <c r="D35" s="203" t="s">
        <v>118</v>
      </c>
      <c r="E35" s="203" t="s">
        <v>119</v>
      </c>
      <c r="F35" s="203" t="s">
        <v>69</v>
      </c>
      <c r="G35" s="203"/>
      <c r="H35" s="90"/>
      <c r="I35" s="90"/>
      <c r="J35" s="188"/>
      <c r="K35" s="81">
        <v>12</v>
      </c>
      <c r="L35" s="81">
        <v>10</v>
      </c>
      <c r="M35" s="81">
        <v>7</v>
      </c>
      <c r="N35" s="91">
        <v>1</v>
      </c>
      <c r="O35" s="92">
        <v>0</v>
      </c>
      <c r="P35" s="93">
        <f>N35+O35</f>
        <v>1</v>
      </c>
      <c r="Q35" s="82">
        <f>IFERROR(P35/M35,"-")</f>
        <v>0.14285714285714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1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0.05</v>
      </c>
      <c r="B36" s="203" t="s">
        <v>124</v>
      </c>
      <c r="C36" s="203"/>
      <c r="D36" s="203" t="s">
        <v>125</v>
      </c>
      <c r="E36" s="203" t="s">
        <v>126</v>
      </c>
      <c r="F36" s="203" t="s">
        <v>64</v>
      </c>
      <c r="G36" s="203" t="s">
        <v>120</v>
      </c>
      <c r="H36" s="90" t="s">
        <v>121</v>
      </c>
      <c r="I36" s="205" t="s">
        <v>127</v>
      </c>
      <c r="J36" s="188">
        <v>120000</v>
      </c>
      <c r="K36" s="81">
        <v>10</v>
      </c>
      <c r="L36" s="81">
        <v>0</v>
      </c>
      <c r="M36" s="81">
        <v>43</v>
      </c>
      <c r="N36" s="91">
        <v>4</v>
      </c>
      <c r="O36" s="92">
        <v>0</v>
      </c>
      <c r="P36" s="93">
        <f>N36+O36</f>
        <v>4</v>
      </c>
      <c r="Q36" s="82">
        <f>IFERROR(P36/M36,"-")</f>
        <v>0.093023255813953</v>
      </c>
      <c r="R36" s="81">
        <v>0</v>
      </c>
      <c r="S36" s="81">
        <v>1</v>
      </c>
      <c r="T36" s="82">
        <f>IFERROR(S36/(O36+P36),"-")</f>
        <v>0.25</v>
      </c>
      <c r="U36" s="182">
        <f>IFERROR(J36/SUM(P36:P37),"-")</f>
        <v>20000</v>
      </c>
      <c r="V36" s="84">
        <v>1</v>
      </c>
      <c r="W36" s="82">
        <f>IF(P36=0,"-",V36/P36)</f>
        <v>0.25</v>
      </c>
      <c r="X36" s="186">
        <v>6000</v>
      </c>
      <c r="Y36" s="187">
        <f>IFERROR(X36/P36,"-")</f>
        <v>1500</v>
      </c>
      <c r="Z36" s="187">
        <f>IFERROR(X36/V36,"-")</f>
        <v>6000</v>
      </c>
      <c r="AA36" s="188">
        <f>SUM(X36:X37)-SUM(J36:J37)</f>
        <v>-114000</v>
      </c>
      <c r="AB36" s="85">
        <f>SUM(X36:X37)/SUM(J36:J37)</f>
        <v>0.05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2</v>
      </c>
      <c r="CG36" s="134">
        <f>IF(P36=0,"",IF(CF36=0,"",(CF36/P36)))</f>
        <v>0.5</v>
      </c>
      <c r="CH36" s="135">
        <v>1</v>
      </c>
      <c r="CI36" s="136">
        <f>IFERROR(CH36/CF36,"-")</f>
        <v>0.5</v>
      </c>
      <c r="CJ36" s="137">
        <v>6000</v>
      </c>
      <c r="CK36" s="138">
        <f>IFERROR(CJ36/CF36,"-")</f>
        <v>3000</v>
      </c>
      <c r="CL36" s="139"/>
      <c r="CM36" s="139">
        <v>1</v>
      </c>
      <c r="CN36" s="139"/>
      <c r="CO36" s="140">
        <v>1</v>
      </c>
      <c r="CP36" s="141">
        <v>6000</v>
      </c>
      <c r="CQ36" s="141">
        <v>6000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128</v>
      </c>
      <c r="C37" s="203"/>
      <c r="D37" s="203" t="s">
        <v>125</v>
      </c>
      <c r="E37" s="203" t="s">
        <v>126</v>
      </c>
      <c r="F37" s="203" t="s">
        <v>69</v>
      </c>
      <c r="G37" s="203"/>
      <c r="H37" s="90"/>
      <c r="I37" s="90"/>
      <c r="J37" s="188"/>
      <c r="K37" s="81">
        <v>7</v>
      </c>
      <c r="L37" s="81">
        <v>6</v>
      </c>
      <c r="M37" s="81">
        <v>4</v>
      </c>
      <c r="N37" s="91">
        <v>2</v>
      </c>
      <c r="O37" s="92">
        <v>0</v>
      </c>
      <c r="P37" s="93">
        <f>N37+O37</f>
        <v>2</v>
      </c>
      <c r="Q37" s="82">
        <f>IFERROR(P37/M37,"-")</f>
        <v>0.5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2</v>
      </c>
      <c r="BX37" s="127">
        <f>IF(P37=0,"",IF(BW37=0,"",(BW37/P37)))</f>
        <v>1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0.14666666666667</v>
      </c>
      <c r="B38" s="203" t="s">
        <v>129</v>
      </c>
      <c r="C38" s="203"/>
      <c r="D38" s="203" t="s">
        <v>118</v>
      </c>
      <c r="E38" s="203" t="s">
        <v>119</v>
      </c>
      <c r="F38" s="203" t="s">
        <v>64</v>
      </c>
      <c r="G38" s="203" t="s">
        <v>130</v>
      </c>
      <c r="H38" s="90" t="s">
        <v>121</v>
      </c>
      <c r="I38" s="205" t="s">
        <v>122</v>
      </c>
      <c r="J38" s="188">
        <v>150000</v>
      </c>
      <c r="K38" s="81">
        <v>0</v>
      </c>
      <c r="L38" s="81">
        <v>0</v>
      </c>
      <c r="M38" s="81">
        <v>0</v>
      </c>
      <c r="N38" s="91">
        <v>8</v>
      </c>
      <c r="O38" s="92">
        <v>0</v>
      </c>
      <c r="P38" s="93">
        <f>N38+O38</f>
        <v>8</v>
      </c>
      <c r="Q38" s="82" t="str">
        <f>IFERROR(P38/M38,"-")</f>
        <v>-</v>
      </c>
      <c r="R38" s="81">
        <v>0</v>
      </c>
      <c r="S38" s="81">
        <v>2</v>
      </c>
      <c r="T38" s="82">
        <f>IFERROR(S38/(O38+P38),"-")</f>
        <v>0.25</v>
      </c>
      <c r="U38" s="182">
        <f>IFERROR(J38/SUM(P38:P39),"-")</f>
        <v>12500</v>
      </c>
      <c r="V38" s="84">
        <v>2</v>
      </c>
      <c r="W38" s="82">
        <f>IF(P38=0,"-",V38/P38)</f>
        <v>0.25</v>
      </c>
      <c r="X38" s="186">
        <v>22000</v>
      </c>
      <c r="Y38" s="187">
        <f>IFERROR(X38/P38,"-")</f>
        <v>2750</v>
      </c>
      <c r="Z38" s="187">
        <f>IFERROR(X38/V38,"-")</f>
        <v>11000</v>
      </c>
      <c r="AA38" s="188">
        <f>SUM(X38:X39)-SUM(J38:J39)</f>
        <v>-128000</v>
      </c>
      <c r="AB38" s="85">
        <f>SUM(X38:X39)/SUM(J38:J39)</f>
        <v>0.14666666666667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4</v>
      </c>
      <c r="BO38" s="120">
        <f>IF(P38=0,"",IF(BN38=0,"",(BN38/P38)))</f>
        <v>0.5</v>
      </c>
      <c r="BP38" s="121">
        <v>2</v>
      </c>
      <c r="BQ38" s="122">
        <f>IFERROR(BP38/BN38,"-")</f>
        <v>0.5</v>
      </c>
      <c r="BR38" s="123">
        <v>22000</v>
      </c>
      <c r="BS38" s="124">
        <f>IFERROR(BR38/BN38,"-")</f>
        <v>5500</v>
      </c>
      <c r="BT38" s="125"/>
      <c r="BU38" s="125">
        <v>1</v>
      </c>
      <c r="BV38" s="125">
        <v>1</v>
      </c>
      <c r="BW38" s="126">
        <v>2</v>
      </c>
      <c r="BX38" s="127">
        <f>IF(P38=0,"",IF(BW38=0,"",(BW38/P38)))</f>
        <v>0.25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22000</v>
      </c>
      <c r="CQ38" s="141">
        <v>14000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131</v>
      </c>
      <c r="C39" s="203"/>
      <c r="D39" s="203" t="s">
        <v>118</v>
      </c>
      <c r="E39" s="203" t="s">
        <v>119</v>
      </c>
      <c r="F39" s="203" t="s">
        <v>69</v>
      </c>
      <c r="G39" s="203"/>
      <c r="H39" s="90"/>
      <c r="I39" s="90"/>
      <c r="J39" s="188"/>
      <c r="K39" s="81">
        <v>350</v>
      </c>
      <c r="L39" s="81">
        <v>16</v>
      </c>
      <c r="M39" s="81">
        <v>6</v>
      </c>
      <c r="N39" s="91">
        <v>4</v>
      </c>
      <c r="O39" s="92">
        <v>0</v>
      </c>
      <c r="P39" s="93">
        <f>N39+O39</f>
        <v>4</v>
      </c>
      <c r="Q39" s="82">
        <f>IFERROR(P39/M39,"-")</f>
        <v>0.66666666666667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0.25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3</v>
      </c>
      <c r="BX39" s="127">
        <f>IF(P39=0,"",IF(BW39=0,"",(BW39/P39)))</f>
        <v>0.75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0.29066666666667</v>
      </c>
      <c r="B40" s="203" t="s">
        <v>132</v>
      </c>
      <c r="C40" s="203"/>
      <c r="D40" s="203" t="s">
        <v>125</v>
      </c>
      <c r="E40" s="203" t="s">
        <v>126</v>
      </c>
      <c r="F40" s="203" t="s">
        <v>64</v>
      </c>
      <c r="G40" s="203" t="s">
        <v>130</v>
      </c>
      <c r="H40" s="90" t="s">
        <v>121</v>
      </c>
      <c r="I40" s="204" t="s">
        <v>133</v>
      </c>
      <c r="J40" s="188">
        <v>150000</v>
      </c>
      <c r="K40" s="81">
        <v>12</v>
      </c>
      <c r="L40" s="81">
        <v>0</v>
      </c>
      <c r="M40" s="81">
        <v>53</v>
      </c>
      <c r="N40" s="91">
        <v>4</v>
      </c>
      <c r="O40" s="92">
        <v>0</v>
      </c>
      <c r="P40" s="93">
        <f>N40+O40</f>
        <v>4</v>
      </c>
      <c r="Q40" s="82">
        <f>IFERROR(P40/M40,"-")</f>
        <v>0.075471698113208</v>
      </c>
      <c r="R40" s="81">
        <v>0</v>
      </c>
      <c r="S40" s="81">
        <v>0</v>
      </c>
      <c r="T40" s="82">
        <f>IFERROR(S40/(O40+P40),"-")</f>
        <v>0</v>
      </c>
      <c r="U40" s="182">
        <f>IFERROR(J40/SUM(P40:P41),"-")</f>
        <v>18750</v>
      </c>
      <c r="V40" s="84">
        <v>1</v>
      </c>
      <c r="W40" s="82">
        <f>IF(P40=0,"-",V40/P40)</f>
        <v>0.25</v>
      </c>
      <c r="X40" s="186">
        <v>20000</v>
      </c>
      <c r="Y40" s="187">
        <f>IFERROR(X40/P40,"-")</f>
        <v>5000</v>
      </c>
      <c r="Z40" s="187">
        <f>IFERROR(X40/V40,"-")</f>
        <v>20000</v>
      </c>
      <c r="AA40" s="188">
        <f>SUM(X40:X41)-SUM(J40:J41)</f>
        <v>-106400</v>
      </c>
      <c r="AB40" s="85">
        <f>SUM(X40:X41)/SUM(J40:J41)</f>
        <v>0.29066666666667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3</v>
      </c>
      <c r="BO40" s="120">
        <f>IF(P40=0,"",IF(BN40=0,"",(BN40/P40)))</f>
        <v>0.75</v>
      </c>
      <c r="BP40" s="121">
        <v>1</v>
      </c>
      <c r="BQ40" s="122">
        <f>IFERROR(BP40/BN40,"-")</f>
        <v>0.33333333333333</v>
      </c>
      <c r="BR40" s="123">
        <v>20000</v>
      </c>
      <c r="BS40" s="124">
        <f>IFERROR(BR40/BN40,"-")</f>
        <v>6666.6666666667</v>
      </c>
      <c r="BT40" s="125"/>
      <c r="BU40" s="125"/>
      <c r="BV40" s="125">
        <v>1</v>
      </c>
      <c r="BW40" s="126">
        <v>1</v>
      </c>
      <c r="BX40" s="127">
        <f>IF(P40=0,"",IF(BW40=0,"",(BW40/P40)))</f>
        <v>0.25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20000</v>
      </c>
      <c r="CQ40" s="141">
        <v>20000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134</v>
      </c>
      <c r="C41" s="203"/>
      <c r="D41" s="203" t="s">
        <v>125</v>
      </c>
      <c r="E41" s="203" t="s">
        <v>126</v>
      </c>
      <c r="F41" s="203" t="s">
        <v>69</v>
      </c>
      <c r="G41" s="203"/>
      <c r="H41" s="90"/>
      <c r="I41" s="90"/>
      <c r="J41" s="188"/>
      <c r="K41" s="81">
        <v>32</v>
      </c>
      <c r="L41" s="81">
        <v>26</v>
      </c>
      <c r="M41" s="81">
        <v>8</v>
      </c>
      <c r="N41" s="91">
        <v>4</v>
      </c>
      <c r="O41" s="92">
        <v>0</v>
      </c>
      <c r="P41" s="93">
        <f>N41+O41</f>
        <v>4</v>
      </c>
      <c r="Q41" s="82">
        <f>IFERROR(P41/M41,"-")</f>
        <v>0.5</v>
      </c>
      <c r="R41" s="81">
        <v>2</v>
      </c>
      <c r="S41" s="81">
        <v>1</v>
      </c>
      <c r="T41" s="82">
        <f>IFERROR(S41/(O41+P41),"-")</f>
        <v>0.25</v>
      </c>
      <c r="U41" s="182"/>
      <c r="V41" s="84">
        <v>1</v>
      </c>
      <c r="W41" s="82">
        <f>IF(P41=0,"-",V41/P41)</f>
        <v>0.25</v>
      </c>
      <c r="X41" s="186">
        <v>23600</v>
      </c>
      <c r="Y41" s="187">
        <f>IFERROR(X41/P41,"-")</f>
        <v>5900</v>
      </c>
      <c r="Z41" s="187">
        <f>IFERROR(X41/V41,"-")</f>
        <v>23600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0.25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0.25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0.25</v>
      </c>
      <c r="CH41" s="135">
        <v>1</v>
      </c>
      <c r="CI41" s="136">
        <f>IFERROR(CH41/CF41,"-")</f>
        <v>1</v>
      </c>
      <c r="CJ41" s="137">
        <v>23600</v>
      </c>
      <c r="CK41" s="138">
        <f>IFERROR(CJ41/CF41,"-")</f>
        <v>23600</v>
      </c>
      <c r="CL41" s="139"/>
      <c r="CM41" s="139">
        <v>1</v>
      </c>
      <c r="CN41" s="139"/>
      <c r="CO41" s="140">
        <v>1</v>
      </c>
      <c r="CP41" s="141">
        <v>23600</v>
      </c>
      <c r="CQ41" s="141">
        <v>23600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</v>
      </c>
      <c r="B42" s="203" t="s">
        <v>135</v>
      </c>
      <c r="C42" s="203"/>
      <c r="D42" s="203" t="s">
        <v>136</v>
      </c>
      <c r="E42" s="203" t="s">
        <v>137</v>
      </c>
      <c r="F42" s="203" t="s">
        <v>64</v>
      </c>
      <c r="G42" s="203" t="s">
        <v>65</v>
      </c>
      <c r="H42" s="90" t="s">
        <v>114</v>
      </c>
      <c r="I42" s="205" t="s">
        <v>127</v>
      </c>
      <c r="J42" s="188">
        <v>220000</v>
      </c>
      <c r="K42" s="81">
        <v>0</v>
      </c>
      <c r="L42" s="81">
        <v>0</v>
      </c>
      <c r="M42" s="81">
        <v>0</v>
      </c>
      <c r="N42" s="91">
        <v>4</v>
      </c>
      <c r="O42" s="92">
        <v>0</v>
      </c>
      <c r="P42" s="93">
        <f>N42+O42</f>
        <v>4</v>
      </c>
      <c r="Q42" s="82" t="str">
        <f>IFERROR(P42/M42,"-")</f>
        <v>-</v>
      </c>
      <c r="R42" s="81">
        <v>1</v>
      </c>
      <c r="S42" s="81">
        <v>0</v>
      </c>
      <c r="T42" s="82">
        <f>IFERROR(S42/(O42+P42),"-")</f>
        <v>0</v>
      </c>
      <c r="U42" s="182">
        <f>IFERROR(J42/SUM(P42:P43),"-")</f>
        <v>36666.666666667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-220000</v>
      </c>
      <c r="AB42" s="85">
        <f>SUM(X42:X43)/SUM(J42:J43)</f>
        <v>0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0.25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0.25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0.25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0.25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138</v>
      </c>
      <c r="C43" s="203"/>
      <c r="D43" s="203" t="s">
        <v>136</v>
      </c>
      <c r="E43" s="203" t="s">
        <v>137</v>
      </c>
      <c r="F43" s="203" t="s">
        <v>69</v>
      </c>
      <c r="G43" s="203"/>
      <c r="H43" s="90"/>
      <c r="I43" s="90"/>
      <c r="J43" s="188"/>
      <c r="K43" s="81">
        <v>37</v>
      </c>
      <c r="L43" s="81">
        <v>20</v>
      </c>
      <c r="M43" s="81">
        <v>16</v>
      </c>
      <c r="N43" s="91">
        <v>2</v>
      </c>
      <c r="O43" s="92">
        <v>0</v>
      </c>
      <c r="P43" s="93">
        <f>N43+O43</f>
        <v>2</v>
      </c>
      <c r="Q43" s="82">
        <f>IFERROR(P43/M43,"-")</f>
        <v>0.125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2</v>
      </c>
      <c r="BX43" s="127">
        <f>IF(P43=0,"",IF(BW43=0,"",(BW43/P43)))</f>
        <v>1</v>
      </c>
      <c r="BY43" s="128">
        <v>2</v>
      </c>
      <c r="BZ43" s="129">
        <f>IFERROR(BY43/BW43,"-")</f>
        <v>1</v>
      </c>
      <c r="CA43" s="130">
        <v>13000</v>
      </c>
      <c r="CB43" s="131">
        <f>IFERROR(CA43/BW43,"-")</f>
        <v>6500</v>
      </c>
      <c r="CC43" s="132">
        <v>1</v>
      </c>
      <c r="CD43" s="132">
        <v>1</v>
      </c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>
        <v>10000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</v>
      </c>
      <c r="B44" s="203" t="s">
        <v>139</v>
      </c>
      <c r="C44" s="203"/>
      <c r="D44" s="203" t="s">
        <v>125</v>
      </c>
      <c r="E44" s="203" t="s">
        <v>126</v>
      </c>
      <c r="F44" s="203" t="s">
        <v>64</v>
      </c>
      <c r="G44" s="203" t="s">
        <v>65</v>
      </c>
      <c r="H44" s="90" t="s">
        <v>140</v>
      </c>
      <c r="I44" s="204" t="s">
        <v>133</v>
      </c>
      <c r="J44" s="188">
        <v>150000</v>
      </c>
      <c r="K44" s="81">
        <v>12</v>
      </c>
      <c r="L44" s="81">
        <v>0</v>
      </c>
      <c r="M44" s="81">
        <v>39</v>
      </c>
      <c r="N44" s="91">
        <v>4</v>
      </c>
      <c r="O44" s="92">
        <v>0</v>
      </c>
      <c r="P44" s="93">
        <f>N44+O44</f>
        <v>4</v>
      </c>
      <c r="Q44" s="82">
        <f>IFERROR(P44/M44,"-")</f>
        <v>0.1025641025641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21428.571428571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-150000</v>
      </c>
      <c r="AB44" s="85">
        <f>SUM(X44:X45)/SUM(J44:J45)</f>
        <v>0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141</v>
      </c>
      <c r="C45" s="203"/>
      <c r="D45" s="203" t="s">
        <v>125</v>
      </c>
      <c r="E45" s="203" t="s">
        <v>126</v>
      </c>
      <c r="F45" s="203" t="s">
        <v>69</v>
      </c>
      <c r="G45" s="203"/>
      <c r="H45" s="90"/>
      <c r="I45" s="90"/>
      <c r="J45" s="188"/>
      <c r="K45" s="81">
        <v>14</v>
      </c>
      <c r="L45" s="81">
        <v>13</v>
      </c>
      <c r="M45" s="81">
        <v>0</v>
      </c>
      <c r="N45" s="91">
        <v>3</v>
      </c>
      <c r="O45" s="92">
        <v>0</v>
      </c>
      <c r="P45" s="93">
        <f>N45+O45</f>
        <v>3</v>
      </c>
      <c r="Q45" s="82" t="str">
        <f>IFERROR(P45/M45,"-")</f>
        <v>-</v>
      </c>
      <c r="R45" s="81">
        <v>0</v>
      </c>
      <c r="S45" s="81">
        <v>1</v>
      </c>
      <c r="T45" s="82">
        <f>IFERROR(S45/(O45+P45),"-")</f>
        <v>0.33333333333333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2</v>
      </c>
      <c r="BO45" s="120">
        <f>IF(P45=0,"",IF(BN45=0,"",(BN45/P45)))</f>
        <v>0.66666666666667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0.33333333333333</v>
      </c>
      <c r="BY45" s="128">
        <v>1</v>
      </c>
      <c r="BZ45" s="129">
        <f>IFERROR(BY45/BW45,"-")</f>
        <v>1</v>
      </c>
      <c r="CA45" s="130">
        <v>51000</v>
      </c>
      <c r="CB45" s="131">
        <f>IFERROR(CA45/BW45,"-")</f>
        <v>51000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>
        <v>51000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0.013636363636364</v>
      </c>
      <c r="B46" s="203" t="s">
        <v>142</v>
      </c>
      <c r="C46" s="203"/>
      <c r="D46" s="203" t="s">
        <v>136</v>
      </c>
      <c r="E46" s="203" t="s">
        <v>137</v>
      </c>
      <c r="F46" s="203" t="s">
        <v>64</v>
      </c>
      <c r="G46" s="203" t="s">
        <v>83</v>
      </c>
      <c r="H46" s="90" t="s">
        <v>114</v>
      </c>
      <c r="I46" s="205" t="s">
        <v>143</v>
      </c>
      <c r="J46" s="188">
        <v>220000</v>
      </c>
      <c r="K46" s="81">
        <v>0</v>
      </c>
      <c r="L46" s="81">
        <v>0</v>
      </c>
      <c r="M46" s="81">
        <v>0</v>
      </c>
      <c r="N46" s="91">
        <v>15</v>
      </c>
      <c r="O46" s="92">
        <v>0</v>
      </c>
      <c r="P46" s="93">
        <f>N46+O46</f>
        <v>15</v>
      </c>
      <c r="Q46" s="82" t="str">
        <f>IFERROR(P46/M46,"-")</f>
        <v>-</v>
      </c>
      <c r="R46" s="81">
        <v>1</v>
      </c>
      <c r="S46" s="81">
        <v>1</v>
      </c>
      <c r="T46" s="82">
        <f>IFERROR(S46/(O46+P46),"-")</f>
        <v>0.066666666666667</v>
      </c>
      <c r="U46" s="182">
        <f>IFERROR(J46/SUM(P46:P47),"-")</f>
        <v>11578.947368421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-217000</v>
      </c>
      <c r="AB46" s="85">
        <f>SUM(X46:X47)/SUM(J46:J47)</f>
        <v>0.013636363636364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0.13333333333333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6</v>
      </c>
      <c r="BO46" s="120">
        <f>IF(P46=0,"",IF(BN46=0,"",(BN46/P46)))</f>
        <v>0.4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6</v>
      </c>
      <c r="BX46" s="127">
        <f>IF(P46=0,"",IF(BW46=0,"",(BW46/P46)))</f>
        <v>0.4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>
        <v>1</v>
      </c>
      <c r="CG46" s="134">
        <f>IF(P46=0,"",IF(CF46=0,"",(CF46/P46)))</f>
        <v>0.066666666666667</v>
      </c>
      <c r="CH46" s="135"/>
      <c r="CI46" s="136">
        <f>IFERROR(CH46/CF46,"-")</f>
        <v>0</v>
      </c>
      <c r="CJ46" s="137"/>
      <c r="CK46" s="138">
        <f>IFERROR(CJ46/CF46,"-")</f>
        <v>0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144</v>
      </c>
      <c r="C47" s="203"/>
      <c r="D47" s="203" t="s">
        <v>136</v>
      </c>
      <c r="E47" s="203" t="s">
        <v>137</v>
      </c>
      <c r="F47" s="203" t="s">
        <v>69</v>
      </c>
      <c r="G47" s="203"/>
      <c r="H47" s="90"/>
      <c r="I47" s="90"/>
      <c r="J47" s="188"/>
      <c r="K47" s="81">
        <v>28</v>
      </c>
      <c r="L47" s="81">
        <v>22</v>
      </c>
      <c r="M47" s="81">
        <v>9</v>
      </c>
      <c r="N47" s="91">
        <v>4</v>
      </c>
      <c r="O47" s="92">
        <v>0</v>
      </c>
      <c r="P47" s="93">
        <f>N47+O47</f>
        <v>4</v>
      </c>
      <c r="Q47" s="82">
        <f>IFERROR(P47/M47,"-")</f>
        <v>0.44444444444444</v>
      </c>
      <c r="R47" s="81">
        <v>0</v>
      </c>
      <c r="S47" s="81">
        <v>1</v>
      </c>
      <c r="T47" s="82">
        <f>IFERROR(S47/(O47+P47),"-")</f>
        <v>0.25</v>
      </c>
      <c r="U47" s="182"/>
      <c r="V47" s="84">
        <v>1</v>
      </c>
      <c r="W47" s="82">
        <f>IF(P47=0,"-",V47/P47)</f>
        <v>0.25</v>
      </c>
      <c r="X47" s="186">
        <v>3000</v>
      </c>
      <c r="Y47" s="187">
        <f>IFERROR(X47/P47,"-")</f>
        <v>750</v>
      </c>
      <c r="Z47" s="187">
        <f>IFERROR(X47/V47,"-")</f>
        <v>3000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0.5</v>
      </c>
      <c r="BP47" s="121">
        <v>2</v>
      </c>
      <c r="BQ47" s="122">
        <f>IFERROR(BP47/BN47,"-")</f>
        <v>1</v>
      </c>
      <c r="BR47" s="123">
        <v>11000</v>
      </c>
      <c r="BS47" s="124">
        <f>IFERROR(BR47/BN47,"-")</f>
        <v>5500</v>
      </c>
      <c r="BT47" s="125">
        <v>1</v>
      </c>
      <c r="BU47" s="125">
        <v>1</v>
      </c>
      <c r="BV47" s="125"/>
      <c r="BW47" s="126">
        <v>2</v>
      </c>
      <c r="BX47" s="127">
        <f>IF(P47=0,"",IF(BW47=0,"",(BW47/P47)))</f>
        <v>0.5</v>
      </c>
      <c r="BY47" s="128">
        <v>2</v>
      </c>
      <c r="BZ47" s="129">
        <f>IFERROR(BY47/BW47,"-")</f>
        <v>1</v>
      </c>
      <c r="CA47" s="130">
        <v>67000</v>
      </c>
      <c r="CB47" s="131">
        <f>IFERROR(CA47/BW47,"-")</f>
        <v>33500</v>
      </c>
      <c r="CC47" s="132"/>
      <c r="CD47" s="132">
        <v>1</v>
      </c>
      <c r="CE47" s="132">
        <v>1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3000</v>
      </c>
      <c r="CQ47" s="141">
        <v>53000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145</v>
      </c>
      <c r="C48" s="203"/>
      <c r="D48" s="203" t="s">
        <v>125</v>
      </c>
      <c r="E48" s="203" t="s">
        <v>126</v>
      </c>
      <c r="F48" s="203" t="s">
        <v>64</v>
      </c>
      <c r="G48" s="203" t="s">
        <v>83</v>
      </c>
      <c r="H48" s="90" t="s">
        <v>140</v>
      </c>
      <c r="I48" s="90" t="s">
        <v>146</v>
      </c>
      <c r="J48" s="188">
        <v>150000</v>
      </c>
      <c r="K48" s="81">
        <v>5</v>
      </c>
      <c r="L48" s="81">
        <v>0</v>
      </c>
      <c r="M48" s="81">
        <v>1162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>
        <f>IFERROR(J48/SUM(P48:P49),"-")</f>
        <v>150000</v>
      </c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>
        <f>SUM(X48:X49)-SUM(J48:J49)</f>
        <v>-150000</v>
      </c>
      <c r="AB48" s="85">
        <f>SUM(X48:X49)/SUM(J48:J49)</f>
        <v>0</v>
      </c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147</v>
      </c>
      <c r="C49" s="203"/>
      <c r="D49" s="203" t="s">
        <v>125</v>
      </c>
      <c r="E49" s="203" t="s">
        <v>126</v>
      </c>
      <c r="F49" s="203" t="s">
        <v>69</v>
      </c>
      <c r="G49" s="203"/>
      <c r="H49" s="90"/>
      <c r="I49" s="90"/>
      <c r="J49" s="188"/>
      <c r="K49" s="81">
        <v>36</v>
      </c>
      <c r="L49" s="81">
        <v>21</v>
      </c>
      <c r="M49" s="81">
        <v>9</v>
      </c>
      <c r="N49" s="91">
        <v>1</v>
      </c>
      <c r="O49" s="92">
        <v>0</v>
      </c>
      <c r="P49" s="93">
        <f>N49+O49</f>
        <v>1</v>
      </c>
      <c r="Q49" s="82">
        <f>IFERROR(P49/M49,"-")</f>
        <v>0.11111111111111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1</v>
      </c>
      <c r="BX49" s="127">
        <f>IF(P49=0,"",IF(BW49=0,"",(BW49/P49)))</f>
        <v>1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0.33333333333333</v>
      </c>
      <c r="B50" s="203" t="s">
        <v>148</v>
      </c>
      <c r="C50" s="203"/>
      <c r="D50" s="203" t="s">
        <v>118</v>
      </c>
      <c r="E50" s="203" t="s">
        <v>119</v>
      </c>
      <c r="F50" s="203" t="s">
        <v>64</v>
      </c>
      <c r="G50" s="203" t="s">
        <v>149</v>
      </c>
      <c r="H50" s="90" t="s">
        <v>114</v>
      </c>
      <c r="I50" s="90" t="s">
        <v>150</v>
      </c>
      <c r="J50" s="188">
        <v>120000</v>
      </c>
      <c r="K50" s="81">
        <v>0</v>
      </c>
      <c r="L50" s="81">
        <v>0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>
        <f>IFERROR(J50/SUM(P50:P51),"-")</f>
        <v>40000</v>
      </c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>
        <f>SUM(X50:X51)-SUM(J50:J51)</f>
        <v>-80000</v>
      </c>
      <c r="AB50" s="85">
        <f>SUM(X50:X51)/SUM(J50:J51)</f>
        <v>0.33333333333333</v>
      </c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151</v>
      </c>
      <c r="C51" s="203"/>
      <c r="D51" s="203" t="s">
        <v>118</v>
      </c>
      <c r="E51" s="203" t="s">
        <v>119</v>
      </c>
      <c r="F51" s="203" t="s">
        <v>69</v>
      </c>
      <c r="G51" s="203"/>
      <c r="H51" s="90"/>
      <c r="I51" s="90"/>
      <c r="J51" s="188"/>
      <c r="K51" s="81">
        <v>39</v>
      </c>
      <c r="L51" s="81">
        <v>18</v>
      </c>
      <c r="M51" s="81">
        <v>8</v>
      </c>
      <c r="N51" s="91">
        <v>3</v>
      </c>
      <c r="O51" s="92">
        <v>0</v>
      </c>
      <c r="P51" s="93">
        <f>N51+O51</f>
        <v>3</v>
      </c>
      <c r="Q51" s="82">
        <f>IFERROR(P51/M51,"-")</f>
        <v>0.375</v>
      </c>
      <c r="R51" s="81">
        <v>1</v>
      </c>
      <c r="S51" s="81">
        <v>1</v>
      </c>
      <c r="T51" s="82">
        <f>IFERROR(S51/(O51+P51),"-")</f>
        <v>0.33333333333333</v>
      </c>
      <c r="U51" s="182"/>
      <c r="V51" s="84">
        <v>1</v>
      </c>
      <c r="W51" s="82">
        <f>IF(P51=0,"-",V51/P51)</f>
        <v>0.33333333333333</v>
      </c>
      <c r="X51" s="186">
        <v>40000</v>
      </c>
      <c r="Y51" s="187">
        <f>IFERROR(X51/P51,"-")</f>
        <v>13333.333333333</v>
      </c>
      <c r="Z51" s="187">
        <f>IFERROR(X51/V51,"-")</f>
        <v>40000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1</v>
      </c>
      <c r="AW51" s="107">
        <f>IF(P51=0,"",IF(AV51=0,"",(AV51/P51)))</f>
        <v>0.33333333333333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2</v>
      </c>
      <c r="BX51" s="127">
        <f>IF(P51=0,"",IF(BW51=0,"",(BW51/P51)))</f>
        <v>0.66666666666667</v>
      </c>
      <c r="BY51" s="128">
        <v>1</v>
      </c>
      <c r="BZ51" s="129">
        <f>IFERROR(BY51/BW51,"-")</f>
        <v>0.5</v>
      </c>
      <c r="CA51" s="130">
        <v>40000</v>
      </c>
      <c r="CB51" s="131">
        <f>IFERROR(CA51/BW51,"-")</f>
        <v>20000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40000</v>
      </c>
      <c r="CQ51" s="141">
        <v>40000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0.05</v>
      </c>
      <c r="B52" s="203" t="s">
        <v>152</v>
      </c>
      <c r="C52" s="203"/>
      <c r="D52" s="203" t="s">
        <v>153</v>
      </c>
      <c r="E52" s="203" t="s">
        <v>154</v>
      </c>
      <c r="F52" s="203" t="s">
        <v>103</v>
      </c>
      <c r="G52" s="203" t="s">
        <v>149</v>
      </c>
      <c r="H52" s="90" t="s">
        <v>114</v>
      </c>
      <c r="I52" s="205" t="s">
        <v>127</v>
      </c>
      <c r="J52" s="188">
        <v>120000</v>
      </c>
      <c r="K52" s="81">
        <v>18</v>
      </c>
      <c r="L52" s="81">
        <v>0</v>
      </c>
      <c r="M52" s="81">
        <v>117</v>
      </c>
      <c r="N52" s="91">
        <v>4</v>
      </c>
      <c r="O52" s="92">
        <v>0</v>
      </c>
      <c r="P52" s="93">
        <f>N52+O52</f>
        <v>4</v>
      </c>
      <c r="Q52" s="82">
        <f>IFERROR(P52/M52,"-")</f>
        <v>0.034188034188034</v>
      </c>
      <c r="R52" s="81">
        <v>1</v>
      </c>
      <c r="S52" s="81">
        <v>0</v>
      </c>
      <c r="T52" s="82">
        <f>IFERROR(S52/(O52+P52),"-")</f>
        <v>0</v>
      </c>
      <c r="U52" s="182">
        <f>IFERROR(J52/SUM(P52:P53),"-")</f>
        <v>20000</v>
      </c>
      <c r="V52" s="84">
        <v>0</v>
      </c>
      <c r="W52" s="82">
        <f>IF(P52=0,"-",V52/P52)</f>
        <v>0</v>
      </c>
      <c r="X52" s="186">
        <v>6000</v>
      </c>
      <c r="Y52" s="187">
        <f>IFERROR(X52/P52,"-")</f>
        <v>1500</v>
      </c>
      <c r="Z52" s="187" t="str">
        <f>IFERROR(X52/V52,"-")</f>
        <v>-</v>
      </c>
      <c r="AA52" s="188">
        <f>SUM(X52:X53)-SUM(J52:J53)</f>
        <v>-114000</v>
      </c>
      <c r="AB52" s="85">
        <f>SUM(X52:X53)/SUM(J52:J53)</f>
        <v>0.05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0.25</v>
      </c>
      <c r="BP52" s="121">
        <v>1</v>
      </c>
      <c r="BQ52" s="122">
        <f>IFERROR(BP52/BN52,"-")</f>
        <v>1</v>
      </c>
      <c r="BR52" s="123">
        <v>26000</v>
      </c>
      <c r="BS52" s="124">
        <f>IFERROR(BR52/BN52,"-")</f>
        <v>26000</v>
      </c>
      <c r="BT52" s="125"/>
      <c r="BU52" s="125"/>
      <c r="BV52" s="125">
        <v>1</v>
      </c>
      <c r="BW52" s="126">
        <v>3</v>
      </c>
      <c r="BX52" s="127">
        <f>IF(P52=0,"",IF(BW52=0,"",(BW52/P52)))</f>
        <v>0.75</v>
      </c>
      <c r="BY52" s="128">
        <v>1</v>
      </c>
      <c r="BZ52" s="129">
        <f>IFERROR(BY52/BW52,"-")</f>
        <v>0.33333333333333</v>
      </c>
      <c r="CA52" s="130">
        <v>3000</v>
      </c>
      <c r="CB52" s="131">
        <f>IFERROR(CA52/BW52,"-")</f>
        <v>1000</v>
      </c>
      <c r="CC52" s="132">
        <v>1</v>
      </c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6000</v>
      </c>
      <c r="CQ52" s="141">
        <v>26000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155</v>
      </c>
      <c r="C53" s="203"/>
      <c r="D53" s="203" t="s">
        <v>153</v>
      </c>
      <c r="E53" s="203" t="s">
        <v>154</v>
      </c>
      <c r="F53" s="203" t="s">
        <v>69</v>
      </c>
      <c r="G53" s="203"/>
      <c r="H53" s="90"/>
      <c r="I53" s="90"/>
      <c r="J53" s="188"/>
      <c r="K53" s="81">
        <v>26</v>
      </c>
      <c r="L53" s="81">
        <v>13</v>
      </c>
      <c r="M53" s="81">
        <v>2</v>
      </c>
      <c r="N53" s="91">
        <v>2</v>
      </c>
      <c r="O53" s="92">
        <v>0</v>
      </c>
      <c r="P53" s="93">
        <f>N53+O53</f>
        <v>2</v>
      </c>
      <c r="Q53" s="82">
        <f>IFERROR(P53/M53,"-")</f>
        <v>1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1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0.11538461538462</v>
      </c>
      <c r="B54" s="203" t="s">
        <v>156</v>
      </c>
      <c r="C54" s="203"/>
      <c r="D54" s="203" t="s">
        <v>118</v>
      </c>
      <c r="E54" s="203" t="s">
        <v>119</v>
      </c>
      <c r="F54" s="203" t="s">
        <v>64</v>
      </c>
      <c r="G54" s="203" t="s">
        <v>157</v>
      </c>
      <c r="H54" s="90" t="s">
        <v>121</v>
      </c>
      <c r="I54" s="205" t="s">
        <v>127</v>
      </c>
      <c r="J54" s="188">
        <v>130000</v>
      </c>
      <c r="K54" s="81">
        <v>0</v>
      </c>
      <c r="L54" s="81">
        <v>0</v>
      </c>
      <c r="M54" s="81">
        <v>0</v>
      </c>
      <c r="N54" s="91">
        <v>1</v>
      </c>
      <c r="O54" s="92">
        <v>0</v>
      </c>
      <c r="P54" s="93">
        <f>N54+O54</f>
        <v>1</v>
      </c>
      <c r="Q54" s="82" t="str">
        <f>IFERROR(P54/M54,"-")</f>
        <v>-</v>
      </c>
      <c r="R54" s="81">
        <v>0</v>
      </c>
      <c r="S54" s="81">
        <v>1</v>
      </c>
      <c r="T54" s="82">
        <f>IFERROR(S54/(O54+P54),"-")</f>
        <v>1</v>
      </c>
      <c r="U54" s="182">
        <f>IFERROR(J54/SUM(P54:P55),"-")</f>
        <v>32500</v>
      </c>
      <c r="V54" s="84">
        <v>1</v>
      </c>
      <c r="W54" s="82">
        <f>IF(P54=0,"-",V54/P54)</f>
        <v>1</v>
      </c>
      <c r="X54" s="186">
        <v>10000</v>
      </c>
      <c r="Y54" s="187">
        <f>IFERROR(X54/P54,"-")</f>
        <v>10000</v>
      </c>
      <c r="Z54" s="187">
        <f>IFERROR(X54/V54,"-")</f>
        <v>10000</v>
      </c>
      <c r="AA54" s="188">
        <f>SUM(X54:X55)-SUM(J54:J55)</f>
        <v>-115000</v>
      </c>
      <c r="AB54" s="85">
        <f>SUM(X54:X55)/SUM(J54:J55)</f>
        <v>0.11538461538462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1</v>
      </c>
      <c r="BG54" s="112">
        <v>1</v>
      </c>
      <c r="BH54" s="114">
        <f>IFERROR(BG54/BE54,"-")</f>
        <v>1</v>
      </c>
      <c r="BI54" s="115">
        <v>10000</v>
      </c>
      <c r="BJ54" s="116">
        <f>IFERROR(BI54/BE54,"-")</f>
        <v>10000</v>
      </c>
      <c r="BK54" s="117">
        <v>1</v>
      </c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10000</v>
      </c>
      <c r="CQ54" s="141">
        <v>10000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158</v>
      </c>
      <c r="C55" s="203"/>
      <c r="D55" s="203" t="s">
        <v>118</v>
      </c>
      <c r="E55" s="203" t="s">
        <v>119</v>
      </c>
      <c r="F55" s="203" t="s">
        <v>69</v>
      </c>
      <c r="G55" s="203"/>
      <c r="H55" s="90"/>
      <c r="I55" s="90"/>
      <c r="J55" s="188"/>
      <c r="K55" s="81">
        <v>20</v>
      </c>
      <c r="L55" s="81">
        <v>14</v>
      </c>
      <c r="M55" s="81">
        <v>4</v>
      </c>
      <c r="N55" s="91">
        <v>3</v>
      </c>
      <c r="O55" s="92">
        <v>0</v>
      </c>
      <c r="P55" s="93">
        <f>N55+O55</f>
        <v>3</v>
      </c>
      <c r="Q55" s="82">
        <f>IFERROR(P55/M55,"-")</f>
        <v>0.75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1</v>
      </c>
      <c r="W55" s="82">
        <f>IF(P55=0,"-",V55/P55)</f>
        <v>0.33333333333333</v>
      </c>
      <c r="X55" s="186">
        <v>5000</v>
      </c>
      <c r="Y55" s="187">
        <f>IFERROR(X55/P55,"-")</f>
        <v>1666.6666666667</v>
      </c>
      <c r="Z55" s="187">
        <f>IFERROR(X55/V55,"-")</f>
        <v>5000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>
        <v>1</v>
      </c>
      <c r="AN55" s="101">
        <f>IF(P55=0,"",IF(AM55=0,"",(AM55/P55)))</f>
        <v>0.33333333333333</v>
      </c>
      <c r="AO55" s="100"/>
      <c r="AP55" s="102">
        <f>IFERROR(AP55/AM55,"-")</f>
        <v>0</v>
      </c>
      <c r="AQ55" s="103"/>
      <c r="AR55" s="104">
        <f>IFERROR(AQ55/AM55,"-")</f>
        <v>0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0.33333333333333</v>
      </c>
      <c r="BY55" s="128">
        <v>1</v>
      </c>
      <c r="BZ55" s="129">
        <f>IFERROR(BY55/BW55,"-")</f>
        <v>1</v>
      </c>
      <c r="CA55" s="130">
        <v>5000</v>
      </c>
      <c r="CB55" s="131">
        <f>IFERROR(CA55/BW55,"-")</f>
        <v>5000</v>
      </c>
      <c r="CC55" s="132">
        <v>1</v>
      </c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5000</v>
      </c>
      <c r="CQ55" s="141">
        <v>5000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0.38461538461538</v>
      </c>
      <c r="B56" s="203" t="s">
        <v>159</v>
      </c>
      <c r="C56" s="203"/>
      <c r="D56" s="203" t="s">
        <v>160</v>
      </c>
      <c r="E56" s="203" t="s">
        <v>161</v>
      </c>
      <c r="F56" s="203" t="s">
        <v>103</v>
      </c>
      <c r="G56" s="203" t="s">
        <v>157</v>
      </c>
      <c r="H56" s="90" t="s">
        <v>162</v>
      </c>
      <c r="I56" s="205" t="s">
        <v>122</v>
      </c>
      <c r="J56" s="188">
        <v>65000</v>
      </c>
      <c r="K56" s="81">
        <v>14</v>
      </c>
      <c r="L56" s="81">
        <v>0</v>
      </c>
      <c r="M56" s="81">
        <v>26</v>
      </c>
      <c r="N56" s="91">
        <v>4</v>
      </c>
      <c r="O56" s="92">
        <v>0</v>
      </c>
      <c r="P56" s="93">
        <f>N56+O56</f>
        <v>4</v>
      </c>
      <c r="Q56" s="82">
        <f>IFERROR(P56/M56,"-")</f>
        <v>0.15384615384615</v>
      </c>
      <c r="R56" s="81">
        <v>0</v>
      </c>
      <c r="S56" s="81">
        <v>4</v>
      </c>
      <c r="T56" s="82">
        <f>IFERROR(S56/(O56+P56),"-")</f>
        <v>1</v>
      </c>
      <c r="U56" s="182">
        <f>IFERROR(J56/SUM(P56:P57),"-")</f>
        <v>16250</v>
      </c>
      <c r="V56" s="84">
        <v>1</v>
      </c>
      <c r="W56" s="82">
        <f>IF(P56=0,"-",V56/P56)</f>
        <v>0.25</v>
      </c>
      <c r="X56" s="186">
        <v>25000</v>
      </c>
      <c r="Y56" s="187">
        <f>IFERROR(X56/P56,"-")</f>
        <v>6250</v>
      </c>
      <c r="Z56" s="187">
        <f>IFERROR(X56/V56,"-")</f>
        <v>25000</v>
      </c>
      <c r="AA56" s="188">
        <f>SUM(X56:X57)-SUM(J56:J57)</f>
        <v>-40000</v>
      </c>
      <c r="AB56" s="85">
        <f>SUM(X56:X57)/SUM(J56:J57)</f>
        <v>0.38461538461538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0.25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0.25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0.5</v>
      </c>
      <c r="BY56" s="128">
        <v>1</v>
      </c>
      <c r="BZ56" s="129">
        <f>IFERROR(BY56/BW56,"-")</f>
        <v>0.5</v>
      </c>
      <c r="CA56" s="130">
        <v>25000</v>
      </c>
      <c r="CB56" s="131">
        <f>IFERROR(CA56/BW56,"-")</f>
        <v>12500</v>
      </c>
      <c r="CC56" s="132"/>
      <c r="CD56" s="132"/>
      <c r="CE56" s="132">
        <v>1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25000</v>
      </c>
      <c r="CQ56" s="141">
        <v>25000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163</v>
      </c>
      <c r="C57" s="203"/>
      <c r="D57" s="203" t="s">
        <v>160</v>
      </c>
      <c r="E57" s="203" t="s">
        <v>161</v>
      </c>
      <c r="F57" s="203" t="s">
        <v>69</v>
      </c>
      <c r="G57" s="203"/>
      <c r="H57" s="90"/>
      <c r="I57" s="90"/>
      <c r="J57" s="188"/>
      <c r="K57" s="81">
        <v>10</v>
      </c>
      <c r="L57" s="81">
        <v>8</v>
      </c>
      <c r="M57" s="81">
        <v>0</v>
      </c>
      <c r="N57" s="91">
        <v>0</v>
      </c>
      <c r="O57" s="92">
        <v>0</v>
      </c>
      <c r="P57" s="93">
        <f>N57+O57</f>
        <v>0</v>
      </c>
      <c r="Q57" s="82" t="str">
        <f>IFERROR(P57/M57,"-")</f>
        <v>-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0.21538461538462</v>
      </c>
      <c r="B58" s="203" t="s">
        <v>164</v>
      </c>
      <c r="C58" s="203"/>
      <c r="D58" s="203" t="s">
        <v>165</v>
      </c>
      <c r="E58" s="203" t="s">
        <v>166</v>
      </c>
      <c r="F58" s="203" t="s">
        <v>64</v>
      </c>
      <c r="G58" s="203" t="s">
        <v>157</v>
      </c>
      <c r="H58" s="90" t="s">
        <v>162</v>
      </c>
      <c r="I58" s="205" t="s">
        <v>167</v>
      </c>
      <c r="J58" s="188">
        <v>65000</v>
      </c>
      <c r="K58" s="81">
        <v>3</v>
      </c>
      <c r="L58" s="81">
        <v>0</v>
      </c>
      <c r="M58" s="81">
        <v>18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>
        <f>IFERROR(J58/SUM(P58:P59),"-")</f>
        <v>32500</v>
      </c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>
        <f>SUM(X58:X59)-SUM(J58:J59)</f>
        <v>-51000</v>
      </c>
      <c r="AB58" s="85">
        <f>SUM(X58:X59)/SUM(J58:J59)</f>
        <v>0.21538461538462</v>
      </c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168</v>
      </c>
      <c r="C59" s="203"/>
      <c r="D59" s="203" t="s">
        <v>165</v>
      </c>
      <c r="E59" s="203" t="s">
        <v>166</v>
      </c>
      <c r="F59" s="203" t="s">
        <v>69</v>
      </c>
      <c r="G59" s="203"/>
      <c r="H59" s="90"/>
      <c r="I59" s="90"/>
      <c r="J59" s="188"/>
      <c r="K59" s="81">
        <v>6</v>
      </c>
      <c r="L59" s="81">
        <v>5</v>
      </c>
      <c r="M59" s="81">
        <v>13</v>
      </c>
      <c r="N59" s="91">
        <v>2</v>
      </c>
      <c r="O59" s="92">
        <v>0</v>
      </c>
      <c r="P59" s="93">
        <f>N59+O59</f>
        <v>2</v>
      </c>
      <c r="Q59" s="82">
        <f>IFERROR(P59/M59,"-")</f>
        <v>0.15384615384615</v>
      </c>
      <c r="R59" s="81">
        <v>0</v>
      </c>
      <c r="S59" s="81">
        <v>1</v>
      </c>
      <c r="T59" s="82">
        <f>IFERROR(S59/(O59+P59),"-")</f>
        <v>0.5</v>
      </c>
      <c r="U59" s="182"/>
      <c r="V59" s="84">
        <v>1</v>
      </c>
      <c r="W59" s="82">
        <f>IF(P59=0,"-",V59/P59)</f>
        <v>0.5</v>
      </c>
      <c r="X59" s="186">
        <v>14000</v>
      </c>
      <c r="Y59" s="187">
        <f>IFERROR(X59/P59,"-")</f>
        <v>7000</v>
      </c>
      <c r="Z59" s="187">
        <f>IFERROR(X59/V59,"-")</f>
        <v>14000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1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>
        <v>1</v>
      </c>
      <c r="CG59" s="134">
        <f>IF(P59=0,"",IF(CF59=0,"",(CF59/P59)))</f>
        <v>0.5</v>
      </c>
      <c r="CH59" s="135">
        <v>1</v>
      </c>
      <c r="CI59" s="136">
        <f>IFERROR(CH59/CF59,"-")</f>
        <v>1</v>
      </c>
      <c r="CJ59" s="137">
        <v>14000</v>
      </c>
      <c r="CK59" s="138">
        <f>IFERROR(CJ59/CF59,"-")</f>
        <v>14000</v>
      </c>
      <c r="CL59" s="139"/>
      <c r="CM59" s="139"/>
      <c r="CN59" s="139">
        <v>1</v>
      </c>
      <c r="CO59" s="140">
        <v>1</v>
      </c>
      <c r="CP59" s="141">
        <v>14000</v>
      </c>
      <c r="CQ59" s="141">
        <v>14000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169</v>
      </c>
      <c r="C60" s="203"/>
      <c r="D60" s="203" t="s">
        <v>160</v>
      </c>
      <c r="E60" s="203" t="s">
        <v>161</v>
      </c>
      <c r="F60" s="203" t="s">
        <v>64</v>
      </c>
      <c r="G60" s="203" t="s">
        <v>65</v>
      </c>
      <c r="H60" s="90" t="s">
        <v>162</v>
      </c>
      <c r="I60" s="90" t="s">
        <v>170</v>
      </c>
      <c r="J60" s="188">
        <v>60000</v>
      </c>
      <c r="K60" s="81">
        <v>5</v>
      </c>
      <c r="L60" s="81">
        <v>0</v>
      </c>
      <c r="M60" s="81">
        <v>26</v>
      </c>
      <c r="N60" s="91">
        <v>2</v>
      </c>
      <c r="O60" s="92">
        <v>0</v>
      </c>
      <c r="P60" s="93">
        <f>N60+O60</f>
        <v>2</v>
      </c>
      <c r="Q60" s="82">
        <f>IFERROR(P60/M60,"-")</f>
        <v>0.076923076923077</v>
      </c>
      <c r="R60" s="81">
        <v>0</v>
      </c>
      <c r="S60" s="81">
        <v>1</v>
      </c>
      <c r="T60" s="82">
        <f>IFERROR(S60/(O60+P60),"-")</f>
        <v>0.5</v>
      </c>
      <c r="U60" s="182">
        <f>IFERROR(J60/SUM(P60:P61),"-")</f>
        <v>30000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-60000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2</v>
      </c>
      <c r="BX60" s="127">
        <f>IF(P60=0,"",IF(BW60=0,"",(BW60/P60)))</f>
        <v>1</v>
      </c>
      <c r="BY60" s="128">
        <v>1</v>
      </c>
      <c r="BZ60" s="129">
        <f>IFERROR(BY60/BW60,"-")</f>
        <v>0.5</v>
      </c>
      <c r="CA60" s="130">
        <v>3000</v>
      </c>
      <c r="CB60" s="131">
        <f>IFERROR(CA60/BW60,"-")</f>
        <v>1500</v>
      </c>
      <c r="CC60" s="132">
        <v>1</v>
      </c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>
        <v>3000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171</v>
      </c>
      <c r="C61" s="203"/>
      <c r="D61" s="203" t="s">
        <v>160</v>
      </c>
      <c r="E61" s="203" t="s">
        <v>161</v>
      </c>
      <c r="F61" s="203" t="s">
        <v>69</v>
      </c>
      <c r="G61" s="203"/>
      <c r="H61" s="90"/>
      <c r="I61" s="90"/>
      <c r="J61" s="188"/>
      <c r="K61" s="81">
        <v>15</v>
      </c>
      <c r="L61" s="81">
        <v>11</v>
      </c>
      <c r="M61" s="81">
        <v>14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172</v>
      </c>
      <c r="C62" s="203"/>
      <c r="D62" s="203" t="s">
        <v>160</v>
      </c>
      <c r="E62" s="203" t="s">
        <v>161</v>
      </c>
      <c r="F62" s="203" t="s">
        <v>64</v>
      </c>
      <c r="G62" s="203" t="s">
        <v>83</v>
      </c>
      <c r="H62" s="90" t="s">
        <v>162</v>
      </c>
      <c r="I62" s="205" t="s">
        <v>122</v>
      </c>
      <c r="J62" s="188">
        <v>60000</v>
      </c>
      <c r="K62" s="81">
        <v>5</v>
      </c>
      <c r="L62" s="81">
        <v>0</v>
      </c>
      <c r="M62" s="81">
        <v>22</v>
      </c>
      <c r="N62" s="91">
        <v>3</v>
      </c>
      <c r="O62" s="92">
        <v>0</v>
      </c>
      <c r="P62" s="93">
        <f>N62+O62</f>
        <v>3</v>
      </c>
      <c r="Q62" s="82">
        <f>IFERROR(P62/M62,"-")</f>
        <v>0.13636363636364</v>
      </c>
      <c r="R62" s="81">
        <v>1</v>
      </c>
      <c r="S62" s="81">
        <v>2</v>
      </c>
      <c r="T62" s="82">
        <f>IFERROR(S62/(O62+P62),"-")</f>
        <v>0.66666666666667</v>
      </c>
      <c r="U62" s="182">
        <f>IFERROR(J62/SUM(P62:P63),"-")</f>
        <v>10000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-60000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0.33333333333333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2</v>
      </c>
      <c r="BO62" s="120">
        <f>IF(P62=0,"",IF(BN62=0,"",(BN62/P62)))</f>
        <v>0.66666666666667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173</v>
      </c>
      <c r="C63" s="203"/>
      <c r="D63" s="203" t="s">
        <v>160</v>
      </c>
      <c r="E63" s="203" t="s">
        <v>161</v>
      </c>
      <c r="F63" s="203" t="s">
        <v>69</v>
      </c>
      <c r="G63" s="203"/>
      <c r="H63" s="90"/>
      <c r="I63" s="90"/>
      <c r="J63" s="188"/>
      <c r="K63" s="81">
        <v>24</v>
      </c>
      <c r="L63" s="81">
        <v>10</v>
      </c>
      <c r="M63" s="81">
        <v>8</v>
      </c>
      <c r="N63" s="91">
        <v>3</v>
      </c>
      <c r="O63" s="92">
        <v>0</v>
      </c>
      <c r="P63" s="93">
        <f>N63+O63</f>
        <v>3</v>
      </c>
      <c r="Q63" s="82">
        <f>IFERROR(P63/M63,"-")</f>
        <v>0.375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0.33333333333333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1</v>
      </c>
      <c r="BO63" s="120">
        <f>IF(P63=0,"",IF(BN63=0,"",(BN63/P63)))</f>
        <v>0.33333333333333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0.33333333333333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174</v>
      </c>
      <c r="C64" s="203"/>
      <c r="D64" s="203" t="s">
        <v>175</v>
      </c>
      <c r="E64" s="203" t="s">
        <v>176</v>
      </c>
      <c r="F64" s="203" t="s">
        <v>103</v>
      </c>
      <c r="G64" s="203" t="s">
        <v>177</v>
      </c>
      <c r="H64" s="90" t="s">
        <v>178</v>
      </c>
      <c r="I64" s="90" t="s">
        <v>179</v>
      </c>
      <c r="J64" s="188">
        <v>50000</v>
      </c>
      <c r="K64" s="81">
        <v>12</v>
      </c>
      <c r="L64" s="81">
        <v>0</v>
      </c>
      <c r="M64" s="81">
        <v>40</v>
      </c>
      <c r="N64" s="91">
        <v>1</v>
      </c>
      <c r="O64" s="92">
        <v>0</v>
      </c>
      <c r="P64" s="93">
        <f>N64+O64</f>
        <v>1</v>
      </c>
      <c r="Q64" s="82">
        <f>IFERROR(P64/M64,"-")</f>
        <v>0.025</v>
      </c>
      <c r="R64" s="81">
        <v>0</v>
      </c>
      <c r="S64" s="81">
        <v>0</v>
      </c>
      <c r="T64" s="82">
        <f>IFERROR(S64/(O64+P64),"-")</f>
        <v>0</v>
      </c>
      <c r="U64" s="182">
        <f>IFERROR(J64/SUM(P64:P65),"-")</f>
        <v>50000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-50000</v>
      </c>
      <c r="AB64" s="85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>
        <v>1</v>
      </c>
      <c r="CG64" s="134">
        <f>IF(P64=0,"",IF(CF64=0,"",(CF64/P64)))</f>
        <v>1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180</v>
      </c>
      <c r="C65" s="203"/>
      <c r="D65" s="203" t="s">
        <v>175</v>
      </c>
      <c r="E65" s="203" t="s">
        <v>176</v>
      </c>
      <c r="F65" s="203" t="s">
        <v>69</v>
      </c>
      <c r="G65" s="203"/>
      <c r="H65" s="90"/>
      <c r="I65" s="90"/>
      <c r="J65" s="188"/>
      <c r="K65" s="81">
        <v>10</v>
      </c>
      <c r="L65" s="81">
        <v>6</v>
      </c>
      <c r="M65" s="81">
        <v>0</v>
      </c>
      <c r="N65" s="91">
        <v>0</v>
      </c>
      <c r="O65" s="92">
        <v>0</v>
      </c>
      <c r="P65" s="93">
        <f>N65+O65</f>
        <v>0</v>
      </c>
      <c r="Q65" s="82" t="str">
        <f>IFERROR(P65/M65,"-")</f>
        <v>-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0.06</v>
      </c>
      <c r="B66" s="203" t="s">
        <v>181</v>
      </c>
      <c r="C66" s="203"/>
      <c r="D66" s="203" t="s">
        <v>182</v>
      </c>
      <c r="E66" s="203" t="s">
        <v>183</v>
      </c>
      <c r="F66" s="203" t="s">
        <v>64</v>
      </c>
      <c r="G66" s="203" t="s">
        <v>177</v>
      </c>
      <c r="H66" s="90" t="s">
        <v>178</v>
      </c>
      <c r="I66" s="90" t="s">
        <v>184</v>
      </c>
      <c r="J66" s="188">
        <v>50000</v>
      </c>
      <c r="K66" s="81">
        <v>0</v>
      </c>
      <c r="L66" s="81">
        <v>0</v>
      </c>
      <c r="M66" s="81">
        <v>0</v>
      </c>
      <c r="N66" s="91">
        <v>5</v>
      </c>
      <c r="O66" s="92">
        <v>0</v>
      </c>
      <c r="P66" s="93">
        <f>N66+O66</f>
        <v>5</v>
      </c>
      <c r="Q66" s="82" t="str">
        <f>IFERROR(P66/M66,"-")</f>
        <v>-</v>
      </c>
      <c r="R66" s="81">
        <v>0</v>
      </c>
      <c r="S66" s="81">
        <v>1</v>
      </c>
      <c r="T66" s="82">
        <f>IFERROR(S66/(O66+P66),"-")</f>
        <v>0.2</v>
      </c>
      <c r="U66" s="182">
        <f>IFERROR(J66/SUM(P66:P67),"-")</f>
        <v>8333.3333333333</v>
      </c>
      <c r="V66" s="84">
        <v>1</v>
      </c>
      <c r="W66" s="82">
        <f>IF(P66=0,"-",V66/P66)</f>
        <v>0.2</v>
      </c>
      <c r="X66" s="186">
        <v>3000</v>
      </c>
      <c r="Y66" s="187">
        <f>IFERROR(X66/P66,"-")</f>
        <v>600</v>
      </c>
      <c r="Z66" s="187">
        <f>IFERROR(X66/V66,"-")</f>
        <v>3000</v>
      </c>
      <c r="AA66" s="188">
        <f>SUM(X66:X67)-SUM(J66:J67)</f>
        <v>-47000</v>
      </c>
      <c r="AB66" s="85">
        <f>SUM(X66:X67)/SUM(J66:J67)</f>
        <v>0.06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0.2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</v>
      </c>
      <c r="BO66" s="120">
        <f>IF(P66=0,"",IF(BN66=0,"",(BN66/P66)))</f>
        <v>0.2</v>
      </c>
      <c r="BP66" s="121">
        <v>1</v>
      </c>
      <c r="BQ66" s="122">
        <f>IFERROR(BP66/BN66,"-")</f>
        <v>1</v>
      </c>
      <c r="BR66" s="123">
        <v>3000</v>
      </c>
      <c r="BS66" s="124">
        <f>IFERROR(BR66/BN66,"-")</f>
        <v>3000</v>
      </c>
      <c r="BT66" s="125">
        <v>1</v>
      </c>
      <c r="BU66" s="125"/>
      <c r="BV66" s="125"/>
      <c r="BW66" s="126">
        <v>3</v>
      </c>
      <c r="BX66" s="127">
        <f>IF(P66=0,"",IF(BW66=0,"",(BW66/P66)))</f>
        <v>0.6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3000</v>
      </c>
      <c r="CQ66" s="141">
        <v>3000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185</v>
      </c>
      <c r="C67" s="203"/>
      <c r="D67" s="203" t="s">
        <v>182</v>
      </c>
      <c r="E67" s="203" t="s">
        <v>183</v>
      </c>
      <c r="F67" s="203" t="s">
        <v>69</v>
      </c>
      <c r="G67" s="203"/>
      <c r="H67" s="90"/>
      <c r="I67" s="90"/>
      <c r="J67" s="188"/>
      <c r="K67" s="81">
        <v>10</v>
      </c>
      <c r="L67" s="81">
        <v>9</v>
      </c>
      <c r="M67" s="81">
        <v>1</v>
      </c>
      <c r="N67" s="91">
        <v>1</v>
      </c>
      <c r="O67" s="92">
        <v>0</v>
      </c>
      <c r="P67" s="93">
        <f>N67+O67</f>
        <v>1</v>
      </c>
      <c r="Q67" s="82">
        <f>IFERROR(P67/M67,"-")</f>
        <v>1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1</v>
      </c>
      <c r="BX67" s="127">
        <f>IF(P67=0,"",IF(BW67=0,"",(BW67/P67)))</f>
        <v>1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</v>
      </c>
      <c r="B68" s="203" t="s">
        <v>186</v>
      </c>
      <c r="C68" s="203"/>
      <c r="D68" s="203" t="s">
        <v>165</v>
      </c>
      <c r="E68" s="203" t="s">
        <v>187</v>
      </c>
      <c r="F68" s="203" t="s">
        <v>103</v>
      </c>
      <c r="G68" s="203" t="s">
        <v>177</v>
      </c>
      <c r="H68" s="90" t="s">
        <v>178</v>
      </c>
      <c r="I68" s="90" t="s">
        <v>170</v>
      </c>
      <c r="J68" s="188">
        <v>50000</v>
      </c>
      <c r="K68" s="81">
        <v>8</v>
      </c>
      <c r="L68" s="81">
        <v>0</v>
      </c>
      <c r="M68" s="81">
        <v>33</v>
      </c>
      <c r="N68" s="91">
        <v>1</v>
      </c>
      <c r="O68" s="92">
        <v>1</v>
      </c>
      <c r="P68" s="93">
        <f>N68+O68</f>
        <v>2</v>
      </c>
      <c r="Q68" s="82">
        <f>IFERROR(P68/M68,"-")</f>
        <v>0.060606060606061</v>
      </c>
      <c r="R68" s="81">
        <v>0</v>
      </c>
      <c r="S68" s="81">
        <v>1</v>
      </c>
      <c r="T68" s="82">
        <f>IFERROR(S68/(O68+P68),"-")</f>
        <v>0.33333333333333</v>
      </c>
      <c r="U68" s="182">
        <f>IFERROR(J68/SUM(P68:P69),"-")</f>
        <v>16666.666666667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SUM(X68:X69)-SUM(J68:J69)</f>
        <v>-50000</v>
      </c>
      <c r="AB68" s="85">
        <f>SUM(X68:X69)/SUM(J68:J69)</f>
        <v>0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1</v>
      </c>
      <c r="AN68" s="101">
        <f>IF(P68=0,"",IF(AM68=0,"",(AM68/P68)))</f>
        <v>0.5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1</v>
      </c>
      <c r="BX68" s="127">
        <f>IF(P68=0,"",IF(BW68=0,"",(BW68/P68)))</f>
        <v>0.5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188</v>
      </c>
      <c r="C69" s="203"/>
      <c r="D69" s="203" t="s">
        <v>165</v>
      </c>
      <c r="E69" s="203" t="s">
        <v>187</v>
      </c>
      <c r="F69" s="203" t="s">
        <v>69</v>
      </c>
      <c r="G69" s="203"/>
      <c r="H69" s="90"/>
      <c r="I69" s="90"/>
      <c r="J69" s="188"/>
      <c r="K69" s="81">
        <v>29</v>
      </c>
      <c r="L69" s="81">
        <v>14</v>
      </c>
      <c r="M69" s="81">
        <v>7</v>
      </c>
      <c r="N69" s="91">
        <v>1</v>
      </c>
      <c r="O69" s="92">
        <v>0</v>
      </c>
      <c r="P69" s="93">
        <f>N69+O69</f>
        <v>1</v>
      </c>
      <c r="Q69" s="82">
        <f>IFERROR(P69/M69,"-")</f>
        <v>0.14285714285714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1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0.7</v>
      </c>
      <c r="B70" s="203" t="s">
        <v>189</v>
      </c>
      <c r="C70" s="203"/>
      <c r="D70" s="203" t="s">
        <v>190</v>
      </c>
      <c r="E70" s="203" t="s">
        <v>191</v>
      </c>
      <c r="F70" s="203" t="s">
        <v>64</v>
      </c>
      <c r="G70" s="203" t="s">
        <v>177</v>
      </c>
      <c r="H70" s="90" t="s">
        <v>178</v>
      </c>
      <c r="I70" s="90" t="s">
        <v>192</v>
      </c>
      <c r="J70" s="188">
        <v>50000</v>
      </c>
      <c r="K70" s="81">
        <v>0</v>
      </c>
      <c r="L70" s="81">
        <v>0</v>
      </c>
      <c r="M70" s="81">
        <v>0</v>
      </c>
      <c r="N70" s="91">
        <v>9</v>
      </c>
      <c r="O70" s="92">
        <v>0</v>
      </c>
      <c r="P70" s="93">
        <f>N70+O70</f>
        <v>9</v>
      </c>
      <c r="Q70" s="82" t="str">
        <f>IFERROR(P70/M70,"-")</f>
        <v>-</v>
      </c>
      <c r="R70" s="81">
        <v>0</v>
      </c>
      <c r="S70" s="81">
        <v>3</v>
      </c>
      <c r="T70" s="82">
        <f>IFERROR(S70/(O70+P70),"-")</f>
        <v>0.33333333333333</v>
      </c>
      <c r="U70" s="182">
        <f>IFERROR(J70/SUM(P70:P71),"-")</f>
        <v>5000</v>
      </c>
      <c r="V70" s="84">
        <v>2</v>
      </c>
      <c r="W70" s="82">
        <f>IF(P70=0,"-",V70/P70)</f>
        <v>0.22222222222222</v>
      </c>
      <c r="X70" s="186">
        <v>14000</v>
      </c>
      <c r="Y70" s="187">
        <f>IFERROR(X70/P70,"-")</f>
        <v>1555.5555555556</v>
      </c>
      <c r="Z70" s="187">
        <f>IFERROR(X70/V70,"-")</f>
        <v>7000</v>
      </c>
      <c r="AA70" s="188">
        <f>SUM(X70:X71)-SUM(J70:J71)</f>
        <v>-15000</v>
      </c>
      <c r="AB70" s="85">
        <f>SUM(X70:X71)/SUM(J70:J71)</f>
        <v>0.7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2</v>
      </c>
      <c r="AN70" s="101">
        <f>IF(P70=0,"",IF(AM70=0,"",(AM70/P70)))</f>
        <v>0.22222222222222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2</v>
      </c>
      <c r="BF70" s="113">
        <f>IF(P70=0,"",IF(BE70=0,"",(BE70/P70)))</f>
        <v>0.22222222222222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2</v>
      </c>
      <c r="BO70" s="120">
        <f>IF(P70=0,"",IF(BN70=0,"",(BN70/P70)))</f>
        <v>0.22222222222222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>
        <v>2</v>
      </c>
      <c r="BX70" s="127">
        <f>IF(P70=0,"",IF(BW70=0,"",(BW70/P70)))</f>
        <v>0.22222222222222</v>
      </c>
      <c r="BY70" s="128">
        <v>1</v>
      </c>
      <c r="BZ70" s="129">
        <f>IFERROR(BY70/BW70,"-")</f>
        <v>0.5</v>
      </c>
      <c r="CA70" s="130">
        <v>8000</v>
      </c>
      <c r="CB70" s="131">
        <f>IFERROR(CA70/BW70,"-")</f>
        <v>4000</v>
      </c>
      <c r="CC70" s="132"/>
      <c r="CD70" s="132">
        <v>1</v>
      </c>
      <c r="CE70" s="132"/>
      <c r="CF70" s="133">
        <v>1</v>
      </c>
      <c r="CG70" s="134">
        <f>IF(P70=0,"",IF(CF70=0,"",(CF70/P70)))</f>
        <v>0.11111111111111</v>
      </c>
      <c r="CH70" s="135">
        <v>1</v>
      </c>
      <c r="CI70" s="136">
        <f>IFERROR(CH70/CF70,"-")</f>
        <v>1</v>
      </c>
      <c r="CJ70" s="137">
        <v>6000</v>
      </c>
      <c r="CK70" s="138">
        <f>IFERROR(CJ70/CF70,"-")</f>
        <v>6000</v>
      </c>
      <c r="CL70" s="139"/>
      <c r="CM70" s="139">
        <v>1</v>
      </c>
      <c r="CN70" s="139"/>
      <c r="CO70" s="140">
        <v>2</v>
      </c>
      <c r="CP70" s="141">
        <v>14000</v>
      </c>
      <c r="CQ70" s="141">
        <v>8000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193</v>
      </c>
      <c r="C71" s="203"/>
      <c r="D71" s="203" t="s">
        <v>190</v>
      </c>
      <c r="E71" s="203" t="s">
        <v>191</v>
      </c>
      <c r="F71" s="203" t="s">
        <v>69</v>
      </c>
      <c r="G71" s="203"/>
      <c r="H71" s="90"/>
      <c r="I71" s="90"/>
      <c r="J71" s="188"/>
      <c r="K71" s="81">
        <v>9</v>
      </c>
      <c r="L71" s="81">
        <v>7</v>
      </c>
      <c r="M71" s="81">
        <v>15</v>
      </c>
      <c r="N71" s="91">
        <v>1</v>
      </c>
      <c r="O71" s="92">
        <v>0</v>
      </c>
      <c r="P71" s="93">
        <f>N71+O71</f>
        <v>1</v>
      </c>
      <c r="Q71" s="82">
        <f>IFERROR(P71/M71,"-")</f>
        <v>0.066666666666667</v>
      </c>
      <c r="R71" s="81">
        <v>1</v>
      </c>
      <c r="S71" s="81">
        <v>0</v>
      </c>
      <c r="T71" s="82">
        <f>IFERROR(S71/(O71+P71),"-")</f>
        <v>0</v>
      </c>
      <c r="U71" s="182"/>
      <c r="V71" s="84">
        <v>1</v>
      </c>
      <c r="W71" s="82">
        <f>IF(P71=0,"-",V71/P71)</f>
        <v>1</v>
      </c>
      <c r="X71" s="186">
        <v>21000</v>
      </c>
      <c r="Y71" s="187">
        <f>IFERROR(X71/P71,"-")</f>
        <v>21000</v>
      </c>
      <c r="Z71" s="187">
        <f>IFERROR(X71/V71,"-")</f>
        <v>21000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>
        <v>1</v>
      </c>
      <c r="CG71" s="134">
        <f>IF(P71=0,"",IF(CF71=0,"",(CF71/P71)))</f>
        <v>1</v>
      </c>
      <c r="CH71" s="135">
        <v>1</v>
      </c>
      <c r="CI71" s="136">
        <f>IFERROR(CH71/CF71,"-")</f>
        <v>1</v>
      </c>
      <c r="CJ71" s="137">
        <v>21000</v>
      </c>
      <c r="CK71" s="138">
        <f>IFERROR(CJ71/CF71,"-")</f>
        <v>21000</v>
      </c>
      <c r="CL71" s="139"/>
      <c r="CM71" s="139"/>
      <c r="CN71" s="139">
        <v>1</v>
      </c>
      <c r="CO71" s="140">
        <v>1</v>
      </c>
      <c r="CP71" s="141">
        <v>21000</v>
      </c>
      <c r="CQ71" s="141">
        <v>21000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</v>
      </c>
      <c r="B72" s="203" t="s">
        <v>194</v>
      </c>
      <c r="C72" s="203"/>
      <c r="D72" s="203"/>
      <c r="E72" s="203"/>
      <c r="F72" s="203" t="s">
        <v>64</v>
      </c>
      <c r="G72" s="203" t="s">
        <v>195</v>
      </c>
      <c r="H72" s="90" t="s">
        <v>196</v>
      </c>
      <c r="I72" s="90" t="s">
        <v>197</v>
      </c>
      <c r="J72" s="188">
        <v>80000</v>
      </c>
      <c r="K72" s="81">
        <v>19</v>
      </c>
      <c r="L72" s="81">
        <v>0</v>
      </c>
      <c r="M72" s="81">
        <v>40</v>
      </c>
      <c r="N72" s="91">
        <v>3</v>
      </c>
      <c r="O72" s="92">
        <v>0</v>
      </c>
      <c r="P72" s="93">
        <f>N72+O72</f>
        <v>3</v>
      </c>
      <c r="Q72" s="82">
        <f>IFERROR(P72/M72,"-")</f>
        <v>0.075</v>
      </c>
      <c r="R72" s="81">
        <v>0</v>
      </c>
      <c r="S72" s="81">
        <v>1</v>
      </c>
      <c r="T72" s="82">
        <f>IFERROR(S72/(O72+P72),"-")</f>
        <v>0.33333333333333</v>
      </c>
      <c r="U72" s="182">
        <f>IFERROR(J72/SUM(P72:P73),"-")</f>
        <v>16000</v>
      </c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>
        <f>SUM(X72:X73)-SUM(J72:J73)</f>
        <v>-80000</v>
      </c>
      <c r="AB72" s="85">
        <f>SUM(X72:X73)/SUM(J72:J73)</f>
        <v>0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0.33333333333333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1</v>
      </c>
      <c r="BX72" s="127">
        <f>IF(P72=0,"",IF(BW72=0,"",(BW72/P72)))</f>
        <v>0.33333333333333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>
        <v>1</v>
      </c>
      <c r="CG72" s="134">
        <f>IF(P72=0,"",IF(CF72=0,"",(CF72/P72)))</f>
        <v>0.33333333333333</v>
      </c>
      <c r="CH72" s="135"/>
      <c r="CI72" s="136">
        <f>IFERROR(CH72/CF72,"-")</f>
        <v>0</v>
      </c>
      <c r="CJ72" s="137"/>
      <c r="CK72" s="138">
        <f>IFERROR(CJ72/CF72,"-")</f>
        <v>0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198</v>
      </c>
      <c r="C73" s="203"/>
      <c r="D73" s="203"/>
      <c r="E73" s="203"/>
      <c r="F73" s="203" t="s">
        <v>69</v>
      </c>
      <c r="G73" s="203"/>
      <c r="H73" s="90"/>
      <c r="I73" s="90"/>
      <c r="J73" s="188"/>
      <c r="K73" s="81">
        <v>21</v>
      </c>
      <c r="L73" s="81">
        <v>8</v>
      </c>
      <c r="M73" s="81">
        <v>11</v>
      </c>
      <c r="N73" s="91">
        <v>2</v>
      </c>
      <c r="O73" s="92">
        <v>0</v>
      </c>
      <c r="P73" s="93">
        <f>N73+O73</f>
        <v>2</v>
      </c>
      <c r="Q73" s="82">
        <f>IFERROR(P73/M73,"-")</f>
        <v>0.18181818181818</v>
      </c>
      <c r="R73" s="81">
        <v>1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2</v>
      </c>
      <c r="BO73" s="120">
        <f>IF(P73=0,"",IF(BN73=0,"",(BN73/P73)))</f>
        <v>1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</v>
      </c>
      <c r="B74" s="203" t="s">
        <v>199</v>
      </c>
      <c r="C74" s="203"/>
      <c r="D74" s="203"/>
      <c r="E74" s="203" t="s">
        <v>119</v>
      </c>
      <c r="F74" s="203" t="s">
        <v>64</v>
      </c>
      <c r="G74" s="203" t="s">
        <v>195</v>
      </c>
      <c r="H74" s="90" t="s">
        <v>196</v>
      </c>
      <c r="I74" s="90" t="s">
        <v>192</v>
      </c>
      <c r="J74" s="188">
        <v>80000</v>
      </c>
      <c r="K74" s="81">
        <v>0</v>
      </c>
      <c r="L74" s="81">
        <v>0</v>
      </c>
      <c r="M74" s="81">
        <v>0</v>
      </c>
      <c r="N74" s="91">
        <v>3</v>
      </c>
      <c r="O74" s="92">
        <v>0</v>
      </c>
      <c r="P74" s="93">
        <f>N74+O74</f>
        <v>3</v>
      </c>
      <c r="Q74" s="82" t="str">
        <f>IFERROR(P74/M74,"-")</f>
        <v>-</v>
      </c>
      <c r="R74" s="81">
        <v>0</v>
      </c>
      <c r="S74" s="81">
        <v>1</v>
      </c>
      <c r="T74" s="82">
        <f>IFERROR(S74/(O74+P74),"-")</f>
        <v>0.33333333333333</v>
      </c>
      <c r="U74" s="182">
        <f>IFERROR(J74/SUM(P74:P75),"-")</f>
        <v>20000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SUM(X74:X75)-SUM(J74:J75)</f>
        <v>-80000</v>
      </c>
      <c r="AB74" s="85">
        <f>SUM(X74:X75)/SUM(J74:J75)</f>
        <v>0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>
        <v>1</v>
      </c>
      <c r="AW74" s="107">
        <f>IF(P74=0,"",IF(AV74=0,"",(AV74/P74)))</f>
        <v>0.33333333333333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1</v>
      </c>
      <c r="BF74" s="113">
        <f>IF(P74=0,"",IF(BE74=0,"",(BE74/P74)))</f>
        <v>0.33333333333333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1</v>
      </c>
      <c r="BX74" s="127">
        <f>IF(P74=0,"",IF(BW74=0,"",(BW74/P74)))</f>
        <v>0.33333333333333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200</v>
      </c>
      <c r="C75" s="203"/>
      <c r="D75" s="203"/>
      <c r="E75" s="203" t="s">
        <v>119</v>
      </c>
      <c r="F75" s="203" t="s">
        <v>69</v>
      </c>
      <c r="G75" s="203"/>
      <c r="H75" s="90"/>
      <c r="I75" s="90"/>
      <c r="J75" s="188"/>
      <c r="K75" s="81">
        <v>13</v>
      </c>
      <c r="L75" s="81">
        <v>6</v>
      </c>
      <c r="M75" s="81">
        <v>1</v>
      </c>
      <c r="N75" s="91">
        <v>1</v>
      </c>
      <c r="O75" s="92">
        <v>0</v>
      </c>
      <c r="P75" s="93">
        <f>N75+O75</f>
        <v>1</v>
      </c>
      <c r="Q75" s="82">
        <f>IFERROR(P75/M75,"-")</f>
        <v>1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1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0.525</v>
      </c>
      <c r="B76" s="203" t="s">
        <v>201</v>
      </c>
      <c r="C76" s="203"/>
      <c r="D76" s="203" t="s">
        <v>202</v>
      </c>
      <c r="E76" s="203" t="s">
        <v>203</v>
      </c>
      <c r="F76" s="203" t="s">
        <v>64</v>
      </c>
      <c r="G76" s="203" t="s">
        <v>149</v>
      </c>
      <c r="H76" s="90" t="s">
        <v>204</v>
      </c>
      <c r="I76" s="205" t="s">
        <v>122</v>
      </c>
      <c r="J76" s="188">
        <v>80000</v>
      </c>
      <c r="K76" s="81">
        <v>6</v>
      </c>
      <c r="L76" s="81">
        <v>0</v>
      </c>
      <c r="M76" s="81">
        <v>82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>
        <f>IFERROR(J76/SUM(P76:P80),"-")</f>
        <v>13333.333333333</v>
      </c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>
        <f>SUM(X76:X80)-SUM(J76:J80)</f>
        <v>-38000</v>
      </c>
      <c r="AB76" s="85">
        <f>SUM(X76:X80)/SUM(J76:J80)</f>
        <v>0.525</v>
      </c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205</v>
      </c>
      <c r="C77" s="203"/>
      <c r="D77" s="203" t="s">
        <v>206</v>
      </c>
      <c r="E77" s="203" t="s">
        <v>207</v>
      </c>
      <c r="F77" s="203" t="s">
        <v>103</v>
      </c>
      <c r="G77" s="203" t="s">
        <v>149</v>
      </c>
      <c r="H77" s="90" t="s">
        <v>204</v>
      </c>
      <c r="I77" s="205" t="s">
        <v>167</v>
      </c>
      <c r="J77" s="188"/>
      <c r="K77" s="81">
        <v>8</v>
      </c>
      <c r="L77" s="81">
        <v>0</v>
      </c>
      <c r="M77" s="81">
        <v>69</v>
      </c>
      <c r="N77" s="91">
        <v>3</v>
      </c>
      <c r="O77" s="92">
        <v>0</v>
      </c>
      <c r="P77" s="93">
        <f>N77+O77</f>
        <v>3</v>
      </c>
      <c r="Q77" s="82">
        <f>IFERROR(P77/M77,"-")</f>
        <v>0.043478260869565</v>
      </c>
      <c r="R77" s="81">
        <v>0</v>
      </c>
      <c r="S77" s="81">
        <v>0</v>
      </c>
      <c r="T77" s="82">
        <f>IFERROR(S77/(O77+P77),"-")</f>
        <v>0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1</v>
      </c>
      <c r="AN77" s="101">
        <f>IF(P77=0,"",IF(AM77=0,"",(AM77/P77)))</f>
        <v>0.33333333333333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0.33333333333333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1</v>
      </c>
      <c r="BX77" s="127">
        <f>IF(P77=0,"",IF(BW77=0,"",(BW77/P77)))</f>
        <v>0.33333333333333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208</v>
      </c>
      <c r="C78" s="203"/>
      <c r="D78" s="203" t="s">
        <v>209</v>
      </c>
      <c r="E78" s="203" t="s">
        <v>210</v>
      </c>
      <c r="F78" s="203" t="s">
        <v>64</v>
      </c>
      <c r="G78" s="203" t="s">
        <v>149</v>
      </c>
      <c r="H78" s="90" t="s">
        <v>204</v>
      </c>
      <c r="I78" s="205" t="s">
        <v>127</v>
      </c>
      <c r="J78" s="188"/>
      <c r="K78" s="81">
        <v>2</v>
      </c>
      <c r="L78" s="81">
        <v>0</v>
      </c>
      <c r="M78" s="81">
        <v>67</v>
      </c>
      <c r="N78" s="91">
        <v>1</v>
      </c>
      <c r="O78" s="92">
        <v>0</v>
      </c>
      <c r="P78" s="93">
        <f>N78+O78</f>
        <v>1</v>
      </c>
      <c r="Q78" s="82">
        <f>IFERROR(P78/M78,"-")</f>
        <v>0.014925373134328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>
        <v>1</v>
      </c>
      <c r="BX78" s="127">
        <f>IF(P78=0,"",IF(BW78=0,"",(BW78/P78)))</f>
        <v>1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211</v>
      </c>
      <c r="C79" s="203"/>
      <c r="D79" s="203" t="s">
        <v>212</v>
      </c>
      <c r="E79" s="203" t="s">
        <v>213</v>
      </c>
      <c r="F79" s="203" t="s">
        <v>103</v>
      </c>
      <c r="G79" s="203" t="s">
        <v>149</v>
      </c>
      <c r="H79" s="90" t="s">
        <v>204</v>
      </c>
      <c r="I79" s="205" t="s">
        <v>143</v>
      </c>
      <c r="J79" s="188"/>
      <c r="K79" s="81">
        <v>3</v>
      </c>
      <c r="L79" s="81">
        <v>0</v>
      </c>
      <c r="M79" s="81">
        <v>80</v>
      </c>
      <c r="N79" s="91">
        <v>0</v>
      </c>
      <c r="O79" s="92">
        <v>0</v>
      </c>
      <c r="P79" s="93">
        <f>N79+O79</f>
        <v>0</v>
      </c>
      <c r="Q79" s="82">
        <f>IFERROR(P79/M79,"-")</f>
        <v>0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214</v>
      </c>
      <c r="C80" s="203"/>
      <c r="D80" s="203" t="s">
        <v>111</v>
      </c>
      <c r="E80" s="203" t="s">
        <v>111</v>
      </c>
      <c r="F80" s="203" t="s">
        <v>69</v>
      </c>
      <c r="G80" s="203" t="s">
        <v>215</v>
      </c>
      <c r="H80" s="90"/>
      <c r="I80" s="90"/>
      <c r="J80" s="188"/>
      <c r="K80" s="81">
        <v>13</v>
      </c>
      <c r="L80" s="81">
        <v>9</v>
      </c>
      <c r="M80" s="81">
        <v>1</v>
      </c>
      <c r="N80" s="91">
        <v>2</v>
      </c>
      <c r="O80" s="92">
        <v>0</v>
      </c>
      <c r="P80" s="93">
        <f>N80+O80</f>
        <v>2</v>
      </c>
      <c r="Q80" s="82">
        <f>IFERROR(P80/M80,"-")</f>
        <v>2</v>
      </c>
      <c r="R80" s="81">
        <v>1</v>
      </c>
      <c r="S80" s="81">
        <v>1</v>
      </c>
      <c r="T80" s="82">
        <f>IFERROR(S80/(O80+P80),"-")</f>
        <v>0.5</v>
      </c>
      <c r="U80" s="182"/>
      <c r="V80" s="84">
        <v>1</v>
      </c>
      <c r="W80" s="82">
        <f>IF(P80=0,"-",V80/P80)</f>
        <v>0.5</v>
      </c>
      <c r="X80" s="186">
        <v>42000</v>
      </c>
      <c r="Y80" s="187">
        <f>IFERROR(X80/P80,"-")</f>
        <v>21000</v>
      </c>
      <c r="Z80" s="187">
        <f>IFERROR(X80/V80,"-")</f>
        <v>42000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>
        <v>1</v>
      </c>
      <c r="BX80" s="127">
        <f>IF(P80=0,"",IF(BW80=0,"",(BW80/P80)))</f>
        <v>0.5</v>
      </c>
      <c r="BY80" s="128">
        <v>1</v>
      </c>
      <c r="BZ80" s="129">
        <f>IFERROR(BY80/BW80,"-")</f>
        <v>1</v>
      </c>
      <c r="CA80" s="130">
        <v>23500</v>
      </c>
      <c r="CB80" s="131">
        <f>IFERROR(CA80/BW80,"-")</f>
        <v>23500</v>
      </c>
      <c r="CC80" s="132"/>
      <c r="CD80" s="132"/>
      <c r="CE80" s="132">
        <v>1</v>
      </c>
      <c r="CF80" s="133">
        <v>1</v>
      </c>
      <c r="CG80" s="134">
        <f>IF(P80=0,"",IF(CF80=0,"",(CF80/P80)))</f>
        <v>0.5</v>
      </c>
      <c r="CH80" s="135">
        <v>1</v>
      </c>
      <c r="CI80" s="136">
        <f>IFERROR(CH80/CF80,"-")</f>
        <v>1</v>
      </c>
      <c r="CJ80" s="137">
        <v>42000</v>
      </c>
      <c r="CK80" s="138">
        <f>IFERROR(CJ80/CF80,"-")</f>
        <v>42000</v>
      </c>
      <c r="CL80" s="139"/>
      <c r="CM80" s="139"/>
      <c r="CN80" s="139">
        <v>1</v>
      </c>
      <c r="CO80" s="140">
        <v>1</v>
      </c>
      <c r="CP80" s="141">
        <v>42000</v>
      </c>
      <c r="CQ80" s="141">
        <v>42000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 t="str">
        <f>AB81</f>
        <v>0</v>
      </c>
      <c r="B81" s="203" t="s">
        <v>216</v>
      </c>
      <c r="C81" s="203"/>
      <c r="D81" s="203"/>
      <c r="E81" s="203"/>
      <c r="F81" s="203" t="s">
        <v>64</v>
      </c>
      <c r="G81" s="203" t="s">
        <v>217</v>
      </c>
      <c r="H81" s="90" t="s">
        <v>196</v>
      </c>
      <c r="I81" s="205" t="s">
        <v>167</v>
      </c>
      <c r="J81" s="188">
        <v>0</v>
      </c>
      <c r="K81" s="81">
        <v>4</v>
      </c>
      <c r="L81" s="81">
        <v>0</v>
      </c>
      <c r="M81" s="81">
        <v>24</v>
      </c>
      <c r="N81" s="91">
        <v>3</v>
      </c>
      <c r="O81" s="92">
        <v>0</v>
      </c>
      <c r="P81" s="93">
        <f>N81+O81</f>
        <v>3</v>
      </c>
      <c r="Q81" s="82">
        <f>IFERROR(P81/M81,"-")</f>
        <v>0.125</v>
      </c>
      <c r="R81" s="81">
        <v>0</v>
      </c>
      <c r="S81" s="81">
        <v>1</v>
      </c>
      <c r="T81" s="82">
        <f>IFERROR(S81/(O81+P81),"-")</f>
        <v>0.33333333333333</v>
      </c>
      <c r="U81" s="182">
        <f>IFERROR(J81/SUM(P81:P82),"-")</f>
        <v>0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SUM(X81:X82)-SUM(J81:J82)</f>
        <v>0</v>
      </c>
      <c r="AB81" s="85" t="str">
        <f>SUM(X81:X82)/SUM(J81:J82)</f>
        <v>0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2</v>
      </c>
      <c r="BF81" s="113">
        <f>IF(P81=0,"",IF(BE81=0,"",(BE81/P81)))</f>
        <v>0.66666666666667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>
        <v>1</v>
      </c>
      <c r="BO81" s="120">
        <f>IF(P81=0,"",IF(BN81=0,"",(BN81/P81)))</f>
        <v>0.33333333333333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218</v>
      </c>
      <c r="C82" s="203"/>
      <c r="D82" s="203"/>
      <c r="E82" s="203"/>
      <c r="F82" s="203" t="s">
        <v>69</v>
      </c>
      <c r="G82" s="203"/>
      <c r="H82" s="90"/>
      <c r="I82" s="90"/>
      <c r="J82" s="188"/>
      <c r="K82" s="81">
        <v>37</v>
      </c>
      <c r="L82" s="81">
        <v>1</v>
      </c>
      <c r="M82" s="81">
        <v>0</v>
      </c>
      <c r="N82" s="91">
        <v>0</v>
      </c>
      <c r="O82" s="92">
        <v>0</v>
      </c>
      <c r="P82" s="93">
        <f>N82+O82</f>
        <v>0</v>
      </c>
      <c r="Q82" s="82" t="str">
        <f>IFERROR(P82/M82,"-")</f>
        <v>-</v>
      </c>
      <c r="R82" s="81">
        <v>0</v>
      </c>
      <c r="S82" s="81">
        <v>0</v>
      </c>
      <c r="T82" s="82" t="str">
        <f>IFERROR(S82/(O82+P82),"-")</f>
        <v>-</v>
      </c>
      <c r="U82" s="182"/>
      <c r="V82" s="84">
        <v>0</v>
      </c>
      <c r="W82" s="82" t="str">
        <f>IF(P82=0,"-",V82/P82)</f>
        <v>-</v>
      </c>
      <c r="X82" s="186">
        <v>0</v>
      </c>
      <c r="Y82" s="187" t="str">
        <f>IFERROR(X82/P82,"-")</f>
        <v>-</v>
      </c>
      <c r="Z82" s="187" t="str">
        <f>IFERROR(X82/V82,"-")</f>
        <v>-</v>
      </c>
      <c r="AA82" s="188"/>
      <c r="AB82" s="85"/>
      <c r="AC82" s="79"/>
      <c r="AD82" s="94"/>
      <c r="AE82" s="95" t="str">
        <f>IF(P82=0,"",IF(AD82=0,"",(AD82/P82)))</f>
        <v/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 t="str">
        <f>IF(P82=0,"",IF(AM82=0,"",(AM82/P82)))</f>
        <v/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 t="str">
        <f>IF(P82=0,"",IF(AV82=0,"",(AV82/P82)))</f>
        <v/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 t="str">
        <f>IF(P82=0,"",IF(BE82=0,"",(BE82/P82)))</f>
        <v/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 t="str">
        <f>IF(P82=0,"",IF(BN82=0,"",(BN82/P82)))</f>
        <v/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/>
      <c r="BX82" s="127" t="str">
        <f>IF(P82=0,"",IF(BW82=0,"",(BW82/P82)))</f>
        <v/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 t="str">
        <f>IF(P82=0,"",IF(CF82=0,"",(CF82/P82)))</f>
        <v/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 t="str">
        <f>AB83</f>
        <v>0</v>
      </c>
      <c r="B83" s="203" t="s">
        <v>219</v>
      </c>
      <c r="C83" s="203"/>
      <c r="D83" s="203"/>
      <c r="E83" s="203"/>
      <c r="F83" s="203"/>
      <c r="G83" s="203" t="s">
        <v>220</v>
      </c>
      <c r="H83" s="90" t="s">
        <v>221</v>
      </c>
      <c r="I83" s="90" t="s">
        <v>222</v>
      </c>
      <c r="J83" s="188">
        <v>0</v>
      </c>
      <c r="K83" s="81">
        <v>0</v>
      </c>
      <c r="L83" s="81">
        <v>0</v>
      </c>
      <c r="M83" s="81">
        <v>0</v>
      </c>
      <c r="N83" s="91">
        <v>376</v>
      </c>
      <c r="O83" s="92">
        <v>3</v>
      </c>
      <c r="P83" s="93">
        <f>N83+O83</f>
        <v>379</v>
      </c>
      <c r="Q83" s="82" t="str">
        <f>IFERROR(P83/M83,"-")</f>
        <v>-</v>
      </c>
      <c r="R83" s="81">
        <v>81</v>
      </c>
      <c r="S83" s="81">
        <v>50</v>
      </c>
      <c r="T83" s="82">
        <f>IFERROR(S83/(O83+P83),"-")</f>
        <v>0.13089005235602</v>
      </c>
      <c r="U83" s="182">
        <f>IFERROR(J83/SUM(P83:P83),"-")</f>
        <v>0</v>
      </c>
      <c r="V83" s="84">
        <v>29</v>
      </c>
      <c r="W83" s="82">
        <f>IF(P83=0,"-",V83/P83)</f>
        <v>0.076517150395778</v>
      </c>
      <c r="X83" s="186">
        <v>617450</v>
      </c>
      <c r="Y83" s="187">
        <f>IFERROR(X83/P83,"-")</f>
        <v>1629.1556728232</v>
      </c>
      <c r="Z83" s="187">
        <f>IFERROR(X83/V83,"-")</f>
        <v>21291.379310345</v>
      </c>
      <c r="AA83" s="188">
        <f>SUM(X83:X83)-SUM(J83:J83)</f>
        <v>617450</v>
      </c>
      <c r="AB83" s="85" t="str">
        <f>SUM(X83:X83)/SUM(J83:J83)</f>
        <v>0</v>
      </c>
      <c r="AC83" s="79"/>
      <c r="AD83" s="94">
        <v>6</v>
      </c>
      <c r="AE83" s="95">
        <f>IF(P83=0,"",IF(AD83=0,"",(AD83/P83)))</f>
        <v>0.015831134564644</v>
      </c>
      <c r="AF83" s="94"/>
      <c r="AG83" s="96">
        <f>IFERROR(AF83/AD83,"-")</f>
        <v>0</v>
      </c>
      <c r="AH83" s="97"/>
      <c r="AI83" s="98">
        <f>IFERROR(AH83/AD83,"-")</f>
        <v>0</v>
      </c>
      <c r="AJ83" s="99"/>
      <c r="AK83" s="99"/>
      <c r="AL83" s="99"/>
      <c r="AM83" s="100">
        <v>44</v>
      </c>
      <c r="AN83" s="101">
        <f>IF(P83=0,"",IF(AM83=0,"",(AM83/P83)))</f>
        <v>0.11609498680739</v>
      </c>
      <c r="AO83" s="100"/>
      <c r="AP83" s="102">
        <f>IFERROR(AP83/AM83,"-")</f>
        <v>0</v>
      </c>
      <c r="AQ83" s="103"/>
      <c r="AR83" s="104">
        <f>IFERROR(AQ83/AM83,"-")</f>
        <v>0</v>
      </c>
      <c r="AS83" s="105"/>
      <c r="AT83" s="105"/>
      <c r="AU83" s="105"/>
      <c r="AV83" s="106">
        <v>19</v>
      </c>
      <c r="AW83" s="107">
        <f>IF(P83=0,"",IF(AV83=0,"",(AV83/P83)))</f>
        <v>0.050131926121372</v>
      </c>
      <c r="AX83" s="106"/>
      <c r="AY83" s="108">
        <f>IFERROR(AX83/AV83,"-")</f>
        <v>0</v>
      </c>
      <c r="AZ83" s="109"/>
      <c r="BA83" s="110">
        <f>IFERROR(AZ83/AV83,"-")</f>
        <v>0</v>
      </c>
      <c r="BB83" s="111"/>
      <c r="BC83" s="111"/>
      <c r="BD83" s="111"/>
      <c r="BE83" s="112">
        <v>65</v>
      </c>
      <c r="BF83" s="113">
        <f>IF(P83=0,"",IF(BE83=0,"",(BE83/P83)))</f>
        <v>0.17150395778364</v>
      </c>
      <c r="BG83" s="112">
        <v>2</v>
      </c>
      <c r="BH83" s="114">
        <f>IFERROR(BG83/BE83,"-")</f>
        <v>0.030769230769231</v>
      </c>
      <c r="BI83" s="115">
        <v>8000</v>
      </c>
      <c r="BJ83" s="116">
        <f>IFERROR(BI83/BE83,"-")</f>
        <v>123.07692307692</v>
      </c>
      <c r="BK83" s="117">
        <v>2</v>
      </c>
      <c r="BL83" s="117"/>
      <c r="BM83" s="117"/>
      <c r="BN83" s="119">
        <v>121</v>
      </c>
      <c r="BO83" s="120">
        <f>IF(P83=0,"",IF(BN83=0,"",(BN83/P83)))</f>
        <v>0.31926121372032</v>
      </c>
      <c r="BP83" s="121">
        <v>10</v>
      </c>
      <c r="BQ83" s="122">
        <f>IFERROR(BP83/BN83,"-")</f>
        <v>0.082644628099174</v>
      </c>
      <c r="BR83" s="123">
        <v>327000</v>
      </c>
      <c r="BS83" s="124">
        <f>IFERROR(BR83/BN83,"-")</f>
        <v>2702.479338843</v>
      </c>
      <c r="BT83" s="125">
        <v>3</v>
      </c>
      <c r="BU83" s="125">
        <v>3</v>
      </c>
      <c r="BV83" s="125">
        <v>4</v>
      </c>
      <c r="BW83" s="126">
        <v>88</v>
      </c>
      <c r="BX83" s="127">
        <f>IF(P83=0,"",IF(BW83=0,"",(BW83/P83)))</f>
        <v>0.23218997361478</v>
      </c>
      <c r="BY83" s="128">
        <v>13</v>
      </c>
      <c r="BZ83" s="129">
        <f>IFERROR(BY83/BW83,"-")</f>
        <v>0.14772727272727</v>
      </c>
      <c r="CA83" s="130">
        <v>175450</v>
      </c>
      <c r="CB83" s="131">
        <f>IFERROR(CA83/BW83,"-")</f>
        <v>1993.75</v>
      </c>
      <c r="CC83" s="132">
        <v>4</v>
      </c>
      <c r="CD83" s="132">
        <v>4</v>
      </c>
      <c r="CE83" s="132">
        <v>5</v>
      </c>
      <c r="CF83" s="133">
        <v>36</v>
      </c>
      <c r="CG83" s="134">
        <f>IF(P83=0,"",IF(CF83=0,"",(CF83/P83)))</f>
        <v>0.094986807387863</v>
      </c>
      <c r="CH83" s="135">
        <v>4</v>
      </c>
      <c r="CI83" s="136">
        <f>IFERROR(CH83/CF83,"-")</f>
        <v>0.11111111111111</v>
      </c>
      <c r="CJ83" s="137">
        <v>143000</v>
      </c>
      <c r="CK83" s="138">
        <f>IFERROR(CJ83/CF83,"-")</f>
        <v>3972.2222222222</v>
      </c>
      <c r="CL83" s="139">
        <v>1</v>
      </c>
      <c r="CM83" s="139"/>
      <c r="CN83" s="139">
        <v>3</v>
      </c>
      <c r="CO83" s="140">
        <v>29</v>
      </c>
      <c r="CP83" s="141">
        <v>617450</v>
      </c>
      <c r="CQ83" s="141">
        <v>176000</v>
      </c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 t="str">
        <f>AB84</f>
        <v>0</v>
      </c>
      <c r="B84" s="203" t="s">
        <v>223</v>
      </c>
      <c r="C84" s="203"/>
      <c r="D84" s="203"/>
      <c r="E84" s="203"/>
      <c r="F84" s="203"/>
      <c r="G84" s="203" t="s">
        <v>224</v>
      </c>
      <c r="H84" s="90" t="s">
        <v>221</v>
      </c>
      <c r="I84" s="90" t="s">
        <v>222</v>
      </c>
      <c r="J84" s="188">
        <v>0</v>
      </c>
      <c r="K84" s="81">
        <v>0</v>
      </c>
      <c r="L84" s="81">
        <v>0</v>
      </c>
      <c r="M84" s="81">
        <v>0</v>
      </c>
      <c r="N84" s="91">
        <v>112</v>
      </c>
      <c r="O84" s="92">
        <v>1</v>
      </c>
      <c r="P84" s="93">
        <f>N84+O84</f>
        <v>113</v>
      </c>
      <c r="Q84" s="82" t="str">
        <f>IFERROR(P84/M84,"-")</f>
        <v>-</v>
      </c>
      <c r="R84" s="81">
        <v>9</v>
      </c>
      <c r="S84" s="81">
        <v>18</v>
      </c>
      <c r="T84" s="82">
        <f>IFERROR(S84/(O84+P84),"-")</f>
        <v>0.15789473684211</v>
      </c>
      <c r="U84" s="182">
        <f>IFERROR(J84/SUM(P84:P84),"-")</f>
        <v>0</v>
      </c>
      <c r="V84" s="84">
        <v>16</v>
      </c>
      <c r="W84" s="82">
        <f>IF(P84=0,"-",V84/P84)</f>
        <v>0.14159292035398</v>
      </c>
      <c r="X84" s="186">
        <v>625300</v>
      </c>
      <c r="Y84" s="187">
        <f>IFERROR(X84/P84,"-")</f>
        <v>5533.6283185841</v>
      </c>
      <c r="Z84" s="187">
        <f>IFERROR(X84/V84,"-")</f>
        <v>39081.25</v>
      </c>
      <c r="AA84" s="188">
        <f>SUM(X84:X84)-SUM(J84:J84)</f>
        <v>625300</v>
      </c>
      <c r="AB84" s="85" t="str">
        <f>SUM(X84:X84)/SUM(J84:J84)</f>
        <v>0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>
        <v>10</v>
      </c>
      <c r="AN84" s="101">
        <f>IF(P84=0,"",IF(AM84=0,"",(AM84/P84)))</f>
        <v>0.088495575221239</v>
      </c>
      <c r="AO84" s="100">
        <v>2</v>
      </c>
      <c r="AP84" s="102">
        <f>IFERROR(AP84/AM84,"-")</f>
        <v>0</v>
      </c>
      <c r="AQ84" s="103">
        <v>22300</v>
      </c>
      <c r="AR84" s="104">
        <f>IFERROR(AQ84/AM84,"-")</f>
        <v>2230</v>
      </c>
      <c r="AS84" s="105"/>
      <c r="AT84" s="105"/>
      <c r="AU84" s="105">
        <v>2</v>
      </c>
      <c r="AV84" s="106">
        <v>5</v>
      </c>
      <c r="AW84" s="107">
        <f>IF(P84=0,"",IF(AV84=0,"",(AV84/P84)))</f>
        <v>0.044247787610619</v>
      </c>
      <c r="AX84" s="106"/>
      <c r="AY84" s="108">
        <f>IFERROR(AX84/AV84,"-")</f>
        <v>0</v>
      </c>
      <c r="AZ84" s="109"/>
      <c r="BA84" s="110">
        <f>IFERROR(AZ84/AV84,"-")</f>
        <v>0</v>
      </c>
      <c r="BB84" s="111"/>
      <c r="BC84" s="111"/>
      <c r="BD84" s="111"/>
      <c r="BE84" s="112">
        <v>16</v>
      </c>
      <c r="BF84" s="113">
        <f>IF(P84=0,"",IF(BE84=0,"",(BE84/P84)))</f>
        <v>0.14159292035398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>
        <v>38</v>
      </c>
      <c r="BO84" s="120">
        <f>IF(P84=0,"",IF(BN84=0,"",(BN84/P84)))</f>
        <v>0.33628318584071</v>
      </c>
      <c r="BP84" s="121">
        <v>4</v>
      </c>
      <c r="BQ84" s="122">
        <f>IFERROR(BP84/BN84,"-")</f>
        <v>0.10526315789474</v>
      </c>
      <c r="BR84" s="123">
        <v>27000</v>
      </c>
      <c r="BS84" s="124">
        <f>IFERROR(BR84/BN84,"-")</f>
        <v>710.52631578947</v>
      </c>
      <c r="BT84" s="125">
        <v>2</v>
      </c>
      <c r="BU84" s="125">
        <v>1</v>
      </c>
      <c r="BV84" s="125">
        <v>1</v>
      </c>
      <c r="BW84" s="126">
        <v>40</v>
      </c>
      <c r="BX84" s="127">
        <f>IF(P84=0,"",IF(BW84=0,"",(BW84/P84)))</f>
        <v>0.35398230088496</v>
      </c>
      <c r="BY84" s="128">
        <v>9</v>
      </c>
      <c r="BZ84" s="129">
        <f>IFERROR(BY84/BW84,"-")</f>
        <v>0.225</v>
      </c>
      <c r="CA84" s="130">
        <v>400000</v>
      </c>
      <c r="CB84" s="131">
        <f>IFERROR(CA84/BW84,"-")</f>
        <v>10000</v>
      </c>
      <c r="CC84" s="132">
        <v>3</v>
      </c>
      <c r="CD84" s="132">
        <v>2</v>
      </c>
      <c r="CE84" s="132">
        <v>4</v>
      </c>
      <c r="CF84" s="133">
        <v>4</v>
      </c>
      <c r="CG84" s="134">
        <f>IF(P84=0,"",IF(CF84=0,"",(CF84/P84)))</f>
        <v>0.035398230088496</v>
      </c>
      <c r="CH84" s="135">
        <v>1</v>
      </c>
      <c r="CI84" s="136">
        <f>IFERROR(CH84/CF84,"-")</f>
        <v>0.25</v>
      </c>
      <c r="CJ84" s="137">
        <v>140000</v>
      </c>
      <c r="CK84" s="138">
        <f>IFERROR(CJ84/CF84,"-")</f>
        <v>35000</v>
      </c>
      <c r="CL84" s="139"/>
      <c r="CM84" s="139"/>
      <c r="CN84" s="139">
        <v>1</v>
      </c>
      <c r="CO84" s="140">
        <v>16</v>
      </c>
      <c r="CP84" s="141">
        <v>625300</v>
      </c>
      <c r="CQ84" s="141">
        <v>278000</v>
      </c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30"/>
      <c r="B85" s="87"/>
      <c r="C85" s="88"/>
      <c r="D85" s="88"/>
      <c r="E85" s="88"/>
      <c r="F85" s="89"/>
      <c r="G85" s="90"/>
      <c r="H85" s="90"/>
      <c r="I85" s="90"/>
      <c r="J85" s="192"/>
      <c r="K85" s="34"/>
      <c r="L85" s="34"/>
      <c r="M85" s="31"/>
      <c r="N85" s="23"/>
      <c r="O85" s="23"/>
      <c r="P85" s="23"/>
      <c r="Q85" s="33"/>
      <c r="R85" s="32"/>
      <c r="S85" s="23"/>
      <c r="T85" s="32"/>
      <c r="U85" s="183"/>
      <c r="V85" s="25"/>
      <c r="W85" s="25"/>
      <c r="X85" s="189"/>
      <c r="Y85" s="189"/>
      <c r="Z85" s="189"/>
      <c r="AA85" s="189"/>
      <c r="AB85" s="33"/>
      <c r="AC85" s="59"/>
      <c r="AD85" s="63"/>
      <c r="AE85" s="64"/>
      <c r="AF85" s="63"/>
      <c r="AG85" s="67"/>
      <c r="AH85" s="68"/>
      <c r="AI85" s="69"/>
      <c r="AJ85" s="70"/>
      <c r="AK85" s="70"/>
      <c r="AL85" s="70"/>
      <c r="AM85" s="63"/>
      <c r="AN85" s="64"/>
      <c r="AO85" s="63"/>
      <c r="AP85" s="67"/>
      <c r="AQ85" s="68"/>
      <c r="AR85" s="69"/>
      <c r="AS85" s="70"/>
      <c r="AT85" s="70"/>
      <c r="AU85" s="70"/>
      <c r="AV85" s="63"/>
      <c r="AW85" s="64"/>
      <c r="AX85" s="63"/>
      <c r="AY85" s="67"/>
      <c r="AZ85" s="68"/>
      <c r="BA85" s="69"/>
      <c r="BB85" s="70"/>
      <c r="BC85" s="70"/>
      <c r="BD85" s="70"/>
      <c r="BE85" s="63"/>
      <c r="BF85" s="64"/>
      <c r="BG85" s="63"/>
      <c r="BH85" s="67"/>
      <c r="BI85" s="68"/>
      <c r="BJ85" s="69"/>
      <c r="BK85" s="70"/>
      <c r="BL85" s="70"/>
      <c r="BM85" s="70"/>
      <c r="BN85" s="65"/>
      <c r="BO85" s="66"/>
      <c r="BP85" s="63"/>
      <c r="BQ85" s="67"/>
      <c r="BR85" s="68"/>
      <c r="BS85" s="69"/>
      <c r="BT85" s="70"/>
      <c r="BU85" s="70"/>
      <c r="BV85" s="70"/>
      <c r="BW85" s="65"/>
      <c r="BX85" s="66"/>
      <c r="BY85" s="63"/>
      <c r="BZ85" s="67"/>
      <c r="CA85" s="68"/>
      <c r="CB85" s="69"/>
      <c r="CC85" s="70"/>
      <c r="CD85" s="70"/>
      <c r="CE85" s="70"/>
      <c r="CF85" s="65"/>
      <c r="CG85" s="66"/>
      <c r="CH85" s="63"/>
      <c r="CI85" s="67"/>
      <c r="CJ85" s="68"/>
      <c r="CK85" s="69"/>
      <c r="CL85" s="70"/>
      <c r="CM85" s="70"/>
      <c r="CN85" s="70"/>
      <c r="CO85" s="71"/>
      <c r="CP85" s="68"/>
      <c r="CQ85" s="68"/>
      <c r="CR85" s="68"/>
      <c r="CS85" s="72"/>
    </row>
    <row r="86" spans="1:98">
      <c r="A86" s="30"/>
      <c r="B86" s="37"/>
      <c r="C86" s="21"/>
      <c r="D86" s="21"/>
      <c r="E86" s="21"/>
      <c r="F86" s="22"/>
      <c r="G86" s="36"/>
      <c r="H86" s="36"/>
      <c r="I86" s="75"/>
      <c r="J86" s="193"/>
      <c r="K86" s="34"/>
      <c r="L86" s="34"/>
      <c r="M86" s="31"/>
      <c r="N86" s="23"/>
      <c r="O86" s="23"/>
      <c r="P86" s="23"/>
      <c r="Q86" s="33"/>
      <c r="R86" s="32"/>
      <c r="S86" s="23"/>
      <c r="T86" s="32"/>
      <c r="U86" s="183"/>
      <c r="V86" s="25"/>
      <c r="W86" s="25"/>
      <c r="X86" s="189"/>
      <c r="Y86" s="189"/>
      <c r="Z86" s="189"/>
      <c r="AA86" s="189"/>
      <c r="AB86" s="33"/>
      <c r="AC86" s="61"/>
      <c r="AD86" s="63"/>
      <c r="AE86" s="64"/>
      <c r="AF86" s="63"/>
      <c r="AG86" s="67"/>
      <c r="AH86" s="68"/>
      <c r="AI86" s="69"/>
      <c r="AJ86" s="70"/>
      <c r="AK86" s="70"/>
      <c r="AL86" s="70"/>
      <c r="AM86" s="63"/>
      <c r="AN86" s="64"/>
      <c r="AO86" s="63"/>
      <c r="AP86" s="67"/>
      <c r="AQ86" s="68"/>
      <c r="AR86" s="69"/>
      <c r="AS86" s="70"/>
      <c r="AT86" s="70"/>
      <c r="AU86" s="70"/>
      <c r="AV86" s="63"/>
      <c r="AW86" s="64"/>
      <c r="AX86" s="63"/>
      <c r="AY86" s="67"/>
      <c r="AZ86" s="68"/>
      <c r="BA86" s="69"/>
      <c r="BB86" s="70"/>
      <c r="BC86" s="70"/>
      <c r="BD86" s="70"/>
      <c r="BE86" s="63"/>
      <c r="BF86" s="64"/>
      <c r="BG86" s="63"/>
      <c r="BH86" s="67"/>
      <c r="BI86" s="68"/>
      <c r="BJ86" s="69"/>
      <c r="BK86" s="70"/>
      <c r="BL86" s="70"/>
      <c r="BM86" s="70"/>
      <c r="BN86" s="65"/>
      <c r="BO86" s="66"/>
      <c r="BP86" s="63"/>
      <c r="BQ86" s="67"/>
      <c r="BR86" s="68"/>
      <c r="BS86" s="69"/>
      <c r="BT86" s="70"/>
      <c r="BU86" s="70"/>
      <c r="BV86" s="70"/>
      <c r="BW86" s="65"/>
      <c r="BX86" s="66"/>
      <c r="BY86" s="63"/>
      <c r="BZ86" s="67"/>
      <c r="CA86" s="68"/>
      <c r="CB86" s="69"/>
      <c r="CC86" s="70"/>
      <c r="CD86" s="70"/>
      <c r="CE86" s="70"/>
      <c r="CF86" s="65"/>
      <c r="CG86" s="66"/>
      <c r="CH86" s="63"/>
      <c r="CI86" s="67"/>
      <c r="CJ86" s="68"/>
      <c r="CK86" s="69"/>
      <c r="CL86" s="70"/>
      <c r="CM86" s="70"/>
      <c r="CN86" s="70"/>
      <c r="CO86" s="71"/>
      <c r="CP86" s="68"/>
      <c r="CQ86" s="68"/>
      <c r="CR86" s="68"/>
      <c r="CS86" s="72"/>
    </row>
    <row r="87" spans="1:98">
      <c r="A87" s="19">
        <f>AB87</f>
        <v>0.5235667752443</v>
      </c>
      <c r="B87" s="39"/>
      <c r="C87" s="39"/>
      <c r="D87" s="39"/>
      <c r="E87" s="39"/>
      <c r="F87" s="39"/>
      <c r="G87" s="40" t="s">
        <v>225</v>
      </c>
      <c r="H87" s="40"/>
      <c r="I87" s="40"/>
      <c r="J87" s="190">
        <f>SUM(J6:J86)</f>
        <v>3070000</v>
      </c>
      <c r="K87" s="41">
        <f>SUM(K6:K86)</f>
        <v>1351</v>
      </c>
      <c r="L87" s="41">
        <f>SUM(L6:L86)</f>
        <v>416</v>
      </c>
      <c r="M87" s="41">
        <f>SUM(M6:M86)</f>
        <v>3089</v>
      </c>
      <c r="N87" s="41">
        <f>SUM(N6:N86)</f>
        <v>681</v>
      </c>
      <c r="O87" s="41">
        <f>SUM(O6:O86)</f>
        <v>5</v>
      </c>
      <c r="P87" s="41">
        <f>SUM(P6:P86)</f>
        <v>686</v>
      </c>
      <c r="Q87" s="42">
        <f>IFERROR(P87/M87,"-")</f>
        <v>0.22207834250567</v>
      </c>
      <c r="R87" s="78">
        <f>SUM(R6:R86)</f>
        <v>110</v>
      </c>
      <c r="S87" s="78">
        <f>SUM(S6:S86)</f>
        <v>112</v>
      </c>
      <c r="T87" s="42">
        <f>IFERROR(R87/P87,"-")</f>
        <v>0.16034985422741</v>
      </c>
      <c r="U87" s="184">
        <f>IFERROR(J87/P87,"-")</f>
        <v>4475.2186588921</v>
      </c>
      <c r="V87" s="44">
        <f>SUM(V6:V86)</f>
        <v>70</v>
      </c>
      <c r="W87" s="42">
        <f>IFERROR(V87/P87,"-")</f>
        <v>0.10204081632653</v>
      </c>
      <c r="X87" s="190">
        <f>SUM(X6:X86)</f>
        <v>1607350</v>
      </c>
      <c r="Y87" s="190">
        <f>IFERROR(X87/P87,"-")</f>
        <v>2343.0758017493</v>
      </c>
      <c r="Z87" s="190">
        <f>IFERROR(X87/V87,"-")</f>
        <v>22962.142857143</v>
      </c>
      <c r="AA87" s="190">
        <f>X87-J87</f>
        <v>-1462650</v>
      </c>
      <c r="AB87" s="47">
        <f>X87/J87</f>
        <v>0.5235667752443</v>
      </c>
      <c r="AC87" s="60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5"/>
    <mergeCell ref="J6:J25"/>
    <mergeCell ref="U6:U25"/>
    <mergeCell ref="AA6:AA25"/>
    <mergeCell ref="AB6:AB25"/>
    <mergeCell ref="A26:A31"/>
    <mergeCell ref="J26:J31"/>
    <mergeCell ref="U26:U31"/>
    <mergeCell ref="AA26:AA31"/>
    <mergeCell ref="AB26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80"/>
    <mergeCell ref="J76:J80"/>
    <mergeCell ref="U76:U80"/>
    <mergeCell ref="AA76:AA80"/>
    <mergeCell ref="AB76:AB80"/>
    <mergeCell ref="A81:A82"/>
    <mergeCell ref="J81:J82"/>
    <mergeCell ref="U81:U82"/>
    <mergeCell ref="AA81:AA82"/>
    <mergeCell ref="AB81:AB82"/>
    <mergeCell ref="A83:A83"/>
    <mergeCell ref="J83:J83"/>
    <mergeCell ref="U83:U83"/>
    <mergeCell ref="AA83:AA83"/>
    <mergeCell ref="AB83:AB83"/>
    <mergeCell ref="A84:A84"/>
    <mergeCell ref="J84:J84"/>
    <mergeCell ref="U84:U84"/>
    <mergeCell ref="AA84:AA84"/>
    <mergeCell ref="AB84:AB8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226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1.5514027027027</v>
      </c>
      <c r="B6" s="203" t="s">
        <v>227</v>
      </c>
      <c r="C6" s="203" t="s">
        <v>228</v>
      </c>
      <c r="D6" s="203" t="s">
        <v>229</v>
      </c>
      <c r="E6" s="203" t="s">
        <v>230</v>
      </c>
      <c r="F6" s="203" t="s">
        <v>103</v>
      </c>
      <c r="G6" s="203" t="s">
        <v>231</v>
      </c>
      <c r="H6" s="90" t="s">
        <v>232</v>
      </c>
      <c r="I6" s="90" t="s">
        <v>233</v>
      </c>
      <c r="J6" s="188">
        <v>370000</v>
      </c>
      <c r="K6" s="81">
        <v>59</v>
      </c>
      <c r="L6" s="81">
        <v>0</v>
      </c>
      <c r="M6" s="81">
        <v>159</v>
      </c>
      <c r="N6" s="91">
        <v>17</v>
      </c>
      <c r="O6" s="92">
        <v>1</v>
      </c>
      <c r="P6" s="93">
        <f>N6+O6</f>
        <v>18</v>
      </c>
      <c r="Q6" s="82">
        <f>IFERROR(P6/M6,"-")</f>
        <v>0.11320754716981</v>
      </c>
      <c r="R6" s="81">
        <v>2</v>
      </c>
      <c r="S6" s="81">
        <v>1</v>
      </c>
      <c r="T6" s="82">
        <f>IFERROR(S6/(O6+P6),"-")</f>
        <v>0.052631578947368</v>
      </c>
      <c r="U6" s="182">
        <f>IFERROR(J6/SUM(P6:P7),"-")</f>
        <v>10000</v>
      </c>
      <c r="V6" s="84">
        <v>2</v>
      </c>
      <c r="W6" s="82">
        <f>IF(P6=0,"-",V6/P6)</f>
        <v>0.11111111111111</v>
      </c>
      <c r="X6" s="186">
        <v>136000</v>
      </c>
      <c r="Y6" s="187">
        <f>IFERROR(X6/P6,"-")</f>
        <v>7555.5555555556</v>
      </c>
      <c r="Z6" s="187">
        <f>IFERROR(X6/V6,"-")</f>
        <v>68000</v>
      </c>
      <c r="AA6" s="188">
        <f>SUM(X6:X7)-SUM(J6:J7)</f>
        <v>204019</v>
      </c>
      <c r="AB6" s="85">
        <f>SUM(X6:X7)/SUM(J6:J7)</f>
        <v>1.5514027027027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0.055555555555556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0.16666666666667</v>
      </c>
      <c r="BG6" s="112">
        <v>1</v>
      </c>
      <c r="BH6" s="114">
        <f>IFERROR(BG6/BE6,"-")</f>
        <v>0.33333333333333</v>
      </c>
      <c r="BI6" s="115">
        <v>11000</v>
      </c>
      <c r="BJ6" s="116">
        <f>IFERROR(BI6/BE6,"-")</f>
        <v>3666.6666666667</v>
      </c>
      <c r="BK6" s="117"/>
      <c r="BL6" s="117"/>
      <c r="BM6" s="117">
        <v>1</v>
      </c>
      <c r="BN6" s="119">
        <v>11</v>
      </c>
      <c r="BO6" s="120">
        <f>IF(P6=0,"",IF(BN6=0,"",(BN6/P6)))</f>
        <v>0.61111111111111</v>
      </c>
      <c r="BP6" s="121">
        <v>1</v>
      </c>
      <c r="BQ6" s="122">
        <f>IFERROR(BP6/BN6,"-")</f>
        <v>0.090909090909091</v>
      </c>
      <c r="BR6" s="123">
        <v>125000</v>
      </c>
      <c r="BS6" s="124">
        <f>IFERROR(BR6/BN6,"-")</f>
        <v>11363.636363636</v>
      </c>
      <c r="BT6" s="125"/>
      <c r="BU6" s="125"/>
      <c r="BV6" s="125">
        <v>1</v>
      </c>
      <c r="BW6" s="126">
        <v>3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136000</v>
      </c>
      <c r="CQ6" s="141">
        <v>125000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234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147</v>
      </c>
      <c r="L7" s="81">
        <v>79</v>
      </c>
      <c r="M7" s="81">
        <v>62</v>
      </c>
      <c r="N7" s="91">
        <v>18</v>
      </c>
      <c r="O7" s="92">
        <v>1</v>
      </c>
      <c r="P7" s="93">
        <f>N7+O7</f>
        <v>19</v>
      </c>
      <c r="Q7" s="82">
        <f>IFERROR(P7/M7,"-")</f>
        <v>0.30645161290323</v>
      </c>
      <c r="R7" s="81">
        <v>4</v>
      </c>
      <c r="S7" s="81">
        <v>2</v>
      </c>
      <c r="T7" s="82">
        <f>IFERROR(S7/(O7+P7),"-")</f>
        <v>0.1</v>
      </c>
      <c r="U7" s="182"/>
      <c r="V7" s="84">
        <v>3</v>
      </c>
      <c r="W7" s="82">
        <f>IF(P7=0,"-",V7/P7)</f>
        <v>0.15789473684211</v>
      </c>
      <c r="X7" s="186">
        <v>438019</v>
      </c>
      <c r="Y7" s="187">
        <f>IFERROR(X7/P7,"-")</f>
        <v>23053.631578947</v>
      </c>
      <c r="Z7" s="187">
        <f>IFERROR(X7/V7,"-")</f>
        <v>146006.33333333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0.052631578947368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0.052631578947368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0.052631578947368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0.31578947368421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7</v>
      </c>
      <c r="BX7" s="127">
        <f>IF(P7=0,"",IF(BW7=0,"",(BW7/P7)))</f>
        <v>0.36842105263158</v>
      </c>
      <c r="BY7" s="128">
        <v>3</v>
      </c>
      <c r="BZ7" s="129">
        <f>IFERROR(BY7/BW7,"-")</f>
        <v>0.42857142857143</v>
      </c>
      <c r="CA7" s="130">
        <v>451019</v>
      </c>
      <c r="CB7" s="131">
        <f>IFERROR(CA7/BW7,"-")</f>
        <v>64431.285714286</v>
      </c>
      <c r="CC7" s="132">
        <v>1</v>
      </c>
      <c r="CD7" s="132"/>
      <c r="CE7" s="132">
        <v>2</v>
      </c>
      <c r="CF7" s="133">
        <v>3</v>
      </c>
      <c r="CG7" s="134">
        <f>IF(P7=0,"",IF(CF7=0,"",(CF7/P7)))</f>
        <v>0.15789473684211</v>
      </c>
      <c r="CH7" s="135">
        <v>2</v>
      </c>
      <c r="CI7" s="136">
        <f>IFERROR(CH7/CF7,"-")</f>
        <v>0.66666666666667</v>
      </c>
      <c r="CJ7" s="137">
        <v>46000</v>
      </c>
      <c r="CK7" s="138">
        <f>IFERROR(CJ7/CF7,"-")</f>
        <v>15333.333333333</v>
      </c>
      <c r="CL7" s="139"/>
      <c r="CM7" s="139"/>
      <c r="CN7" s="139">
        <v>2</v>
      </c>
      <c r="CO7" s="140">
        <v>3</v>
      </c>
      <c r="CP7" s="141">
        <v>438019</v>
      </c>
      <c r="CQ7" s="141">
        <v>392019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0.0625</v>
      </c>
      <c r="B8" s="203" t="s">
        <v>235</v>
      </c>
      <c r="C8" s="203" t="s">
        <v>236</v>
      </c>
      <c r="D8" s="203" t="s">
        <v>237</v>
      </c>
      <c r="E8" s="203" t="s">
        <v>238</v>
      </c>
      <c r="F8" s="203" t="s">
        <v>64</v>
      </c>
      <c r="G8" s="203" t="s">
        <v>239</v>
      </c>
      <c r="H8" s="90" t="s">
        <v>232</v>
      </c>
      <c r="I8" s="90" t="s">
        <v>240</v>
      </c>
      <c r="J8" s="188">
        <v>80000</v>
      </c>
      <c r="K8" s="81">
        <v>14</v>
      </c>
      <c r="L8" s="81">
        <v>0</v>
      </c>
      <c r="M8" s="81">
        <v>33</v>
      </c>
      <c r="N8" s="91">
        <v>8</v>
      </c>
      <c r="O8" s="92">
        <v>0</v>
      </c>
      <c r="P8" s="93">
        <f>N8+O8</f>
        <v>8</v>
      </c>
      <c r="Q8" s="82">
        <f>IFERROR(P8/M8,"-")</f>
        <v>0.24242424242424</v>
      </c>
      <c r="R8" s="81">
        <v>1</v>
      </c>
      <c r="S8" s="81">
        <v>1</v>
      </c>
      <c r="T8" s="82">
        <f>IFERROR(S8/(O8+P8),"-")</f>
        <v>0.125</v>
      </c>
      <c r="U8" s="182">
        <f>IFERROR(J8/SUM(P8:P9),"-")</f>
        <v>6153.8461538462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-75000</v>
      </c>
      <c r="AB8" s="85">
        <f>SUM(X8:X9)/SUM(J8:J9)</f>
        <v>0.0625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0.125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241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25</v>
      </c>
      <c r="L9" s="81">
        <v>18</v>
      </c>
      <c r="M9" s="81">
        <v>14</v>
      </c>
      <c r="N9" s="91">
        <v>5</v>
      </c>
      <c r="O9" s="92">
        <v>0</v>
      </c>
      <c r="P9" s="93">
        <f>N9+O9</f>
        <v>5</v>
      </c>
      <c r="Q9" s="82">
        <f>IFERROR(P9/M9,"-")</f>
        <v>0.35714285714286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</v>
      </c>
      <c r="X9" s="186">
        <v>5000</v>
      </c>
      <c r="Y9" s="187">
        <f>IFERROR(X9/P9,"-")</f>
        <v>1000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0.4</v>
      </c>
      <c r="BY9" s="128">
        <v>2</v>
      </c>
      <c r="BZ9" s="129">
        <f>IFERROR(BY9/BW9,"-")</f>
        <v>1</v>
      </c>
      <c r="CA9" s="130">
        <v>790000</v>
      </c>
      <c r="CB9" s="131">
        <f>IFERROR(CA9/BW9,"-")</f>
        <v>395000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5000</v>
      </c>
      <c r="CQ9" s="141">
        <v>785000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1.2867088888889</v>
      </c>
      <c r="B12" s="39"/>
      <c r="C12" s="39"/>
      <c r="D12" s="39"/>
      <c r="E12" s="39"/>
      <c r="F12" s="39"/>
      <c r="G12" s="40" t="s">
        <v>242</v>
      </c>
      <c r="H12" s="40"/>
      <c r="I12" s="40"/>
      <c r="J12" s="190">
        <f>SUM(J6:J11)</f>
        <v>450000</v>
      </c>
      <c r="K12" s="41">
        <f>SUM(K6:K11)</f>
        <v>245</v>
      </c>
      <c r="L12" s="41">
        <f>SUM(L6:L11)</f>
        <v>97</v>
      </c>
      <c r="M12" s="41">
        <f>SUM(M6:M11)</f>
        <v>268</v>
      </c>
      <c r="N12" s="41">
        <f>SUM(N6:N11)</f>
        <v>48</v>
      </c>
      <c r="O12" s="41">
        <f>SUM(O6:O11)</f>
        <v>2</v>
      </c>
      <c r="P12" s="41">
        <f>SUM(P6:P11)</f>
        <v>50</v>
      </c>
      <c r="Q12" s="42">
        <f>IFERROR(P12/M12,"-")</f>
        <v>0.1865671641791</v>
      </c>
      <c r="R12" s="78">
        <f>SUM(R6:R11)</f>
        <v>8</v>
      </c>
      <c r="S12" s="78">
        <f>SUM(S6:S11)</f>
        <v>4</v>
      </c>
      <c r="T12" s="42">
        <f>IFERROR(R12/P12,"-")</f>
        <v>0.16</v>
      </c>
      <c r="U12" s="184">
        <f>IFERROR(J12/P12,"-")</f>
        <v>9000</v>
      </c>
      <c r="V12" s="44">
        <f>SUM(V6:V11)</f>
        <v>6</v>
      </c>
      <c r="W12" s="42">
        <f>IFERROR(V12/P12,"-")</f>
        <v>0.12</v>
      </c>
      <c r="X12" s="190">
        <f>SUM(X6:X11)</f>
        <v>579019</v>
      </c>
      <c r="Y12" s="190">
        <f>IFERROR(X12/P12,"-")</f>
        <v>11580.38</v>
      </c>
      <c r="Z12" s="190">
        <f>IFERROR(X12/V12,"-")</f>
        <v>96503.166666667</v>
      </c>
      <c r="AA12" s="190">
        <f>X12-J12</f>
        <v>129019</v>
      </c>
      <c r="AB12" s="47">
        <f>X12/J12</f>
        <v>1.2867088888889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