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<sst xmlns="http://schemas.openxmlformats.org/spreadsheetml/2006/main" uniqueCount="261">
  <si>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</si>
  <si>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</si>
  <si>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</si>
  <si>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</si>
  <si>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</si>
  <si>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</si>
  <si>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</si>
  <si>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</si>
  <si>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</si>
  <si>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</si>
  <si>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</si>
  <si>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</si>
  <si>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</si>
  <si>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</si>
  <si>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</si>
  <si>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</si>
  <si>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</si>
  <si>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</si>
  <si>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</si>
  <si>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</si>
  <si>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</si>
  <si>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</si>
  <si>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</si>
  <si>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</si>
  <si>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</si>
  <si>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</si>
  <si>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</si>
  <si>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</si>
  <si>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</si>
  <si>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</si>
  <si>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</si>
  <si>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</si>
  <si>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</si>
  <si>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</si>
  <si>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</si>
  <si>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</si>
  <si>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</si>
  <si>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</si>
  <si>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</si>
  <si>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</si>
  <si>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</si>
  <si>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</si>
  <si>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</si>
  <si>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</si>
  <si>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</si>
  <si>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</si>
  <si>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</si>
  <si>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</si>
  <si>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</si>
  <si>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</si>
  <si>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</si>
  <si>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</si>
  <si>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</si>
  <si>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</si>
  <si>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</si>
  <si>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</si>
  <si>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</si>
  <si>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</si>
  <si>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</si>
  <si>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</si>
  <si>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</si>
  <si>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icn136</t>
  </si>
  <si>
    <t>①デリヘル版3(LINEver)（高宮菜々子）</t>
  </si>
  <si>
    <t>①LINEで出会いリクルート70歳まで応募可</t>
  </si>
  <si>
    <t>lp07</t>
  </si>
  <si>
    <t>サンスポ関東</t>
  </si>
  <si>
    <t>全5段つかみ15段</t>
  </si>
  <si>
    <t>1～15日</t>
  </si>
  <si>
    <t>ic3109</t>
  </si>
  <si>
    <t>ic3110</t>
  </si>
  <si>
    <t>空電</t>
  </si>
  <si>
    <t>icn137</t>
  </si>
  <si>
    <t>半5段つかみ15段</t>
  </si>
  <si>
    <t>ic3111</t>
  </si>
  <si>
    <t>ic3112</t>
  </si>
  <si>
    <t>icn138</t>
  </si>
  <si>
    <t>②DVDパッケージ＿ストーリー版(LINEver)（晶エリー）</t>
  </si>
  <si>
    <t>②え、美熟女が</t>
  </si>
  <si>
    <t>16～31日</t>
  </si>
  <si>
    <t>ic3113</t>
  </si>
  <si>
    <t>ic3114</t>
  </si>
  <si>
    <t>icn139</t>
  </si>
  <si>
    <t>ic3115</t>
  </si>
  <si>
    <t>ic3116</t>
  </si>
  <si>
    <t>icn140</t>
  </si>
  <si>
    <t>サンスポ関西</t>
  </si>
  <si>
    <t>ic3117</t>
  </si>
  <si>
    <t>ic3118</t>
  </si>
  <si>
    <t>icn141</t>
  </si>
  <si>
    <t>ic3119</t>
  </si>
  <si>
    <t>ic3120</t>
  </si>
  <si>
    <t>icn142</t>
  </si>
  <si>
    <t>ic3121</t>
  </si>
  <si>
    <t>ic3122</t>
  </si>
  <si>
    <t>icn143</t>
  </si>
  <si>
    <t>ic3123</t>
  </si>
  <si>
    <t>ic3124</t>
  </si>
  <si>
    <t>icn144</t>
  </si>
  <si>
    <t>DVDパッケージ＿ストーリー版(LINEver)（高宮菜々子）</t>
  </si>
  <si>
    <t>え美熟女が(LINEver)</t>
  </si>
  <si>
    <t>スポニチ西部</t>
  </si>
  <si>
    <t>全5段つかみ55段保証</t>
  </si>
  <si>
    <t>55段保証</t>
  </si>
  <si>
    <t>ic3125</t>
  </si>
  <si>
    <t>ic3126</t>
  </si>
  <si>
    <t>ic3127</t>
  </si>
  <si>
    <t>カオス版（晶エリー）</t>
  </si>
  <si>
    <t>感動の熟女体験</t>
  </si>
  <si>
    <t>半5段つかみ55段保証</t>
  </si>
  <si>
    <t>ic3128</t>
  </si>
  <si>
    <t>icn145</t>
  </si>
  <si>
    <t>デリヘル版3(LINEver)（大浦真奈美）</t>
  </si>
  <si>
    <t>LINEで出会いリクルート70歳まで応募可</t>
  </si>
  <si>
    <t>全3段つかみ55段保証</t>
  </si>
  <si>
    <t>ic3129</t>
  </si>
  <si>
    <t>ic3130</t>
  </si>
  <si>
    <t>ic3131</t>
  </si>
  <si>
    <t>再婚&amp;理解者版（高宮菜々子）</t>
  </si>
  <si>
    <t>再婚&amp;理解者</t>
  </si>
  <si>
    <t>スポーツ報知関西　1回目</t>
  </si>
  <si>
    <t>4C終面雑報</t>
  </si>
  <si>
    <t>6月01日(水)</t>
  </si>
  <si>
    <t>ic3132</t>
  </si>
  <si>
    <t>求人版（晶エリー）</t>
  </si>
  <si>
    <t>人生で一度は訪れたい出会いの老舗〇〇</t>
  </si>
  <si>
    <t>スポーツ報知関西　2回目</t>
  </si>
  <si>
    <t>6月02日(木)</t>
  </si>
  <si>
    <t>icn146</t>
  </si>
  <si>
    <t>LINE版(つかみ)（大浦真奈美）</t>
  </si>
  <si>
    <t>LINEで熟女と出会いができるんです</t>
  </si>
  <si>
    <t>スポーツ報知関西　3回目</t>
  </si>
  <si>
    <t>6月04日(土)</t>
  </si>
  <si>
    <t>ic3133</t>
  </si>
  <si>
    <t>ic3134</t>
  </si>
  <si>
    <t>旧デイリー風（高宮菜々子）</t>
  </si>
  <si>
    <t>もう50代の熟女だけど</t>
  </si>
  <si>
    <t>lp01</t>
  </si>
  <si>
    <t>スポーツ報知関西　4回目</t>
  </si>
  <si>
    <t>6月05日(日)</t>
  </si>
  <si>
    <t>ic3135</t>
  </si>
  <si>
    <t>スポーツ報知関西　5回目</t>
  </si>
  <si>
    <t>6月06日(月)</t>
  </si>
  <si>
    <t>ic3136</t>
  </si>
  <si>
    <t>スポーツ報知関西　6回目</t>
  </si>
  <si>
    <t>6月14日(火)</t>
  </si>
  <si>
    <t>icn147</t>
  </si>
  <si>
    <t>スポーツ報知関西　7回目</t>
  </si>
  <si>
    <t>6月15日(水)</t>
  </si>
  <si>
    <t>ic3137</t>
  </si>
  <si>
    <t>ic3138</t>
  </si>
  <si>
    <t>スポーツ報知関西　8回目</t>
  </si>
  <si>
    <t>6月16日(木)</t>
  </si>
  <si>
    <t>ic3139</t>
  </si>
  <si>
    <t>スポーツ報知関西　9回目</t>
  </si>
  <si>
    <t>6月17日(金)</t>
  </si>
  <si>
    <t>ic3140</t>
  </si>
  <si>
    <t>スポーツ報知関西　10回目</t>
  </si>
  <si>
    <t>6月19日(日)</t>
  </si>
  <si>
    <t>icn148</t>
  </si>
  <si>
    <t>スポーツ報知関西　11回目</t>
  </si>
  <si>
    <t>6月20日(月)</t>
  </si>
  <si>
    <t>ic3141</t>
  </si>
  <si>
    <t>ic3142</t>
  </si>
  <si>
    <t>スポーツ報知関西　12回目</t>
  </si>
  <si>
    <t>6月22日(水)</t>
  </si>
  <si>
    <t>ic3143</t>
  </si>
  <si>
    <t>スポーツ報知関西　13回目</t>
  </si>
  <si>
    <t>6月23日(木)</t>
  </si>
  <si>
    <t>ic3144</t>
  </si>
  <si>
    <t>(空電共通)</t>
  </si>
  <si>
    <t>共通</t>
  </si>
  <si>
    <t>icn149</t>
  </si>
  <si>
    <t>DVDパッケージ＿ストーリー版(LINEver)（大浦真奈美）</t>
  </si>
  <si>
    <t>スポニチ関東</t>
  </si>
  <si>
    <t>全5段</t>
  </si>
  <si>
    <t>6月12日(日)</t>
  </si>
  <si>
    <t>ic3145</t>
  </si>
  <si>
    <t>ic3146</t>
  </si>
  <si>
    <t>icn150</t>
  </si>
  <si>
    <t>スポニチ関西</t>
  </si>
  <si>
    <t>ic3147</t>
  </si>
  <si>
    <t>ic3148</t>
  </si>
  <si>
    <t>icn151</t>
  </si>
  <si>
    <t>4C終面全5段</t>
  </si>
  <si>
    <t>ic3149</t>
  </si>
  <si>
    <t>ic3150</t>
  </si>
  <si>
    <t>icn152</t>
  </si>
  <si>
    <t>デリヘル版3(LINEver)（晶エリー）</t>
  </si>
  <si>
    <t>1C終面全5段</t>
  </si>
  <si>
    <t>6月18日(土)</t>
  </si>
  <si>
    <t>ic3151</t>
  </si>
  <si>
    <t>ic3152</t>
  </si>
  <si>
    <t>icn153</t>
  </si>
  <si>
    <t>ic3153</t>
  </si>
  <si>
    <t>ic3154</t>
  </si>
  <si>
    <t>icn154</t>
  </si>
  <si>
    <t>ic3155</t>
  </si>
  <si>
    <t>ic3156</t>
  </si>
  <si>
    <t>icn155</t>
  </si>
  <si>
    <t>デイリースポーツ関西</t>
  </si>
  <si>
    <t>6月03日(金)</t>
  </si>
  <si>
    <t>ic3157</t>
  </si>
  <si>
    <t>ic3158</t>
  </si>
  <si>
    <t>icn156</t>
  </si>
  <si>
    <t>ic3159</t>
  </si>
  <si>
    <t>ic3160</t>
  </si>
  <si>
    <t>icn157</t>
  </si>
  <si>
    <t>ニッカン関西</t>
  </si>
  <si>
    <t>ic3161</t>
  </si>
  <si>
    <t>ic3162</t>
  </si>
  <si>
    <t>ic3163</t>
  </si>
  <si>
    <t>コンパニオン版（大浦真奈美）</t>
  </si>
  <si>
    <t>食事の後にお持ち帰りしたぜ</t>
  </si>
  <si>
    <t>半5段</t>
  </si>
  <si>
    <t>ic3164</t>
  </si>
  <si>
    <t>ic3165</t>
  </si>
  <si>
    <t>ic3166</t>
  </si>
  <si>
    <t>ic3167</t>
  </si>
  <si>
    <t>6月10日(金)</t>
  </si>
  <si>
    <t>ic3168</t>
  </si>
  <si>
    <t>ic3169</t>
  </si>
  <si>
    <t>ic3170</t>
  </si>
  <si>
    <t>ic3171</t>
  </si>
  <si>
    <t>興奮版（大浦真奈美）</t>
  </si>
  <si>
    <t>久々に興奮しました</t>
  </si>
  <si>
    <t>スポーツ報知関東</t>
  </si>
  <si>
    <t>6月07日(火)</t>
  </si>
  <si>
    <t>ic3172</t>
  </si>
  <si>
    <t>icn158</t>
  </si>
  <si>
    <t>LINE版(つかみ)（晶エリー）</t>
  </si>
  <si>
    <t>ic3173</t>
  </si>
  <si>
    <t>ic3174</t>
  </si>
  <si>
    <t>ic3175</t>
  </si>
  <si>
    <t>記事(ノーマル)（）</t>
  </si>
  <si>
    <t>デイリー8「性欲ギンギンの熟女が夜な夜な活動中！50歳以上の男性必見！」</t>
  </si>
  <si>
    <t>4C記事枠</t>
  </si>
  <si>
    <t>ic3176</t>
  </si>
  <si>
    <t>記事(黄)（）</t>
  </si>
  <si>
    <t>デイリー9「「犬っぽいオジサンが好き…」むっつり熟女がバター犬を募集！」</t>
  </si>
  <si>
    <t>ic3177</t>
  </si>
  <si>
    <t>記事(青)（）</t>
  </si>
  <si>
    <t>デイリー10「腰を振るのが大好きなラテン系熟女がハマってるサイト」</t>
  </si>
  <si>
    <t>ic3178</t>
  </si>
  <si>
    <t>記事(赤)（）</t>
  </si>
  <si>
    <t>デイリー11「ふしだらな女とダラダラ過ごせるゆるい出会い場」</t>
  </si>
  <si>
    <t>6月26日(日)</t>
  </si>
  <si>
    <t>ic3179</t>
  </si>
  <si>
    <t>ic3180</t>
  </si>
  <si>
    <t>九スポ</t>
  </si>
  <si>
    <t>記事枠</t>
  </si>
  <si>
    <t>ic3181</t>
  </si>
  <si>
    <t>新聞 TOTAL</t>
  </si>
  <si>
    <t>●雑誌 広告</t>
  </si>
  <si>
    <t>za223</t>
  </si>
  <si>
    <t>徳間書店</t>
  </si>
  <si>
    <t>アダルトチック版（大浦真奈美）</t>
  </si>
  <si>
    <t>元手0円お色気熟女と中年男性が出会える</t>
  </si>
  <si>
    <t>アサヒ芸能</t>
  </si>
  <si>
    <t>4C1P</t>
  </si>
  <si>
    <t>za224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</si>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</sst>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96</v>
      </c>
      <c r="D6" s="195">
        <v>3000000</v>
      </c>
      <c r="E6" s="81">
        <v>1586</v>
      </c>
      <c r="F6" s="81">
        <v>406</v>
      </c>
      <c r="G6" s="81">
        <v>5024</v>
      </c>
      <c r="H6" s="91">
        <v>305</v>
      </c>
      <c r="I6" s="92">
        <v>1</v>
      </c>
      <c r="J6" s="145">
        <f>H6+I6</f>
        <v>306</v>
      </c>
      <c r="K6" s="82">
        <f>IFERROR(J6/G6,"-")</f>
        <v>0.060907643312102</v>
      </c>
      <c r="L6" s="81">
        <v>17</v>
      </c>
      <c r="M6" s="81">
        <v>85</v>
      </c>
      <c r="N6" s="82">
        <f>IFERROR(L6/J6,"-")</f>
        <v>0.055555555555556</v>
      </c>
      <c r="O6" s="83">
        <f>IFERROR(D6/J6,"-")</f>
        <v>9803.9215686275</v>
      </c>
      <c r="P6" s="84">
        <v>40</v>
      </c>
      <c r="Q6" s="82">
        <f>IFERROR(P6/J6,"-")</f>
        <v>0.13071895424837</v>
      </c>
      <c r="R6" s="200">
        <v>2447853</v>
      </c>
      <c r="S6" s="201">
        <f>IFERROR(R6/J6,"-")</f>
        <v>7999.5196078431</v>
      </c>
      <c r="T6" s="201">
        <f>IFERROR(R6/P6,"-")</f>
        <v>61196.325</v>
      </c>
      <c r="U6" s="195">
        <f>IFERROR(R6-D6,"-")</f>
        <v>-552147</v>
      </c>
      <c r="V6" s="85">
        <f>R6/D6</f>
        <v>0.815951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340000</v>
      </c>
      <c r="E7" s="81">
        <v>53</v>
      </c>
      <c r="F7" s="81">
        <v>27</v>
      </c>
      <c r="G7" s="81">
        <v>63</v>
      </c>
      <c r="H7" s="91">
        <v>14</v>
      </c>
      <c r="I7" s="92">
        <v>1</v>
      </c>
      <c r="J7" s="145">
        <f>H7+I7</f>
        <v>15</v>
      </c>
      <c r="K7" s="82">
        <f>IFERROR(J7/G7,"-")</f>
        <v>0.23809523809524</v>
      </c>
      <c r="L7" s="81">
        <v>0</v>
      </c>
      <c r="M7" s="81">
        <v>4</v>
      </c>
      <c r="N7" s="82">
        <f>IFERROR(L7/J7,"-")</f>
        <v>0</v>
      </c>
      <c r="O7" s="83">
        <f>IFERROR(D7/J7,"-")</f>
        <v>22666.666666667</v>
      </c>
      <c r="P7" s="84">
        <v>1</v>
      </c>
      <c r="Q7" s="82">
        <f>IFERROR(P7/J7,"-")</f>
        <v>0.066666666666667</v>
      </c>
      <c r="R7" s="200">
        <v>3000</v>
      </c>
      <c r="S7" s="201">
        <f>IFERROR(R7/J7,"-")</f>
        <v>200</v>
      </c>
      <c r="T7" s="201">
        <f>IFERROR(R7/P7,"-")</f>
        <v>3000</v>
      </c>
      <c r="U7" s="195">
        <f>IFERROR(R7-D7,"-")</f>
        <v>-337000</v>
      </c>
      <c r="V7" s="85">
        <f>R7/D7</f>
        <v>0.0088235294117647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3340000</v>
      </c>
      <c r="E10" s="41">
        <f>SUM(E6:E8)</f>
        <v>1639</v>
      </c>
      <c r="F10" s="41">
        <f>SUM(F6:F8)</f>
        <v>433</v>
      </c>
      <c r="G10" s="41">
        <f>SUM(G6:G8)</f>
        <v>5087</v>
      </c>
      <c r="H10" s="41">
        <f>SUM(H6:H8)</f>
        <v>319</v>
      </c>
      <c r="I10" s="41">
        <f>SUM(I6:I8)</f>
        <v>2</v>
      </c>
      <c r="J10" s="41">
        <f>SUM(J6:J8)</f>
        <v>321</v>
      </c>
      <c r="K10" s="42">
        <f>IFERROR(J10/G10,"-")</f>
        <v>0.063102024769019</v>
      </c>
      <c r="L10" s="78">
        <f>SUM(L6:L8)</f>
        <v>17</v>
      </c>
      <c r="M10" s="78">
        <f>SUM(M6:M8)</f>
        <v>89</v>
      </c>
      <c r="N10" s="42">
        <f>IFERROR(L10/J10,"-")</f>
        <v>0.052959501557632</v>
      </c>
      <c r="O10" s="43">
        <f>IFERROR(D10/J10,"-")</f>
        <v>10404.984423676</v>
      </c>
      <c r="P10" s="44">
        <f>SUM(P6:P8)</f>
        <v>41</v>
      </c>
      <c r="Q10" s="42">
        <f>IFERROR(P10/J10,"-")</f>
        <v>0.12772585669782</v>
      </c>
      <c r="R10" s="45">
        <f>SUM(R6:R8)</f>
        <v>2450853</v>
      </c>
      <c r="S10" s="45">
        <f>IFERROR(R10/J10,"-")</f>
        <v>7635.0560747664</v>
      </c>
      <c r="T10" s="45">
        <f>IFERROR(R10/P10,"-")</f>
        <v>59776.902439024</v>
      </c>
      <c r="U10" s="46">
        <f>SUM(U6:U8)</f>
        <v>-889147</v>
      </c>
      <c r="V10" s="47">
        <f>IFERROR(R10/D10,"-")</f>
        <v>0.73378832335329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2.5147058823529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142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IFERROR(J6/SUM(P6:P29),"-")</f>
        <v>6938.7755102041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SUM(X6:X29)-SUM(J6:J29)</f>
        <v>515000</v>
      </c>
      <c r="AB6" s="85">
        <f>SUM(X6:X29)/SUM(J6:J29)</f>
        <v>2.5147058823529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/>
      <c r="H7" s="90"/>
      <c r="I7" s="90"/>
      <c r="J7" s="188"/>
      <c r="K7" s="81">
        <v>34</v>
      </c>
      <c r="L7" s="81">
        <v>0</v>
      </c>
      <c r="M7" s="81">
        <v>103</v>
      </c>
      <c r="N7" s="91">
        <v>13</v>
      </c>
      <c r="O7" s="92">
        <v>0</v>
      </c>
      <c r="P7" s="93">
        <f>N7+O7</f>
        <v>13</v>
      </c>
      <c r="Q7" s="82">
        <f>IFERROR(P7/M7,"-")</f>
        <v>0.12621359223301</v>
      </c>
      <c r="R7" s="81">
        <v>3</v>
      </c>
      <c r="S7" s="81">
        <v>3</v>
      </c>
      <c r="T7" s="82">
        <f>IFERROR(S7/(O7+P7),"-")</f>
        <v>0.23076923076923</v>
      </c>
      <c r="U7" s="182"/>
      <c r="V7" s="84">
        <v>5</v>
      </c>
      <c r="W7" s="82">
        <f>IF(P7=0,"-",V7/P7)</f>
        <v>0.38461538461538</v>
      </c>
      <c r="X7" s="186">
        <v>277000</v>
      </c>
      <c r="Y7" s="187">
        <f>IFERROR(X7/P7,"-")</f>
        <v>21307.692307692</v>
      </c>
      <c r="Z7" s="187">
        <f>IFERROR(X7/V7,"-")</f>
        <v>55400</v>
      </c>
      <c r="AA7" s="188"/>
      <c r="AB7" s="85"/>
      <c r="AC7" s="79"/>
      <c r="AD7" s="94">
        <v>1</v>
      </c>
      <c r="AE7" s="95">
        <f>IF(P7=0,"",IF(AD7=0,"",(AD7/P7)))</f>
        <v>0.076923076923077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0.076923076923077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0.23076923076923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0.30769230769231</v>
      </c>
      <c r="BG7" s="112">
        <v>3</v>
      </c>
      <c r="BH7" s="114">
        <f>IFERROR(BG7/BE7,"-")</f>
        <v>0.75</v>
      </c>
      <c r="BI7" s="115">
        <v>14000</v>
      </c>
      <c r="BJ7" s="116">
        <f>IFERROR(BI7/BE7,"-")</f>
        <v>3500</v>
      </c>
      <c r="BK7" s="117">
        <v>1</v>
      </c>
      <c r="BL7" s="117">
        <v>1</v>
      </c>
      <c r="BM7" s="117">
        <v>1</v>
      </c>
      <c r="BN7" s="119">
        <v>3</v>
      </c>
      <c r="BO7" s="120">
        <f>IF(P7=0,"",IF(BN7=0,"",(BN7/P7)))</f>
        <v>0.23076923076923</v>
      </c>
      <c r="BP7" s="121">
        <v>1</v>
      </c>
      <c r="BQ7" s="122">
        <f>IFERROR(BP7/BN7,"-")</f>
        <v>0.33333333333333</v>
      </c>
      <c r="BR7" s="123">
        <v>18000</v>
      </c>
      <c r="BS7" s="124">
        <f>IFERROR(BR7/BN7,"-")</f>
        <v>6000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>
        <v>1</v>
      </c>
      <c r="CG7" s="134">
        <f>IF(P7=0,"",IF(CF7=0,"",(CF7/P7)))</f>
        <v>0.076923076923077</v>
      </c>
      <c r="CH7" s="135">
        <v>1</v>
      </c>
      <c r="CI7" s="136">
        <f>IFERROR(CH7/CF7,"-")</f>
        <v>1</v>
      </c>
      <c r="CJ7" s="137">
        <v>245000</v>
      </c>
      <c r="CK7" s="138">
        <f>IFERROR(CJ7/CF7,"-")</f>
        <v>245000</v>
      </c>
      <c r="CL7" s="139"/>
      <c r="CM7" s="139"/>
      <c r="CN7" s="139">
        <v>1</v>
      </c>
      <c r="CO7" s="140">
        <v>5</v>
      </c>
      <c r="CP7" s="141">
        <v>277000</v>
      </c>
      <c r="CQ7" s="141">
        <v>245000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62</v>
      </c>
      <c r="E8" s="203" t="s">
        <v>63</v>
      </c>
      <c r="F8" s="203" t="s">
        <v>70</v>
      </c>
      <c r="G8" s="203"/>
      <c r="H8" s="90"/>
      <c r="I8" s="90"/>
      <c r="J8" s="188"/>
      <c r="K8" s="81">
        <v>44</v>
      </c>
      <c r="L8" s="81">
        <v>20</v>
      </c>
      <c r="M8" s="81">
        <v>7</v>
      </c>
      <c r="N8" s="91">
        <v>4</v>
      </c>
      <c r="O8" s="92">
        <v>0</v>
      </c>
      <c r="P8" s="93">
        <f>N8+O8</f>
        <v>4</v>
      </c>
      <c r="Q8" s="82">
        <f>IFERROR(P8/M8,"-")</f>
        <v>0.57142857142857</v>
      </c>
      <c r="R8" s="81">
        <v>0</v>
      </c>
      <c r="S8" s="81">
        <v>1</v>
      </c>
      <c r="T8" s="82">
        <f>IFERROR(S8/(O8+P8),"-")</f>
        <v>0.25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0.5</v>
      </c>
      <c r="BP8" s="121">
        <v>1</v>
      </c>
      <c r="BQ8" s="122">
        <f>IFERROR(BP8/BN8,"-")</f>
        <v>0.5</v>
      </c>
      <c r="BR8" s="123">
        <v>10000</v>
      </c>
      <c r="BS8" s="124">
        <f>IFERROR(BR8/BN8,"-")</f>
        <v>5000</v>
      </c>
      <c r="BT8" s="125">
        <v>1</v>
      </c>
      <c r="BU8" s="125"/>
      <c r="BV8" s="125"/>
      <c r="BW8" s="126">
        <v>1</v>
      </c>
      <c r="BX8" s="127">
        <f>IF(P8=0,"",IF(BW8=0,"",(BW8/P8)))</f>
        <v>0.25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0.25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>
        <v>10000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62</v>
      </c>
      <c r="E9" s="203" t="s">
        <v>63</v>
      </c>
      <c r="F9" s="203" t="s">
        <v>64</v>
      </c>
      <c r="G9" s="203" t="s">
        <v>65</v>
      </c>
      <c r="H9" s="90" t="s">
        <v>72</v>
      </c>
      <c r="I9" s="90"/>
      <c r="J9" s="188"/>
      <c r="K9" s="81">
        <v>0</v>
      </c>
      <c r="L9" s="81">
        <v>0</v>
      </c>
      <c r="M9" s="81">
        <v>77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62</v>
      </c>
      <c r="E10" s="203" t="s">
        <v>63</v>
      </c>
      <c r="F10" s="203" t="s">
        <v>64</v>
      </c>
      <c r="G10" s="203"/>
      <c r="H10" s="90"/>
      <c r="I10" s="90"/>
      <c r="J10" s="188"/>
      <c r="K10" s="81">
        <v>33</v>
      </c>
      <c r="L10" s="81">
        <v>0</v>
      </c>
      <c r="M10" s="81">
        <v>80</v>
      </c>
      <c r="N10" s="91">
        <v>9</v>
      </c>
      <c r="O10" s="92">
        <v>0</v>
      </c>
      <c r="P10" s="93">
        <f>N10+O10</f>
        <v>9</v>
      </c>
      <c r="Q10" s="82">
        <f>IFERROR(P10/M10,"-")</f>
        <v>0.1125</v>
      </c>
      <c r="R10" s="81">
        <v>0</v>
      </c>
      <c r="S10" s="81">
        <v>3</v>
      </c>
      <c r="T10" s="82">
        <f>IFERROR(S10/(O10+P10),"-")</f>
        <v>0.33333333333333</v>
      </c>
      <c r="U10" s="182"/>
      <c r="V10" s="84">
        <v>3</v>
      </c>
      <c r="W10" s="82">
        <f>IF(P10=0,"-",V10/P10)</f>
        <v>0.33333333333333</v>
      </c>
      <c r="X10" s="186">
        <v>277000</v>
      </c>
      <c r="Y10" s="187">
        <f>IFERROR(X10/P10,"-")</f>
        <v>30777.777777778</v>
      </c>
      <c r="Z10" s="187">
        <f>IFERROR(X10/V10,"-")</f>
        <v>92333.333333333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0.11111111111111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0.11111111111111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0.22222222222222</v>
      </c>
      <c r="BP10" s="121">
        <v>1</v>
      </c>
      <c r="BQ10" s="122">
        <f>IFERROR(BP10/BN10,"-")</f>
        <v>0.5</v>
      </c>
      <c r="BR10" s="123">
        <v>258000</v>
      </c>
      <c r="BS10" s="124">
        <f>IFERROR(BR10/BN10,"-")</f>
        <v>129000</v>
      </c>
      <c r="BT10" s="125"/>
      <c r="BU10" s="125"/>
      <c r="BV10" s="125">
        <v>1</v>
      </c>
      <c r="BW10" s="126">
        <v>4</v>
      </c>
      <c r="BX10" s="127">
        <f>IF(P10=0,"",IF(BW10=0,"",(BW10/P10)))</f>
        <v>0.44444444444444</v>
      </c>
      <c r="BY10" s="128">
        <v>1</v>
      </c>
      <c r="BZ10" s="129">
        <f>IFERROR(BY10/BW10,"-")</f>
        <v>0.25</v>
      </c>
      <c r="CA10" s="130">
        <v>3000</v>
      </c>
      <c r="CB10" s="131">
        <f>IFERROR(CA10/BW10,"-")</f>
        <v>750</v>
      </c>
      <c r="CC10" s="132">
        <v>1</v>
      </c>
      <c r="CD10" s="132"/>
      <c r="CE10" s="132"/>
      <c r="CF10" s="133">
        <v>1</v>
      </c>
      <c r="CG10" s="134">
        <f>IF(P10=0,"",IF(CF10=0,"",(CF10/P10)))</f>
        <v>0.11111111111111</v>
      </c>
      <c r="CH10" s="135">
        <v>1</v>
      </c>
      <c r="CI10" s="136">
        <f>IFERROR(CH10/CF10,"-")</f>
        <v>1</v>
      </c>
      <c r="CJ10" s="137">
        <v>16000</v>
      </c>
      <c r="CK10" s="138">
        <f>IFERROR(CJ10/CF10,"-")</f>
        <v>16000</v>
      </c>
      <c r="CL10" s="139"/>
      <c r="CM10" s="139"/>
      <c r="CN10" s="139">
        <v>1</v>
      </c>
      <c r="CO10" s="140">
        <v>3</v>
      </c>
      <c r="CP10" s="141">
        <v>277000</v>
      </c>
      <c r="CQ10" s="141">
        <v>258000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74</v>
      </c>
      <c r="C11" s="203"/>
      <c r="D11" s="203" t="s">
        <v>62</v>
      </c>
      <c r="E11" s="203" t="s">
        <v>63</v>
      </c>
      <c r="F11" s="203" t="s">
        <v>70</v>
      </c>
      <c r="G11" s="203"/>
      <c r="H11" s="90"/>
      <c r="I11" s="90"/>
      <c r="J11" s="188"/>
      <c r="K11" s="81">
        <v>14</v>
      </c>
      <c r="L11" s="81">
        <v>12</v>
      </c>
      <c r="M11" s="81">
        <v>1</v>
      </c>
      <c r="N11" s="91">
        <v>1</v>
      </c>
      <c r="O11" s="92">
        <v>0</v>
      </c>
      <c r="P11" s="93">
        <f>N11+O11</f>
        <v>1</v>
      </c>
      <c r="Q11" s="82">
        <f>IFERROR(P11/M11,"-")</f>
        <v>1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1</v>
      </c>
      <c r="BX11" s="127">
        <f>IF(P11=0,"",IF(BW11=0,"",(BW11/P11)))</f>
        <v>1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75</v>
      </c>
      <c r="C12" s="203"/>
      <c r="D12" s="203" t="s">
        <v>76</v>
      </c>
      <c r="E12" s="203" t="s">
        <v>77</v>
      </c>
      <c r="F12" s="203" t="s">
        <v>64</v>
      </c>
      <c r="G12" s="203" t="s">
        <v>65</v>
      </c>
      <c r="H12" s="90" t="s">
        <v>66</v>
      </c>
      <c r="I12" s="90" t="s">
        <v>78</v>
      </c>
      <c r="J12" s="188"/>
      <c r="K12" s="81">
        <v>0</v>
      </c>
      <c r="L12" s="81">
        <v>0</v>
      </c>
      <c r="M12" s="81">
        <v>1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76</v>
      </c>
      <c r="E13" s="203" t="s">
        <v>77</v>
      </c>
      <c r="F13" s="203" t="s">
        <v>64</v>
      </c>
      <c r="G13" s="203"/>
      <c r="H13" s="90"/>
      <c r="I13" s="90"/>
      <c r="J13" s="188"/>
      <c r="K13" s="81">
        <v>0</v>
      </c>
      <c r="L13" s="81">
        <v>0</v>
      </c>
      <c r="M13" s="81">
        <v>9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76</v>
      </c>
      <c r="E14" s="203" t="s">
        <v>77</v>
      </c>
      <c r="F14" s="203" t="s">
        <v>70</v>
      </c>
      <c r="G14" s="203"/>
      <c r="H14" s="90"/>
      <c r="I14" s="90"/>
      <c r="J14" s="188"/>
      <c r="K14" s="81">
        <v>19</v>
      </c>
      <c r="L14" s="81">
        <v>3</v>
      </c>
      <c r="M14" s="81">
        <v>0</v>
      </c>
      <c r="N14" s="91">
        <v>0</v>
      </c>
      <c r="O14" s="92">
        <v>0</v>
      </c>
      <c r="P14" s="93">
        <f>N14+O14</f>
        <v>0</v>
      </c>
      <c r="Q14" s="82" t="str">
        <f>IFERROR(P14/M14,"-")</f>
        <v>-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81</v>
      </c>
      <c r="C15" s="203"/>
      <c r="D15" s="203" t="s">
        <v>76</v>
      </c>
      <c r="E15" s="203" t="s">
        <v>77</v>
      </c>
      <c r="F15" s="203" t="s">
        <v>64</v>
      </c>
      <c r="G15" s="203" t="s">
        <v>65</v>
      </c>
      <c r="H15" s="90" t="s">
        <v>72</v>
      </c>
      <c r="I15" s="90"/>
      <c r="J15" s="188"/>
      <c r="K15" s="81">
        <v>0</v>
      </c>
      <c r="L15" s="81">
        <v>0</v>
      </c>
      <c r="M15" s="81">
        <v>22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82</v>
      </c>
      <c r="C16" s="203"/>
      <c r="D16" s="203" t="s">
        <v>76</v>
      </c>
      <c r="E16" s="203" t="s">
        <v>77</v>
      </c>
      <c r="F16" s="203" t="s">
        <v>64</v>
      </c>
      <c r="G16" s="203"/>
      <c r="H16" s="90"/>
      <c r="I16" s="90"/>
      <c r="J16" s="188"/>
      <c r="K16" s="81">
        <v>14</v>
      </c>
      <c r="L16" s="81">
        <v>0</v>
      </c>
      <c r="M16" s="81">
        <v>56</v>
      </c>
      <c r="N16" s="91">
        <v>4</v>
      </c>
      <c r="O16" s="92">
        <v>0</v>
      </c>
      <c r="P16" s="93">
        <f>N16+O16</f>
        <v>4</v>
      </c>
      <c r="Q16" s="82">
        <f>IFERROR(P16/M16,"-")</f>
        <v>0.071428571428571</v>
      </c>
      <c r="R16" s="81">
        <v>0</v>
      </c>
      <c r="S16" s="81">
        <v>4</v>
      </c>
      <c r="T16" s="82">
        <f>IFERROR(S16/(O16+P16),"-")</f>
        <v>1</v>
      </c>
      <c r="U16" s="182"/>
      <c r="V16" s="84">
        <v>2</v>
      </c>
      <c r="W16" s="82">
        <f>IF(P16=0,"-",V16/P16)</f>
        <v>0.5</v>
      </c>
      <c r="X16" s="186">
        <v>11000</v>
      </c>
      <c r="Y16" s="187">
        <f>IFERROR(X16/P16,"-")</f>
        <v>2750</v>
      </c>
      <c r="Z16" s="187">
        <f>IFERROR(X16/V16,"-")</f>
        <v>5500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0.5</v>
      </c>
      <c r="BP16" s="121">
        <v>2</v>
      </c>
      <c r="BQ16" s="122">
        <f>IFERROR(BP16/BN16,"-")</f>
        <v>1</v>
      </c>
      <c r="BR16" s="123">
        <v>11000</v>
      </c>
      <c r="BS16" s="124">
        <f>IFERROR(BR16/BN16,"-")</f>
        <v>5500</v>
      </c>
      <c r="BT16" s="125">
        <v>1</v>
      </c>
      <c r="BU16" s="125">
        <v>1</v>
      </c>
      <c r="BV16" s="125"/>
      <c r="BW16" s="126">
        <v>2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11000</v>
      </c>
      <c r="CQ16" s="141">
        <v>6000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83</v>
      </c>
      <c r="C17" s="203"/>
      <c r="D17" s="203" t="s">
        <v>76</v>
      </c>
      <c r="E17" s="203" t="s">
        <v>77</v>
      </c>
      <c r="F17" s="203" t="s">
        <v>70</v>
      </c>
      <c r="G17" s="203"/>
      <c r="H17" s="90"/>
      <c r="I17" s="90"/>
      <c r="J17" s="188"/>
      <c r="K17" s="81">
        <v>13</v>
      </c>
      <c r="L17" s="81">
        <v>5</v>
      </c>
      <c r="M17" s="81">
        <v>1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84</v>
      </c>
      <c r="C18" s="203"/>
      <c r="D18" s="203" t="s">
        <v>62</v>
      </c>
      <c r="E18" s="203" t="s">
        <v>63</v>
      </c>
      <c r="F18" s="203" t="s">
        <v>64</v>
      </c>
      <c r="G18" s="203" t="s">
        <v>85</v>
      </c>
      <c r="H18" s="90" t="s">
        <v>66</v>
      </c>
      <c r="I18" s="90" t="s">
        <v>67</v>
      </c>
      <c r="J18" s="188"/>
      <c r="K18" s="81">
        <v>0</v>
      </c>
      <c r="L18" s="81">
        <v>0</v>
      </c>
      <c r="M18" s="81">
        <v>141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86</v>
      </c>
      <c r="C19" s="203"/>
      <c r="D19" s="203" t="s">
        <v>62</v>
      </c>
      <c r="E19" s="203" t="s">
        <v>63</v>
      </c>
      <c r="F19" s="203" t="s">
        <v>64</v>
      </c>
      <c r="G19" s="203"/>
      <c r="H19" s="90"/>
      <c r="I19" s="90"/>
      <c r="J19" s="188"/>
      <c r="K19" s="81">
        <v>29</v>
      </c>
      <c r="L19" s="81">
        <v>0</v>
      </c>
      <c r="M19" s="81">
        <v>44</v>
      </c>
      <c r="N19" s="91">
        <v>4</v>
      </c>
      <c r="O19" s="92">
        <v>0</v>
      </c>
      <c r="P19" s="93">
        <f>N19+O19</f>
        <v>4</v>
      </c>
      <c r="Q19" s="82">
        <f>IFERROR(P19/M19,"-")</f>
        <v>0.090909090909091</v>
      </c>
      <c r="R19" s="81">
        <v>0</v>
      </c>
      <c r="S19" s="81">
        <v>2</v>
      </c>
      <c r="T19" s="82">
        <f>IFERROR(S19/(O19+P19),"-")</f>
        <v>0.5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>
        <v>2</v>
      </c>
      <c r="AN19" s="101">
        <f>IF(P19=0,"",IF(AM19=0,"",(AM19/P19)))</f>
        <v>0.5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87</v>
      </c>
      <c r="C20" s="203"/>
      <c r="D20" s="203" t="s">
        <v>62</v>
      </c>
      <c r="E20" s="203" t="s">
        <v>63</v>
      </c>
      <c r="F20" s="203" t="s">
        <v>70</v>
      </c>
      <c r="G20" s="203"/>
      <c r="H20" s="90"/>
      <c r="I20" s="90"/>
      <c r="J20" s="188"/>
      <c r="K20" s="81">
        <v>22</v>
      </c>
      <c r="L20" s="81">
        <v>20</v>
      </c>
      <c r="M20" s="81">
        <v>9</v>
      </c>
      <c r="N20" s="91">
        <v>3</v>
      </c>
      <c r="O20" s="92">
        <v>0</v>
      </c>
      <c r="P20" s="93">
        <f>N20+O20</f>
        <v>3</v>
      </c>
      <c r="Q20" s="82">
        <f>IFERROR(P20/M20,"-")</f>
        <v>0.33333333333333</v>
      </c>
      <c r="R20" s="81">
        <v>1</v>
      </c>
      <c r="S20" s="81">
        <v>1</v>
      </c>
      <c r="T20" s="82">
        <f>IFERROR(S20/(O20+P20),"-")</f>
        <v>0.33333333333333</v>
      </c>
      <c r="U20" s="182"/>
      <c r="V20" s="84">
        <v>1</v>
      </c>
      <c r="W20" s="82">
        <f>IF(P20=0,"-",V20/P20)</f>
        <v>0.33333333333333</v>
      </c>
      <c r="X20" s="186">
        <v>11000</v>
      </c>
      <c r="Y20" s="187">
        <f>IFERROR(X20/P20,"-")</f>
        <v>3666.6666666667</v>
      </c>
      <c r="Z20" s="187">
        <f>IFERROR(X20/V20,"-")</f>
        <v>11000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>
        <v>1</v>
      </c>
      <c r="BH20" s="114">
        <f>IFERROR(BG20/BE20,"-")</f>
        <v>1</v>
      </c>
      <c r="BI20" s="115">
        <v>11000</v>
      </c>
      <c r="BJ20" s="116">
        <f>IFERROR(BI20/BE20,"-")</f>
        <v>11000</v>
      </c>
      <c r="BK20" s="117"/>
      <c r="BL20" s="117"/>
      <c r="BM20" s="117">
        <v>1</v>
      </c>
      <c r="BN20" s="119">
        <v>1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1</v>
      </c>
      <c r="CP20" s="141">
        <v>11000</v>
      </c>
      <c r="CQ20" s="141">
        <v>11000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88</v>
      </c>
      <c r="C21" s="203"/>
      <c r="D21" s="203" t="s">
        <v>62</v>
      </c>
      <c r="E21" s="203" t="s">
        <v>63</v>
      </c>
      <c r="F21" s="203" t="s">
        <v>64</v>
      </c>
      <c r="G21" s="203" t="s">
        <v>85</v>
      </c>
      <c r="H21" s="90" t="s">
        <v>72</v>
      </c>
      <c r="I21" s="90"/>
      <c r="J21" s="188"/>
      <c r="K21" s="81">
        <v>1</v>
      </c>
      <c r="L21" s="81">
        <v>0</v>
      </c>
      <c r="M21" s="81">
        <v>52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89</v>
      </c>
      <c r="C22" s="203"/>
      <c r="D22" s="203" t="s">
        <v>62</v>
      </c>
      <c r="E22" s="203" t="s">
        <v>63</v>
      </c>
      <c r="F22" s="203" t="s">
        <v>64</v>
      </c>
      <c r="G22" s="203"/>
      <c r="H22" s="90"/>
      <c r="I22" s="90"/>
      <c r="J22" s="188"/>
      <c r="K22" s="81">
        <v>25</v>
      </c>
      <c r="L22" s="81">
        <v>0</v>
      </c>
      <c r="M22" s="81">
        <v>58</v>
      </c>
      <c r="N22" s="91">
        <v>5</v>
      </c>
      <c r="O22" s="92">
        <v>0</v>
      </c>
      <c r="P22" s="93">
        <f>N22+O22</f>
        <v>5</v>
      </c>
      <c r="Q22" s="82">
        <f>IFERROR(P22/M22,"-")</f>
        <v>0.086206896551724</v>
      </c>
      <c r="R22" s="81">
        <v>0</v>
      </c>
      <c r="S22" s="81">
        <v>1</v>
      </c>
      <c r="T22" s="82">
        <f>IFERROR(S22/(O22+P22),"-")</f>
        <v>0.2</v>
      </c>
      <c r="U22" s="182"/>
      <c r="V22" s="84">
        <v>1</v>
      </c>
      <c r="W22" s="82">
        <f>IF(P22=0,"-",V22/P22)</f>
        <v>0.2</v>
      </c>
      <c r="X22" s="186">
        <v>48000</v>
      </c>
      <c r="Y22" s="187">
        <f>IFERROR(X22/P22,"-")</f>
        <v>9600</v>
      </c>
      <c r="Z22" s="187">
        <f>IFERROR(X22/V22,"-")</f>
        <v>48000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4</v>
      </c>
      <c r="BO22" s="120">
        <f>IF(P22=0,"",IF(BN22=0,"",(BN22/P22)))</f>
        <v>0.8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>
        <v>1</v>
      </c>
      <c r="CG22" s="134">
        <f>IF(P22=0,"",IF(CF22=0,"",(CF22/P22)))</f>
        <v>0.2</v>
      </c>
      <c r="CH22" s="135">
        <v>1</v>
      </c>
      <c r="CI22" s="136">
        <f>IFERROR(CH22/CF22,"-")</f>
        <v>1</v>
      </c>
      <c r="CJ22" s="137">
        <v>48000</v>
      </c>
      <c r="CK22" s="138">
        <f>IFERROR(CJ22/CF22,"-")</f>
        <v>48000</v>
      </c>
      <c r="CL22" s="139"/>
      <c r="CM22" s="139"/>
      <c r="CN22" s="139">
        <v>1</v>
      </c>
      <c r="CO22" s="140">
        <v>1</v>
      </c>
      <c r="CP22" s="141">
        <v>48000</v>
      </c>
      <c r="CQ22" s="141">
        <v>48000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90</v>
      </c>
      <c r="C23" s="203"/>
      <c r="D23" s="203" t="s">
        <v>62</v>
      </c>
      <c r="E23" s="203" t="s">
        <v>63</v>
      </c>
      <c r="F23" s="203" t="s">
        <v>70</v>
      </c>
      <c r="G23" s="203"/>
      <c r="H23" s="90"/>
      <c r="I23" s="90"/>
      <c r="J23" s="188"/>
      <c r="K23" s="81">
        <v>4</v>
      </c>
      <c r="L23" s="81">
        <v>4</v>
      </c>
      <c r="M23" s="81">
        <v>0</v>
      </c>
      <c r="N23" s="91">
        <v>0</v>
      </c>
      <c r="O23" s="92">
        <v>0</v>
      </c>
      <c r="P23" s="93">
        <f>N23+O23</f>
        <v>0</v>
      </c>
      <c r="Q23" s="82" t="str">
        <f>IFERROR(P23/M23,"-")</f>
        <v>-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91</v>
      </c>
      <c r="C24" s="203"/>
      <c r="D24" s="203" t="s">
        <v>76</v>
      </c>
      <c r="E24" s="203" t="s">
        <v>77</v>
      </c>
      <c r="F24" s="203" t="s">
        <v>64</v>
      </c>
      <c r="G24" s="203" t="s">
        <v>85</v>
      </c>
      <c r="H24" s="90" t="s">
        <v>66</v>
      </c>
      <c r="I24" s="90" t="s">
        <v>78</v>
      </c>
      <c r="J24" s="188"/>
      <c r="K24" s="81">
        <v>0</v>
      </c>
      <c r="L24" s="81">
        <v>0</v>
      </c>
      <c r="M24" s="81">
        <v>3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92</v>
      </c>
      <c r="C25" s="203"/>
      <c r="D25" s="203" t="s">
        <v>76</v>
      </c>
      <c r="E25" s="203" t="s">
        <v>77</v>
      </c>
      <c r="F25" s="203" t="s">
        <v>64</v>
      </c>
      <c r="G25" s="203"/>
      <c r="H25" s="90"/>
      <c r="I25" s="90"/>
      <c r="J25" s="188"/>
      <c r="K25" s="81">
        <v>9</v>
      </c>
      <c r="L25" s="81">
        <v>0</v>
      </c>
      <c r="M25" s="81">
        <v>49</v>
      </c>
      <c r="N25" s="91">
        <v>2</v>
      </c>
      <c r="O25" s="92">
        <v>0</v>
      </c>
      <c r="P25" s="93">
        <f>N25+O25</f>
        <v>2</v>
      </c>
      <c r="Q25" s="82">
        <f>IFERROR(P25/M25,"-")</f>
        <v>0.040816326530612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1</v>
      </c>
      <c r="W25" s="82">
        <f>IF(P25=0,"-",V25/P25)</f>
        <v>0.5</v>
      </c>
      <c r="X25" s="186">
        <v>231000</v>
      </c>
      <c r="Y25" s="187">
        <f>IFERROR(X25/P25,"-")</f>
        <v>115500</v>
      </c>
      <c r="Z25" s="187">
        <f>IFERROR(X25/V25,"-")</f>
        <v>231000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>
        <v>1</v>
      </c>
      <c r="BQ25" s="122">
        <f>IFERROR(BP25/BN25,"-")</f>
        <v>1</v>
      </c>
      <c r="BR25" s="123">
        <v>231000</v>
      </c>
      <c r="BS25" s="124">
        <f>IFERROR(BR25/BN25,"-")</f>
        <v>231000</v>
      </c>
      <c r="BT25" s="125"/>
      <c r="BU25" s="125"/>
      <c r="BV25" s="125">
        <v>1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231000</v>
      </c>
      <c r="CQ25" s="141">
        <v>231000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93</v>
      </c>
      <c r="C26" s="203"/>
      <c r="D26" s="203" t="s">
        <v>76</v>
      </c>
      <c r="E26" s="203" t="s">
        <v>77</v>
      </c>
      <c r="F26" s="203" t="s">
        <v>70</v>
      </c>
      <c r="G26" s="203"/>
      <c r="H26" s="90"/>
      <c r="I26" s="90"/>
      <c r="J26" s="188"/>
      <c r="K26" s="81">
        <v>5</v>
      </c>
      <c r="L26" s="81">
        <v>4</v>
      </c>
      <c r="M26" s="81">
        <v>4</v>
      </c>
      <c r="N26" s="91">
        <v>1</v>
      </c>
      <c r="O26" s="92">
        <v>0</v>
      </c>
      <c r="P26" s="93">
        <f>N26+O26</f>
        <v>1</v>
      </c>
      <c r="Q26" s="82">
        <f>IFERROR(P26/M26,"-")</f>
        <v>0.25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1</v>
      </c>
      <c r="BX26" s="127">
        <f>IF(P26=0,"",IF(BW26=0,"",(BW26/P26)))</f>
        <v>1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94</v>
      </c>
      <c r="C27" s="203"/>
      <c r="D27" s="203" t="s">
        <v>76</v>
      </c>
      <c r="E27" s="203" t="s">
        <v>77</v>
      </c>
      <c r="F27" s="203" t="s">
        <v>64</v>
      </c>
      <c r="G27" s="203" t="s">
        <v>85</v>
      </c>
      <c r="H27" s="90" t="s">
        <v>72</v>
      </c>
      <c r="I27" s="90"/>
      <c r="J27" s="188"/>
      <c r="K27" s="81">
        <v>0</v>
      </c>
      <c r="L27" s="81">
        <v>0</v>
      </c>
      <c r="M27" s="81">
        <v>23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95</v>
      </c>
      <c r="C28" s="203"/>
      <c r="D28" s="203" t="s">
        <v>76</v>
      </c>
      <c r="E28" s="203" t="s">
        <v>77</v>
      </c>
      <c r="F28" s="203" t="s">
        <v>64</v>
      </c>
      <c r="G28" s="203"/>
      <c r="H28" s="90"/>
      <c r="I28" s="90"/>
      <c r="J28" s="188"/>
      <c r="K28" s="81">
        <v>4</v>
      </c>
      <c r="L28" s="81">
        <v>0</v>
      </c>
      <c r="M28" s="81">
        <v>24</v>
      </c>
      <c r="N28" s="91">
        <v>2</v>
      </c>
      <c r="O28" s="92">
        <v>0</v>
      </c>
      <c r="P28" s="93">
        <f>N28+O28</f>
        <v>2</v>
      </c>
      <c r="Q28" s="82">
        <f>IFERROR(P28/M28,"-")</f>
        <v>0.083333333333333</v>
      </c>
      <c r="R28" s="81">
        <v>0</v>
      </c>
      <c r="S28" s="81">
        <v>1</v>
      </c>
      <c r="T28" s="82">
        <f>IFERROR(S28/(O28+P28),"-")</f>
        <v>0.5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>
        <v>2</v>
      </c>
      <c r="BX28" s="127">
        <f>IF(P28=0,"",IF(BW28=0,"",(BW28/P28)))</f>
        <v>1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96</v>
      </c>
      <c r="C29" s="203"/>
      <c r="D29" s="203" t="s">
        <v>76</v>
      </c>
      <c r="E29" s="203" t="s">
        <v>77</v>
      </c>
      <c r="F29" s="203" t="s">
        <v>70</v>
      </c>
      <c r="G29" s="203"/>
      <c r="H29" s="90"/>
      <c r="I29" s="90"/>
      <c r="J29" s="188"/>
      <c r="K29" s="81">
        <v>4</v>
      </c>
      <c r="L29" s="81">
        <v>4</v>
      </c>
      <c r="M29" s="81">
        <v>1</v>
      </c>
      <c r="N29" s="91">
        <v>1</v>
      </c>
      <c r="O29" s="92">
        <v>0</v>
      </c>
      <c r="P29" s="93">
        <f>N29+O29</f>
        <v>1</v>
      </c>
      <c r="Q29" s="82">
        <f>IFERROR(P29/M29,"-")</f>
        <v>1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>
        <v>1</v>
      </c>
      <c r="CG29" s="134">
        <f>IF(P29=0,"",IF(CF29=0,"",(CF29/P29)))</f>
        <v>1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0.065454545454545</v>
      </c>
      <c r="B30" s="203" t="s">
        <v>97</v>
      </c>
      <c r="C30" s="203"/>
      <c r="D30" s="203" t="s">
        <v>98</v>
      </c>
      <c r="E30" s="203" t="s">
        <v>99</v>
      </c>
      <c r="F30" s="203" t="s">
        <v>64</v>
      </c>
      <c r="G30" s="203" t="s">
        <v>100</v>
      </c>
      <c r="H30" s="90" t="s">
        <v>101</v>
      </c>
      <c r="I30" s="90" t="s">
        <v>102</v>
      </c>
      <c r="J30" s="188">
        <v>550000</v>
      </c>
      <c r="K30" s="81">
        <v>0</v>
      </c>
      <c r="L30" s="81">
        <v>0</v>
      </c>
      <c r="M30" s="81">
        <v>172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>
        <f>IFERROR(J30/SUM(P30:P37),"-")</f>
        <v>12222.222222222</v>
      </c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>
        <f>SUM(X30:X37)-SUM(J30:J37)</f>
        <v>-514000</v>
      </c>
      <c r="AB30" s="85">
        <f>SUM(X30:X37)/SUM(J30:J37)</f>
        <v>0.065454545454545</v>
      </c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103</v>
      </c>
      <c r="C31" s="203"/>
      <c r="D31" s="203" t="s">
        <v>98</v>
      </c>
      <c r="E31" s="203" t="s">
        <v>99</v>
      </c>
      <c r="F31" s="203" t="s">
        <v>64</v>
      </c>
      <c r="G31" s="203"/>
      <c r="H31" s="90"/>
      <c r="I31" s="90"/>
      <c r="J31" s="188"/>
      <c r="K31" s="81">
        <v>79</v>
      </c>
      <c r="L31" s="81">
        <v>0</v>
      </c>
      <c r="M31" s="81">
        <v>267</v>
      </c>
      <c r="N31" s="91">
        <v>32</v>
      </c>
      <c r="O31" s="92">
        <v>1</v>
      </c>
      <c r="P31" s="93">
        <f>N31+O31</f>
        <v>33</v>
      </c>
      <c r="Q31" s="82">
        <f>IFERROR(P31/M31,"-")</f>
        <v>0.12359550561798</v>
      </c>
      <c r="R31" s="81">
        <v>1</v>
      </c>
      <c r="S31" s="81">
        <v>9</v>
      </c>
      <c r="T31" s="82">
        <f>IFERROR(S31/(O31+P31),"-")</f>
        <v>0.26470588235294</v>
      </c>
      <c r="U31" s="182"/>
      <c r="V31" s="84">
        <v>2</v>
      </c>
      <c r="W31" s="82">
        <f>IF(P31=0,"-",V31/P31)</f>
        <v>0.060606060606061</v>
      </c>
      <c r="X31" s="186">
        <v>12000</v>
      </c>
      <c r="Y31" s="187">
        <f>IFERROR(X31/P31,"-")</f>
        <v>363.63636363636</v>
      </c>
      <c r="Z31" s="187">
        <f>IFERROR(X31/V31,"-")</f>
        <v>6000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4</v>
      </c>
      <c r="AN31" s="101">
        <f>IF(P31=0,"",IF(AM31=0,"",(AM31/P31)))</f>
        <v>0.12121212121212</v>
      </c>
      <c r="AO31" s="100">
        <v>1</v>
      </c>
      <c r="AP31" s="102">
        <f>IFERROR(AP31/AM31,"-")</f>
        <v>0</v>
      </c>
      <c r="AQ31" s="103">
        <v>3000</v>
      </c>
      <c r="AR31" s="104">
        <f>IFERROR(AQ31/AM31,"-")</f>
        <v>750</v>
      </c>
      <c r="AS31" s="105">
        <v>1</v>
      </c>
      <c r="AT31" s="105"/>
      <c r="AU31" s="105"/>
      <c r="AV31" s="106">
        <v>4</v>
      </c>
      <c r="AW31" s="107">
        <f>IF(P31=0,"",IF(AV31=0,"",(AV31/P31)))</f>
        <v>0.12121212121212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8</v>
      </c>
      <c r="BF31" s="113">
        <f>IF(P31=0,"",IF(BE31=0,"",(BE31/P31)))</f>
        <v>0.24242424242424</v>
      </c>
      <c r="BG31" s="112">
        <v>1</v>
      </c>
      <c r="BH31" s="114">
        <f>IFERROR(BG31/BE31,"-")</f>
        <v>0.125</v>
      </c>
      <c r="BI31" s="115">
        <v>3000</v>
      </c>
      <c r="BJ31" s="116">
        <f>IFERROR(BI31/BE31,"-")</f>
        <v>375</v>
      </c>
      <c r="BK31" s="117">
        <v>1</v>
      </c>
      <c r="BL31" s="117"/>
      <c r="BM31" s="117"/>
      <c r="BN31" s="119">
        <v>9</v>
      </c>
      <c r="BO31" s="120">
        <f>IF(P31=0,"",IF(BN31=0,"",(BN31/P31)))</f>
        <v>0.27272727272727</v>
      </c>
      <c r="BP31" s="121">
        <v>1</v>
      </c>
      <c r="BQ31" s="122">
        <f>IFERROR(BP31/BN31,"-")</f>
        <v>0.11111111111111</v>
      </c>
      <c r="BR31" s="123">
        <v>11000</v>
      </c>
      <c r="BS31" s="124">
        <f>IFERROR(BR31/BN31,"-")</f>
        <v>1222.2222222222</v>
      </c>
      <c r="BT31" s="125"/>
      <c r="BU31" s="125"/>
      <c r="BV31" s="125">
        <v>1</v>
      </c>
      <c r="BW31" s="126">
        <v>5</v>
      </c>
      <c r="BX31" s="127">
        <f>IF(P31=0,"",IF(BW31=0,"",(BW31/P31)))</f>
        <v>0.15151515151515</v>
      </c>
      <c r="BY31" s="128">
        <v>1</v>
      </c>
      <c r="BZ31" s="129">
        <f>IFERROR(BY31/BW31,"-")</f>
        <v>0.2</v>
      </c>
      <c r="CA31" s="130">
        <v>6000</v>
      </c>
      <c r="CB31" s="131">
        <f>IFERROR(CA31/BW31,"-")</f>
        <v>1200</v>
      </c>
      <c r="CC31" s="132"/>
      <c r="CD31" s="132">
        <v>1</v>
      </c>
      <c r="CE31" s="132"/>
      <c r="CF31" s="133">
        <v>3</v>
      </c>
      <c r="CG31" s="134">
        <f>IF(P31=0,"",IF(CF31=0,"",(CF31/P31)))</f>
        <v>0.090909090909091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2</v>
      </c>
      <c r="CP31" s="141">
        <v>12000</v>
      </c>
      <c r="CQ31" s="141">
        <v>11000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104</v>
      </c>
      <c r="C32" s="203"/>
      <c r="D32" s="203" t="s">
        <v>98</v>
      </c>
      <c r="E32" s="203" t="s">
        <v>99</v>
      </c>
      <c r="F32" s="203" t="s">
        <v>70</v>
      </c>
      <c r="G32" s="203"/>
      <c r="H32" s="90"/>
      <c r="I32" s="90"/>
      <c r="J32" s="188"/>
      <c r="K32" s="81">
        <v>73</v>
      </c>
      <c r="L32" s="81">
        <v>29</v>
      </c>
      <c r="M32" s="81">
        <v>24</v>
      </c>
      <c r="N32" s="91">
        <v>4</v>
      </c>
      <c r="O32" s="92">
        <v>0</v>
      </c>
      <c r="P32" s="93">
        <f>N32+O32</f>
        <v>4</v>
      </c>
      <c r="Q32" s="82">
        <f>IFERROR(P32/M32,"-")</f>
        <v>0.16666666666667</v>
      </c>
      <c r="R32" s="81">
        <v>0</v>
      </c>
      <c r="S32" s="81">
        <v>1</v>
      </c>
      <c r="T32" s="82">
        <f>IFERROR(S32/(O32+P32),"-")</f>
        <v>0.25</v>
      </c>
      <c r="U32" s="182"/>
      <c r="V32" s="84">
        <v>1</v>
      </c>
      <c r="W32" s="82">
        <f>IF(P32=0,"-",V32/P32)</f>
        <v>0.25</v>
      </c>
      <c r="X32" s="186">
        <v>21000</v>
      </c>
      <c r="Y32" s="187">
        <f>IFERROR(X32/P32,"-")</f>
        <v>5250</v>
      </c>
      <c r="Z32" s="187">
        <f>IFERROR(X32/V32,"-")</f>
        <v>21000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0.25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0.25</v>
      </c>
      <c r="BY32" s="128">
        <v>1</v>
      </c>
      <c r="BZ32" s="129">
        <f>IFERROR(BY32/BW32,"-")</f>
        <v>1</v>
      </c>
      <c r="CA32" s="130">
        <v>21000</v>
      </c>
      <c r="CB32" s="131">
        <f>IFERROR(CA32/BW32,"-")</f>
        <v>21000</v>
      </c>
      <c r="CC32" s="132"/>
      <c r="CD32" s="132"/>
      <c r="CE32" s="132">
        <v>1</v>
      </c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21000</v>
      </c>
      <c r="CQ32" s="141">
        <v>21000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105</v>
      </c>
      <c r="C33" s="203"/>
      <c r="D33" s="203" t="s">
        <v>106</v>
      </c>
      <c r="E33" s="203" t="s">
        <v>107</v>
      </c>
      <c r="F33" s="203" t="s">
        <v>64</v>
      </c>
      <c r="G33" s="203" t="s">
        <v>100</v>
      </c>
      <c r="H33" s="90" t="s">
        <v>108</v>
      </c>
      <c r="I33" s="90"/>
      <c r="J33" s="188"/>
      <c r="K33" s="81">
        <v>7</v>
      </c>
      <c r="L33" s="81">
        <v>0</v>
      </c>
      <c r="M33" s="81">
        <v>36</v>
      </c>
      <c r="N33" s="91">
        <v>4</v>
      </c>
      <c r="O33" s="92">
        <v>0</v>
      </c>
      <c r="P33" s="93">
        <f>N33+O33</f>
        <v>4</v>
      </c>
      <c r="Q33" s="82">
        <f>IFERROR(P33/M33,"-")</f>
        <v>0.11111111111111</v>
      </c>
      <c r="R33" s="81">
        <v>1</v>
      </c>
      <c r="S33" s="81">
        <v>2</v>
      </c>
      <c r="T33" s="82">
        <f>IFERROR(S33/(O33+P33),"-")</f>
        <v>0.5</v>
      </c>
      <c r="U33" s="182"/>
      <c r="V33" s="84">
        <v>1</v>
      </c>
      <c r="W33" s="82">
        <f>IF(P33=0,"-",V33/P33)</f>
        <v>0.25</v>
      </c>
      <c r="X33" s="186">
        <v>3000</v>
      </c>
      <c r="Y33" s="187">
        <f>IFERROR(X33/P33,"-")</f>
        <v>750</v>
      </c>
      <c r="Z33" s="187">
        <f>IFERROR(X33/V33,"-")</f>
        <v>3000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0.25</v>
      </c>
      <c r="AO33" s="100">
        <v>1</v>
      </c>
      <c r="AP33" s="102">
        <f>IFERROR(AP33/AM33,"-")</f>
        <v>0</v>
      </c>
      <c r="AQ33" s="103">
        <v>3000</v>
      </c>
      <c r="AR33" s="104">
        <f>IFERROR(AQ33/AM33,"-")</f>
        <v>3000</v>
      </c>
      <c r="AS33" s="105">
        <v>1</v>
      </c>
      <c r="AT33" s="105"/>
      <c r="AU33" s="105"/>
      <c r="AV33" s="106">
        <v>1</v>
      </c>
      <c r="AW33" s="107">
        <f>IF(P33=0,"",IF(AV33=0,"",(AV33/P33)))</f>
        <v>0.25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0.25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0.25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3000</v>
      </c>
      <c r="CQ33" s="141">
        <v>3000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109</v>
      </c>
      <c r="C34" s="203"/>
      <c r="D34" s="203" t="s">
        <v>106</v>
      </c>
      <c r="E34" s="203" t="s">
        <v>107</v>
      </c>
      <c r="F34" s="203" t="s">
        <v>70</v>
      </c>
      <c r="G34" s="203"/>
      <c r="H34" s="90"/>
      <c r="I34" s="90"/>
      <c r="J34" s="188"/>
      <c r="K34" s="81">
        <v>69</v>
      </c>
      <c r="L34" s="81">
        <v>18</v>
      </c>
      <c r="M34" s="81">
        <v>5</v>
      </c>
      <c r="N34" s="91">
        <v>2</v>
      </c>
      <c r="O34" s="92">
        <v>0</v>
      </c>
      <c r="P34" s="93">
        <f>N34+O34</f>
        <v>2</v>
      </c>
      <c r="Q34" s="82">
        <f>IFERROR(P34/M34,"-")</f>
        <v>0.4</v>
      </c>
      <c r="R34" s="81">
        <v>0</v>
      </c>
      <c r="S34" s="81">
        <v>1</v>
      </c>
      <c r="T34" s="82">
        <f>IFERROR(S34/(O34+P34),"-")</f>
        <v>0.5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1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>
        <v>1</v>
      </c>
      <c r="CG34" s="134">
        <f>IF(P34=0,"",IF(CF34=0,"",(CF34/P34)))</f>
        <v>0.5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110</v>
      </c>
      <c r="C35" s="203"/>
      <c r="D35" s="203" t="s">
        <v>111</v>
      </c>
      <c r="E35" s="203" t="s">
        <v>112</v>
      </c>
      <c r="F35" s="203" t="s">
        <v>64</v>
      </c>
      <c r="G35" s="203" t="s">
        <v>100</v>
      </c>
      <c r="H35" s="90" t="s">
        <v>113</v>
      </c>
      <c r="I35" s="90"/>
      <c r="J35" s="188"/>
      <c r="K35" s="81">
        <v>0</v>
      </c>
      <c r="L35" s="81">
        <v>0</v>
      </c>
      <c r="M35" s="81">
        <v>2</v>
      </c>
      <c r="N35" s="91">
        <v>0</v>
      </c>
      <c r="O35" s="92">
        <v>0</v>
      </c>
      <c r="P35" s="93">
        <f>N35+O35</f>
        <v>0</v>
      </c>
      <c r="Q35" s="82">
        <f>IFERROR(P35/M35,"-")</f>
        <v>0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114</v>
      </c>
      <c r="C36" s="203"/>
      <c r="D36" s="203" t="s">
        <v>111</v>
      </c>
      <c r="E36" s="203" t="s">
        <v>112</v>
      </c>
      <c r="F36" s="203" t="s">
        <v>64</v>
      </c>
      <c r="G36" s="203"/>
      <c r="H36" s="90"/>
      <c r="I36" s="90"/>
      <c r="J36" s="188"/>
      <c r="K36" s="81">
        <v>2</v>
      </c>
      <c r="L36" s="81">
        <v>0</v>
      </c>
      <c r="M36" s="81">
        <v>17</v>
      </c>
      <c r="N36" s="91">
        <v>2</v>
      </c>
      <c r="O36" s="92">
        <v>0</v>
      </c>
      <c r="P36" s="93">
        <f>N36+O36</f>
        <v>2</v>
      </c>
      <c r="Q36" s="82">
        <f>IFERROR(P36/M36,"-")</f>
        <v>0.11764705882353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115</v>
      </c>
      <c r="C37" s="203"/>
      <c r="D37" s="203" t="s">
        <v>111</v>
      </c>
      <c r="E37" s="203" t="s">
        <v>112</v>
      </c>
      <c r="F37" s="203" t="s">
        <v>70</v>
      </c>
      <c r="G37" s="203"/>
      <c r="H37" s="90"/>
      <c r="I37" s="90"/>
      <c r="J37" s="188"/>
      <c r="K37" s="81">
        <v>1</v>
      </c>
      <c r="L37" s="81">
        <v>1</v>
      </c>
      <c r="M37" s="81">
        <v>0</v>
      </c>
      <c r="N37" s="91">
        <v>0</v>
      </c>
      <c r="O37" s="92">
        <v>0</v>
      </c>
      <c r="P37" s="93">
        <f>N37+O37</f>
        <v>0</v>
      </c>
      <c r="Q37" s="82" t="str">
        <f>IFERROR(P37/M37,"-")</f>
        <v>-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0.16</v>
      </c>
      <c r="B38" s="203" t="s">
        <v>116</v>
      </c>
      <c r="C38" s="203"/>
      <c r="D38" s="203" t="s">
        <v>117</v>
      </c>
      <c r="E38" s="203" t="s">
        <v>118</v>
      </c>
      <c r="F38" s="203" t="s">
        <v>64</v>
      </c>
      <c r="G38" s="203" t="s">
        <v>119</v>
      </c>
      <c r="H38" s="90" t="s">
        <v>120</v>
      </c>
      <c r="I38" s="90" t="s">
        <v>121</v>
      </c>
      <c r="J38" s="188">
        <v>300000</v>
      </c>
      <c r="K38" s="81">
        <v>4</v>
      </c>
      <c r="L38" s="81">
        <v>0</v>
      </c>
      <c r="M38" s="81">
        <v>20</v>
      </c>
      <c r="N38" s="91">
        <v>1</v>
      </c>
      <c r="O38" s="92">
        <v>0</v>
      </c>
      <c r="P38" s="93">
        <f>N38+O38</f>
        <v>1</v>
      </c>
      <c r="Q38" s="82">
        <f>IFERROR(P38/M38,"-")</f>
        <v>0.05</v>
      </c>
      <c r="R38" s="81">
        <v>0</v>
      </c>
      <c r="S38" s="81">
        <v>0</v>
      </c>
      <c r="T38" s="82">
        <f>IFERROR(S38/(O38+P38),"-")</f>
        <v>0</v>
      </c>
      <c r="U38" s="182">
        <f>IFERROR(J38/SUM(P38:P54),"-")</f>
        <v>9375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SUM(X38:X54)-SUM(J38:J54)</f>
        <v>-252000</v>
      </c>
      <c r="AB38" s="85">
        <f>SUM(X38:X54)/SUM(J38:J54)</f>
        <v>0.16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1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122</v>
      </c>
      <c r="C39" s="203"/>
      <c r="D39" s="203" t="s">
        <v>123</v>
      </c>
      <c r="E39" s="203" t="s">
        <v>124</v>
      </c>
      <c r="F39" s="203" t="s">
        <v>64</v>
      </c>
      <c r="G39" s="203" t="s">
        <v>125</v>
      </c>
      <c r="H39" s="90" t="s">
        <v>120</v>
      </c>
      <c r="I39" s="90" t="s">
        <v>126</v>
      </c>
      <c r="J39" s="188"/>
      <c r="K39" s="81">
        <v>1</v>
      </c>
      <c r="L39" s="81">
        <v>0</v>
      </c>
      <c r="M39" s="81">
        <v>5</v>
      </c>
      <c r="N39" s="91">
        <v>1</v>
      </c>
      <c r="O39" s="92">
        <v>0</v>
      </c>
      <c r="P39" s="93">
        <f>N39+O39</f>
        <v>1</v>
      </c>
      <c r="Q39" s="82">
        <f>IFERROR(P39/M39,"-")</f>
        <v>0.2</v>
      </c>
      <c r="R39" s="81">
        <v>0</v>
      </c>
      <c r="S39" s="81">
        <v>0</v>
      </c>
      <c r="T39" s="82">
        <f>IFERROR(S39/(O39+P39),"-")</f>
        <v>0</v>
      </c>
      <c r="U39" s="182"/>
      <c r="V39" s="84">
        <v>1</v>
      </c>
      <c r="W39" s="82">
        <f>IF(P39=0,"-",V39/P39)</f>
        <v>1</v>
      </c>
      <c r="X39" s="186">
        <v>3000</v>
      </c>
      <c r="Y39" s="187">
        <f>IFERROR(X39/P39,"-")</f>
        <v>3000</v>
      </c>
      <c r="Z39" s="187">
        <f>IFERROR(X39/V39,"-")</f>
        <v>3000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1</v>
      </c>
      <c r="BY39" s="128">
        <v>1</v>
      </c>
      <c r="BZ39" s="129">
        <f>IFERROR(BY39/BW39,"-")</f>
        <v>1</v>
      </c>
      <c r="CA39" s="130">
        <v>3000</v>
      </c>
      <c r="CB39" s="131">
        <f>IFERROR(CA39/BW39,"-")</f>
        <v>3000</v>
      </c>
      <c r="CC39" s="132">
        <v>1</v>
      </c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3000</v>
      </c>
      <c r="CQ39" s="141">
        <v>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127</v>
      </c>
      <c r="C40" s="203"/>
      <c r="D40" s="203" t="s">
        <v>128</v>
      </c>
      <c r="E40" s="203" t="s">
        <v>129</v>
      </c>
      <c r="F40" s="203" t="s">
        <v>64</v>
      </c>
      <c r="G40" s="203" t="s">
        <v>130</v>
      </c>
      <c r="H40" s="90" t="s">
        <v>120</v>
      </c>
      <c r="I40" s="204" t="s">
        <v>131</v>
      </c>
      <c r="J40" s="188"/>
      <c r="K40" s="81">
        <v>0</v>
      </c>
      <c r="L40" s="81">
        <v>0</v>
      </c>
      <c r="M40" s="81">
        <v>41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132</v>
      </c>
      <c r="C41" s="203"/>
      <c r="D41" s="203" t="s">
        <v>128</v>
      </c>
      <c r="E41" s="203" t="s">
        <v>129</v>
      </c>
      <c r="F41" s="203" t="s">
        <v>64</v>
      </c>
      <c r="G41" s="203"/>
      <c r="H41" s="90"/>
      <c r="I41" s="90"/>
      <c r="J41" s="188"/>
      <c r="K41" s="81">
        <v>13</v>
      </c>
      <c r="L41" s="81">
        <v>0</v>
      </c>
      <c r="M41" s="81">
        <v>35</v>
      </c>
      <c r="N41" s="91">
        <v>3</v>
      </c>
      <c r="O41" s="92">
        <v>0</v>
      </c>
      <c r="P41" s="93">
        <f>N41+O41</f>
        <v>3</v>
      </c>
      <c r="Q41" s="82">
        <f>IFERROR(P41/M41,"-")</f>
        <v>0.085714285714286</v>
      </c>
      <c r="R41" s="81">
        <v>0</v>
      </c>
      <c r="S41" s="81">
        <v>0</v>
      </c>
      <c r="T41" s="82">
        <f>IFERROR(S41/(O41+P41),"-")</f>
        <v>0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0.66666666666667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>
        <v>1</v>
      </c>
      <c r="CG41" s="134">
        <f>IF(P41=0,"",IF(CF41=0,"",(CF41/P41)))</f>
        <v>0.33333333333333</v>
      </c>
      <c r="CH41" s="135"/>
      <c r="CI41" s="136">
        <f>IFERROR(CH41/CF41,"-")</f>
        <v>0</v>
      </c>
      <c r="CJ41" s="137"/>
      <c r="CK41" s="138">
        <f>IFERROR(CJ41/CF41,"-")</f>
        <v>0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133</v>
      </c>
      <c r="C42" s="203"/>
      <c r="D42" s="203" t="s">
        <v>134</v>
      </c>
      <c r="E42" s="203" t="s">
        <v>135</v>
      </c>
      <c r="F42" s="203" t="s">
        <v>136</v>
      </c>
      <c r="G42" s="203" t="s">
        <v>137</v>
      </c>
      <c r="H42" s="90" t="s">
        <v>120</v>
      </c>
      <c r="I42" s="205" t="s">
        <v>138</v>
      </c>
      <c r="J42" s="188"/>
      <c r="K42" s="81">
        <v>3</v>
      </c>
      <c r="L42" s="81">
        <v>0</v>
      </c>
      <c r="M42" s="81">
        <v>28</v>
      </c>
      <c r="N42" s="91">
        <v>2</v>
      </c>
      <c r="O42" s="92">
        <v>0</v>
      </c>
      <c r="P42" s="93">
        <f>N42+O42</f>
        <v>2</v>
      </c>
      <c r="Q42" s="82">
        <f>IFERROR(P42/M42,"-")</f>
        <v>0.071428571428571</v>
      </c>
      <c r="R42" s="81">
        <v>0</v>
      </c>
      <c r="S42" s="81">
        <v>2</v>
      </c>
      <c r="T42" s="82">
        <f>IFERROR(S42/(O42+P42),"-")</f>
        <v>1</v>
      </c>
      <c r="U42" s="182"/>
      <c r="V42" s="84">
        <v>1</v>
      </c>
      <c r="W42" s="82">
        <f>IF(P42=0,"-",V42/P42)</f>
        <v>0.5</v>
      </c>
      <c r="X42" s="186">
        <v>5000</v>
      </c>
      <c r="Y42" s="187">
        <f>IFERROR(X42/P42,"-")</f>
        <v>2500</v>
      </c>
      <c r="Z42" s="187">
        <f>IFERROR(X42/V42,"-")</f>
        <v>5000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2</v>
      </c>
      <c r="BO42" s="120">
        <f>IF(P42=0,"",IF(BN42=0,"",(BN42/P42)))</f>
        <v>1</v>
      </c>
      <c r="BP42" s="121">
        <v>1</v>
      </c>
      <c r="BQ42" s="122">
        <f>IFERROR(BP42/BN42,"-")</f>
        <v>0.5</v>
      </c>
      <c r="BR42" s="123">
        <v>5000</v>
      </c>
      <c r="BS42" s="124">
        <f>IFERROR(BR42/BN42,"-")</f>
        <v>2500</v>
      </c>
      <c r="BT42" s="125">
        <v>1</v>
      </c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5000</v>
      </c>
      <c r="CQ42" s="141">
        <v>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139</v>
      </c>
      <c r="C43" s="203"/>
      <c r="D43" s="203" t="s">
        <v>117</v>
      </c>
      <c r="E43" s="203" t="s">
        <v>118</v>
      </c>
      <c r="F43" s="203" t="s">
        <v>64</v>
      </c>
      <c r="G43" s="203" t="s">
        <v>140</v>
      </c>
      <c r="H43" s="90" t="s">
        <v>120</v>
      </c>
      <c r="I43" s="90" t="s">
        <v>141</v>
      </c>
      <c r="J43" s="188"/>
      <c r="K43" s="81">
        <v>1</v>
      </c>
      <c r="L43" s="81">
        <v>0</v>
      </c>
      <c r="M43" s="81">
        <v>14</v>
      </c>
      <c r="N43" s="91">
        <v>0</v>
      </c>
      <c r="O43" s="92">
        <v>0</v>
      </c>
      <c r="P43" s="93">
        <f>N43+O43</f>
        <v>0</v>
      </c>
      <c r="Q43" s="82">
        <f>IFERROR(P43/M43,"-")</f>
        <v>0</v>
      </c>
      <c r="R43" s="81">
        <v>0</v>
      </c>
      <c r="S43" s="81">
        <v>0</v>
      </c>
      <c r="T43" s="82" t="str">
        <f>IFERROR(S43/(O43+P43),"-")</f>
        <v>-</v>
      </c>
      <c r="U43" s="182"/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/>
      <c r="AB43" s="85"/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142</v>
      </c>
      <c r="C44" s="203"/>
      <c r="D44" s="203" t="s">
        <v>123</v>
      </c>
      <c r="E44" s="203" t="s">
        <v>124</v>
      </c>
      <c r="F44" s="203" t="s">
        <v>64</v>
      </c>
      <c r="G44" s="203" t="s">
        <v>143</v>
      </c>
      <c r="H44" s="90" t="s">
        <v>120</v>
      </c>
      <c r="I44" s="90" t="s">
        <v>144</v>
      </c>
      <c r="J44" s="188"/>
      <c r="K44" s="81">
        <v>1</v>
      </c>
      <c r="L44" s="81">
        <v>0</v>
      </c>
      <c r="M44" s="81">
        <v>10</v>
      </c>
      <c r="N44" s="91">
        <v>0</v>
      </c>
      <c r="O44" s="92">
        <v>0</v>
      </c>
      <c r="P44" s="93">
        <f>N44+O44</f>
        <v>0</v>
      </c>
      <c r="Q44" s="82">
        <f>IFERROR(P44/M44,"-")</f>
        <v>0</v>
      </c>
      <c r="R44" s="81">
        <v>0</v>
      </c>
      <c r="S44" s="81">
        <v>0</v>
      </c>
      <c r="T44" s="82" t="str">
        <f>IFERROR(S44/(O44+P44),"-")</f>
        <v>-</v>
      </c>
      <c r="U44" s="182"/>
      <c r="V44" s="84">
        <v>0</v>
      </c>
      <c r="W44" s="82" t="str">
        <f>IF(P44=0,"-",V44/P44)</f>
        <v>-</v>
      </c>
      <c r="X44" s="186">
        <v>0</v>
      </c>
      <c r="Y44" s="187" t="str">
        <f>IFERROR(X44/P44,"-")</f>
        <v>-</v>
      </c>
      <c r="Z44" s="187" t="str">
        <f>IFERROR(X44/V44,"-")</f>
        <v>-</v>
      </c>
      <c r="AA44" s="188"/>
      <c r="AB44" s="85"/>
      <c r="AC44" s="79"/>
      <c r="AD44" s="94"/>
      <c r="AE44" s="95" t="str">
        <f>IF(P44=0,"",IF(AD44=0,"",(AD44/P44)))</f>
        <v/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 t="str">
        <f>IF(P44=0,"",IF(AM44=0,"",(AM44/P44)))</f>
        <v/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 t="str">
        <f>IF(P44=0,"",IF(AV44=0,"",(AV44/P44)))</f>
        <v/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 t="str">
        <f>IF(P44=0,"",IF(BE44=0,"",(BE44/P44)))</f>
        <v/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/>
      <c r="BO44" s="120" t="str">
        <f>IF(P44=0,"",IF(BN44=0,"",(BN44/P44)))</f>
        <v/>
      </c>
      <c r="BP44" s="121"/>
      <c r="BQ44" s="122" t="str">
        <f>IFERROR(BP44/BN44,"-")</f>
        <v>-</v>
      </c>
      <c r="BR44" s="123"/>
      <c r="BS44" s="124" t="str">
        <f>IFERROR(BR44/BN44,"-")</f>
        <v>-</v>
      </c>
      <c r="BT44" s="125"/>
      <c r="BU44" s="125"/>
      <c r="BV44" s="125"/>
      <c r="BW44" s="126"/>
      <c r="BX44" s="127" t="str">
        <f>IF(P44=0,"",IF(BW44=0,"",(BW44/P44)))</f>
        <v/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 t="str">
        <f>IF(P44=0,"",IF(CF44=0,"",(CF44/P44)))</f>
        <v/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145</v>
      </c>
      <c r="C45" s="203"/>
      <c r="D45" s="203" t="s">
        <v>128</v>
      </c>
      <c r="E45" s="203" t="s">
        <v>129</v>
      </c>
      <c r="F45" s="203" t="s">
        <v>64</v>
      </c>
      <c r="G45" s="203" t="s">
        <v>146</v>
      </c>
      <c r="H45" s="90" t="s">
        <v>120</v>
      </c>
      <c r="I45" s="90" t="s">
        <v>147</v>
      </c>
      <c r="J45" s="188"/>
      <c r="K45" s="81">
        <v>0</v>
      </c>
      <c r="L45" s="81">
        <v>0</v>
      </c>
      <c r="M45" s="81">
        <v>17</v>
      </c>
      <c r="N45" s="91">
        <v>0</v>
      </c>
      <c r="O45" s="92">
        <v>0</v>
      </c>
      <c r="P45" s="93">
        <f>N45+O45</f>
        <v>0</v>
      </c>
      <c r="Q45" s="82">
        <f>IFERROR(P45/M45,"-")</f>
        <v>0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148</v>
      </c>
      <c r="C46" s="203"/>
      <c r="D46" s="203" t="s">
        <v>128</v>
      </c>
      <c r="E46" s="203" t="s">
        <v>129</v>
      </c>
      <c r="F46" s="203" t="s">
        <v>64</v>
      </c>
      <c r="G46" s="203"/>
      <c r="H46" s="90"/>
      <c r="I46" s="90"/>
      <c r="J46" s="188"/>
      <c r="K46" s="81">
        <v>22</v>
      </c>
      <c r="L46" s="81">
        <v>0</v>
      </c>
      <c r="M46" s="81">
        <v>58</v>
      </c>
      <c r="N46" s="91">
        <v>8</v>
      </c>
      <c r="O46" s="92">
        <v>0</v>
      </c>
      <c r="P46" s="93">
        <f>N46+O46</f>
        <v>8</v>
      </c>
      <c r="Q46" s="82">
        <f>IFERROR(P46/M46,"-")</f>
        <v>0.13793103448276</v>
      </c>
      <c r="R46" s="81">
        <v>0</v>
      </c>
      <c r="S46" s="81">
        <v>2</v>
      </c>
      <c r="T46" s="82">
        <f>IFERROR(S46/(O46+P46),"-")</f>
        <v>0.25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>
        <v>2</v>
      </c>
      <c r="AN46" s="101">
        <f>IF(P46=0,"",IF(AM46=0,"",(AM46/P46)))</f>
        <v>0.25</v>
      </c>
      <c r="AO46" s="100"/>
      <c r="AP46" s="102">
        <f>IFERROR(AP46/AM46,"-")</f>
        <v>0</v>
      </c>
      <c r="AQ46" s="103"/>
      <c r="AR46" s="104">
        <f>IFERROR(AQ46/AM46,"-")</f>
        <v>0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2</v>
      </c>
      <c r="BF46" s="113">
        <f>IF(P46=0,"",IF(BE46=0,"",(BE46/P46)))</f>
        <v>0.25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3</v>
      </c>
      <c r="BX46" s="127">
        <f>IF(P46=0,"",IF(BW46=0,"",(BW46/P46)))</f>
        <v>0.375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>
        <v>1</v>
      </c>
      <c r="CG46" s="134">
        <f>IF(P46=0,"",IF(CF46=0,"",(CF46/P46)))</f>
        <v>0.125</v>
      </c>
      <c r="CH46" s="135">
        <v>1</v>
      </c>
      <c r="CI46" s="136">
        <f>IFERROR(CH46/CF46,"-")</f>
        <v>1</v>
      </c>
      <c r="CJ46" s="137">
        <v>15000</v>
      </c>
      <c r="CK46" s="138">
        <f>IFERROR(CJ46/CF46,"-")</f>
        <v>15000</v>
      </c>
      <c r="CL46" s="139"/>
      <c r="CM46" s="139">
        <v>1</v>
      </c>
      <c r="CN46" s="139"/>
      <c r="CO46" s="140">
        <v>0</v>
      </c>
      <c r="CP46" s="141">
        <v>0</v>
      </c>
      <c r="CQ46" s="141">
        <v>15000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149</v>
      </c>
      <c r="C47" s="203"/>
      <c r="D47" s="203" t="s">
        <v>134</v>
      </c>
      <c r="E47" s="203" t="s">
        <v>135</v>
      </c>
      <c r="F47" s="203" t="s">
        <v>136</v>
      </c>
      <c r="G47" s="203" t="s">
        <v>150</v>
      </c>
      <c r="H47" s="90" t="s">
        <v>120</v>
      </c>
      <c r="I47" s="90" t="s">
        <v>151</v>
      </c>
      <c r="J47" s="188"/>
      <c r="K47" s="81">
        <v>4</v>
      </c>
      <c r="L47" s="81">
        <v>0</v>
      </c>
      <c r="M47" s="81">
        <v>14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152</v>
      </c>
      <c r="C48" s="203"/>
      <c r="D48" s="203" t="s">
        <v>117</v>
      </c>
      <c r="E48" s="203" t="s">
        <v>118</v>
      </c>
      <c r="F48" s="203" t="s">
        <v>64</v>
      </c>
      <c r="G48" s="203" t="s">
        <v>153</v>
      </c>
      <c r="H48" s="90" t="s">
        <v>120</v>
      </c>
      <c r="I48" s="90" t="s">
        <v>154</v>
      </c>
      <c r="J48" s="188"/>
      <c r="K48" s="81">
        <v>0</v>
      </c>
      <c r="L48" s="81">
        <v>0</v>
      </c>
      <c r="M48" s="81">
        <v>14</v>
      </c>
      <c r="N48" s="91">
        <v>0</v>
      </c>
      <c r="O48" s="92">
        <v>0</v>
      </c>
      <c r="P48" s="93">
        <f>N48+O48</f>
        <v>0</v>
      </c>
      <c r="Q48" s="82">
        <f>IFERROR(P48/M48,"-")</f>
        <v>0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155</v>
      </c>
      <c r="C49" s="203"/>
      <c r="D49" s="203" t="s">
        <v>123</v>
      </c>
      <c r="E49" s="203" t="s">
        <v>124</v>
      </c>
      <c r="F49" s="203" t="s">
        <v>64</v>
      </c>
      <c r="G49" s="203" t="s">
        <v>156</v>
      </c>
      <c r="H49" s="90" t="s">
        <v>120</v>
      </c>
      <c r="I49" s="205" t="s">
        <v>157</v>
      </c>
      <c r="J49" s="188"/>
      <c r="K49" s="81">
        <v>4</v>
      </c>
      <c r="L49" s="81">
        <v>0</v>
      </c>
      <c r="M49" s="81">
        <v>11</v>
      </c>
      <c r="N49" s="91">
        <v>1</v>
      </c>
      <c r="O49" s="92">
        <v>0</v>
      </c>
      <c r="P49" s="93">
        <f>N49+O49</f>
        <v>1</v>
      </c>
      <c r="Q49" s="82">
        <f>IFERROR(P49/M49,"-")</f>
        <v>0.090909090909091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1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158</v>
      </c>
      <c r="C50" s="203"/>
      <c r="D50" s="203" t="s">
        <v>128</v>
      </c>
      <c r="E50" s="203" t="s">
        <v>129</v>
      </c>
      <c r="F50" s="203" t="s">
        <v>64</v>
      </c>
      <c r="G50" s="203" t="s">
        <v>159</v>
      </c>
      <c r="H50" s="90" t="s">
        <v>120</v>
      </c>
      <c r="I50" s="90" t="s">
        <v>160</v>
      </c>
      <c r="J50" s="188"/>
      <c r="K50" s="81">
        <v>0</v>
      </c>
      <c r="L50" s="81">
        <v>0</v>
      </c>
      <c r="M50" s="81">
        <v>10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161</v>
      </c>
      <c r="C51" s="203"/>
      <c r="D51" s="203" t="s">
        <v>128</v>
      </c>
      <c r="E51" s="203" t="s">
        <v>129</v>
      </c>
      <c r="F51" s="203" t="s">
        <v>64</v>
      </c>
      <c r="G51" s="203"/>
      <c r="H51" s="90"/>
      <c r="I51" s="90"/>
      <c r="J51" s="188"/>
      <c r="K51" s="81">
        <v>12</v>
      </c>
      <c r="L51" s="81">
        <v>0</v>
      </c>
      <c r="M51" s="81">
        <v>39</v>
      </c>
      <c r="N51" s="91">
        <v>2</v>
      </c>
      <c r="O51" s="92">
        <v>0</v>
      </c>
      <c r="P51" s="93">
        <f>N51+O51</f>
        <v>2</v>
      </c>
      <c r="Q51" s="82">
        <f>IFERROR(P51/M51,"-")</f>
        <v>0.051282051282051</v>
      </c>
      <c r="R51" s="81">
        <v>0</v>
      </c>
      <c r="S51" s="81">
        <v>2</v>
      </c>
      <c r="T51" s="82">
        <f>IFERROR(S51/(O51+P51),"-")</f>
        <v>1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162</v>
      </c>
      <c r="C52" s="203"/>
      <c r="D52" s="203" t="s">
        <v>134</v>
      </c>
      <c r="E52" s="203" t="s">
        <v>135</v>
      </c>
      <c r="F52" s="203" t="s">
        <v>136</v>
      </c>
      <c r="G52" s="203" t="s">
        <v>163</v>
      </c>
      <c r="H52" s="90" t="s">
        <v>120</v>
      </c>
      <c r="I52" s="90" t="s">
        <v>164</v>
      </c>
      <c r="J52" s="188"/>
      <c r="K52" s="81">
        <v>3</v>
      </c>
      <c r="L52" s="81">
        <v>0</v>
      </c>
      <c r="M52" s="81">
        <v>16</v>
      </c>
      <c r="N52" s="91">
        <v>2</v>
      </c>
      <c r="O52" s="92">
        <v>0</v>
      </c>
      <c r="P52" s="93">
        <f>N52+O52</f>
        <v>2</v>
      </c>
      <c r="Q52" s="82">
        <f>IFERROR(P52/M52,"-")</f>
        <v>0.125</v>
      </c>
      <c r="R52" s="81">
        <v>0</v>
      </c>
      <c r="S52" s="81">
        <v>1</v>
      </c>
      <c r="T52" s="82">
        <f>IFERROR(S52/(O52+P52),"-")</f>
        <v>0.5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165</v>
      </c>
      <c r="C53" s="203"/>
      <c r="D53" s="203" t="s">
        <v>117</v>
      </c>
      <c r="E53" s="203" t="s">
        <v>118</v>
      </c>
      <c r="F53" s="203" t="s">
        <v>64</v>
      </c>
      <c r="G53" s="203" t="s">
        <v>166</v>
      </c>
      <c r="H53" s="90" t="s">
        <v>120</v>
      </c>
      <c r="I53" s="90" t="s">
        <v>167</v>
      </c>
      <c r="J53" s="188"/>
      <c r="K53" s="81">
        <v>2</v>
      </c>
      <c r="L53" s="81">
        <v>0</v>
      </c>
      <c r="M53" s="81">
        <v>10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168</v>
      </c>
      <c r="C54" s="203"/>
      <c r="D54" s="203" t="s">
        <v>169</v>
      </c>
      <c r="E54" s="203" t="s">
        <v>169</v>
      </c>
      <c r="F54" s="203" t="s">
        <v>64</v>
      </c>
      <c r="G54" s="203" t="s">
        <v>170</v>
      </c>
      <c r="H54" s="90"/>
      <c r="I54" s="90"/>
      <c r="J54" s="188"/>
      <c r="K54" s="81">
        <v>68</v>
      </c>
      <c r="L54" s="81">
        <v>36</v>
      </c>
      <c r="M54" s="81">
        <v>17</v>
      </c>
      <c r="N54" s="91">
        <v>12</v>
      </c>
      <c r="O54" s="92">
        <v>0</v>
      </c>
      <c r="P54" s="93">
        <f>N54+O54</f>
        <v>12</v>
      </c>
      <c r="Q54" s="82">
        <f>IFERROR(P54/M54,"-")</f>
        <v>0.70588235294118</v>
      </c>
      <c r="R54" s="81">
        <v>3</v>
      </c>
      <c r="S54" s="81">
        <v>2</v>
      </c>
      <c r="T54" s="82">
        <f>IFERROR(S54/(O54+P54),"-")</f>
        <v>0.16666666666667</v>
      </c>
      <c r="U54" s="182"/>
      <c r="V54" s="84">
        <v>3</v>
      </c>
      <c r="W54" s="82">
        <f>IF(P54=0,"-",V54/P54)</f>
        <v>0.25</v>
      </c>
      <c r="X54" s="186">
        <v>40000</v>
      </c>
      <c r="Y54" s="187">
        <f>IFERROR(X54/P54,"-")</f>
        <v>3333.3333333333</v>
      </c>
      <c r="Z54" s="187">
        <f>IFERROR(X54/V54,"-")</f>
        <v>13333.333333333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0.083333333333333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2</v>
      </c>
      <c r="BF54" s="113">
        <f>IF(P54=0,"",IF(BE54=0,"",(BE54/P54)))</f>
        <v>0.16666666666667</v>
      </c>
      <c r="BG54" s="112">
        <v>1</v>
      </c>
      <c r="BH54" s="114">
        <f>IFERROR(BG54/BE54,"-")</f>
        <v>0.5</v>
      </c>
      <c r="BI54" s="115">
        <v>29000</v>
      </c>
      <c r="BJ54" s="116">
        <f>IFERROR(BI54/BE54,"-")</f>
        <v>14500</v>
      </c>
      <c r="BK54" s="117"/>
      <c r="BL54" s="117"/>
      <c r="BM54" s="117">
        <v>1</v>
      </c>
      <c r="BN54" s="119">
        <v>2</v>
      </c>
      <c r="BO54" s="120">
        <f>IF(P54=0,"",IF(BN54=0,"",(BN54/P54)))</f>
        <v>0.16666666666667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4</v>
      </c>
      <c r="BX54" s="127">
        <f>IF(P54=0,"",IF(BW54=0,"",(BW54/P54)))</f>
        <v>0.33333333333333</v>
      </c>
      <c r="BY54" s="128">
        <v>2</v>
      </c>
      <c r="BZ54" s="129">
        <f>IFERROR(BY54/BW54,"-")</f>
        <v>0.5</v>
      </c>
      <c r="CA54" s="130">
        <v>11000</v>
      </c>
      <c r="CB54" s="131">
        <f>IFERROR(CA54/BW54,"-")</f>
        <v>2750</v>
      </c>
      <c r="CC54" s="132">
        <v>1</v>
      </c>
      <c r="CD54" s="132">
        <v>1</v>
      </c>
      <c r="CE54" s="132"/>
      <c r="CF54" s="133">
        <v>3</v>
      </c>
      <c r="CG54" s="134">
        <f>IF(P54=0,"",IF(CF54=0,"",(CF54/P54)))</f>
        <v>0.25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3</v>
      </c>
      <c r="CP54" s="141">
        <v>40000</v>
      </c>
      <c r="CQ54" s="141">
        <v>29000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</v>
      </c>
      <c r="B55" s="203" t="s">
        <v>171</v>
      </c>
      <c r="C55" s="203"/>
      <c r="D55" s="203" t="s">
        <v>172</v>
      </c>
      <c r="E55" s="203" t="s">
        <v>99</v>
      </c>
      <c r="F55" s="203" t="s">
        <v>64</v>
      </c>
      <c r="G55" s="203" t="s">
        <v>173</v>
      </c>
      <c r="H55" s="90" t="s">
        <v>174</v>
      </c>
      <c r="I55" s="205" t="s">
        <v>175</v>
      </c>
      <c r="J55" s="188">
        <v>120000</v>
      </c>
      <c r="K55" s="81">
        <v>0</v>
      </c>
      <c r="L55" s="81">
        <v>0</v>
      </c>
      <c r="M55" s="81">
        <v>91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>
        <f>IFERROR(J55/SUM(P55:P57),"-")</f>
        <v>7058.8235294118</v>
      </c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>
        <f>SUM(X55:X57)-SUM(J55:J57)</f>
        <v>-120000</v>
      </c>
      <c r="AB55" s="85">
        <f>SUM(X55:X57)/SUM(J55:J57)</f>
        <v>0</v>
      </c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176</v>
      </c>
      <c r="C56" s="203"/>
      <c r="D56" s="203" t="s">
        <v>172</v>
      </c>
      <c r="E56" s="203" t="s">
        <v>99</v>
      </c>
      <c r="F56" s="203" t="s">
        <v>70</v>
      </c>
      <c r="G56" s="203"/>
      <c r="H56" s="90"/>
      <c r="I56" s="90"/>
      <c r="J56" s="188"/>
      <c r="K56" s="81">
        <v>43</v>
      </c>
      <c r="L56" s="81">
        <v>0</v>
      </c>
      <c r="M56" s="81">
        <v>115</v>
      </c>
      <c r="N56" s="91">
        <v>15</v>
      </c>
      <c r="O56" s="92">
        <v>0</v>
      </c>
      <c r="P56" s="93">
        <f>N56+O56</f>
        <v>15</v>
      </c>
      <c r="Q56" s="82">
        <f>IFERROR(P56/M56,"-")</f>
        <v>0.1304347826087</v>
      </c>
      <c r="R56" s="81">
        <v>0</v>
      </c>
      <c r="S56" s="81">
        <v>2</v>
      </c>
      <c r="T56" s="82">
        <f>IFERROR(S56/(O56+P56),"-")</f>
        <v>0.13333333333333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>
        <v>1</v>
      </c>
      <c r="AN56" s="101">
        <f>IF(P56=0,"",IF(AM56=0,"",(AM56/P56)))</f>
        <v>0.066666666666667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>
        <v>2</v>
      </c>
      <c r="AW56" s="107">
        <f>IF(P56=0,"",IF(AV56=0,"",(AV56/P56)))</f>
        <v>0.13333333333333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4</v>
      </c>
      <c r="BF56" s="113">
        <f>IF(P56=0,"",IF(BE56=0,"",(BE56/P56)))</f>
        <v>0.26666666666667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3</v>
      </c>
      <c r="BO56" s="120">
        <f>IF(P56=0,"",IF(BN56=0,"",(BN56/P56)))</f>
        <v>0.2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5</v>
      </c>
      <c r="BX56" s="127">
        <f>IF(P56=0,"",IF(BW56=0,"",(BW56/P56)))</f>
        <v>0.33333333333333</v>
      </c>
      <c r="BY56" s="128">
        <v>1</v>
      </c>
      <c r="BZ56" s="129">
        <f>IFERROR(BY56/BW56,"-")</f>
        <v>0.2</v>
      </c>
      <c r="CA56" s="130">
        <v>66000</v>
      </c>
      <c r="CB56" s="131">
        <f>IFERROR(CA56/BW56,"-")</f>
        <v>13200</v>
      </c>
      <c r="CC56" s="132"/>
      <c r="CD56" s="132"/>
      <c r="CE56" s="132">
        <v>1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>
        <v>66000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177</v>
      </c>
      <c r="C57" s="203"/>
      <c r="D57" s="203" t="s">
        <v>172</v>
      </c>
      <c r="E57" s="203" t="s">
        <v>99</v>
      </c>
      <c r="F57" s="203" t="s">
        <v>64</v>
      </c>
      <c r="G57" s="203"/>
      <c r="H57" s="90"/>
      <c r="I57" s="90"/>
      <c r="J57" s="188"/>
      <c r="K57" s="81">
        <v>19</v>
      </c>
      <c r="L57" s="81">
        <v>12</v>
      </c>
      <c r="M57" s="81">
        <v>6</v>
      </c>
      <c r="N57" s="91">
        <v>2</v>
      </c>
      <c r="O57" s="92">
        <v>0</v>
      </c>
      <c r="P57" s="93">
        <f>N57+O57</f>
        <v>2</v>
      </c>
      <c r="Q57" s="82">
        <f>IFERROR(P57/M57,"-")</f>
        <v>0.33333333333333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1</v>
      </c>
      <c r="BX57" s="127">
        <f>IF(P57=0,"",IF(BW57=0,"",(BW57/P57)))</f>
        <v>0.5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0.5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178</v>
      </c>
      <c r="C58" s="203"/>
      <c r="D58" s="203" t="s">
        <v>172</v>
      </c>
      <c r="E58" s="203" t="s">
        <v>99</v>
      </c>
      <c r="F58" s="203" t="s">
        <v>64</v>
      </c>
      <c r="G58" s="203" t="s">
        <v>179</v>
      </c>
      <c r="H58" s="90" t="s">
        <v>174</v>
      </c>
      <c r="I58" s="205" t="s">
        <v>175</v>
      </c>
      <c r="J58" s="188">
        <v>150000</v>
      </c>
      <c r="K58" s="81">
        <v>0</v>
      </c>
      <c r="L58" s="81">
        <v>0</v>
      </c>
      <c r="M58" s="81">
        <v>79</v>
      </c>
      <c r="N58" s="91">
        <v>0</v>
      </c>
      <c r="O58" s="92">
        <v>0</v>
      </c>
      <c r="P58" s="93">
        <f>N58+O58</f>
        <v>0</v>
      </c>
      <c r="Q58" s="82">
        <f>IFERROR(P58/M58,"-")</f>
        <v>0</v>
      </c>
      <c r="R58" s="81">
        <v>0</v>
      </c>
      <c r="S58" s="81">
        <v>0</v>
      </c>
      <c r="T58" s="82" t="str">
        <f>IFERROR(S58/(O58+P58),"-")</f>
        <v>-</v>
      </c>
      <c r="U58" s="182">
        <f>IFERROR(J58/SUM(P58:P60),"-")</f>
        <v>21428.571428571</v>
      </c>
      <c r="V58" s="84">
        <v>0</v>
      </c>
      <c r="W58" s="82" t="str">
        <f>IF(P58=0,"-",V58/P58)</f>
        <v>-</v>
      </c>
      <c r="X58" s="186">
        <v>0</v>
      </c>
      <c r="Y58" s="187" t="str">
        <f>IFERROR(X58/P58,"-")</f>
        <v>-</v>
      </c>
      <c r="Z58" s="187" t="str">
        <f>IFERROR(X58/V58,"-")</f>
        <v>-</v>
      </c>
      <c r="AA58" s="188">
        <f>SUM(X58:X60)-SUM(J58:J60)</f>
        <v>-150000</v>
      </c>
      <c r="AB58" s="85">
        <f>SUM(X58:X60)/SUM(J58:J60)</f>
        <v>0</v>
      </c>
      <c r="AC58" s="79"/>
      <c r="AD58" s="94"/>
      <c r="AE58" s="95" t="str">
        <f>IF(P58=0,"",IF(AD58=0,"",(AD58/P58)))</f>
        <v/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 t="str">
        <f>IF(P58=0,"",IF(AM58=0,"",(AM58/P58)))</f>
        <v/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 t="str">
        <f>IF(P58=0,"",IF(AV58=0,"",(AV58/P58)))</f>
        <v/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 t="str">
        <f>IF(P58=0,"",IF(BE58=0,"",(BE58/P58)))</f>
        <v/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 t="str">
        <f>IF(P58=0,"",IF(BN58=0,"",(BN58/P58)))</f>
        <v/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 t="str">
        <f>IF(P58=0,"",IF(BW58=0,"",(BW58/P58)))</f>
        <v/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 t="str">
        <f>IF(P58=0,"",IF(CF58=0,"",(CF58/P58)))</f>
        <v/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180</v>
      </c>
      <c r="C59" s="203"/>
      <c r="D59" s="203" t="s">
        <v>172</v>
      </c>
      <c r="E59" s="203" t="s">
        <v>99</v>
      </c>
      <c r="F59" s="203" t="s">
        <v>70</v>
      </c>
      <c r="G59" s="203"/>
      <c r="H59" s="90"/>
      <c r="I59" s="90"/>
      <c r="J59" s="188"/>
      <c r="K59" s="81">
        <v>26</v>
      </c>
      <c r="L59" s="81">
        <v>0</v>
      </c>
      <c r="M59" s="81">
        <v>84</v>
      </c>
      <c r="N59" s="91">
        <v>6</v>
      </c>
      <c r="O59" s="92">
        <v>0</v>
      </c>
      <c r="P59" s="93">
        <f>N59+O59</f>
        <v>6</v>
      </c>
      <c r="Q59" s="82">
        <f>IFERROR(P59/M59,"-")</f>
        <v>0.071428571428571</v>
      </c>
      <c r="R59" s="81">
        <v>0</v>
      </c>
      <c r="S59" s="81">
        <v>3</v>
      </c>
      <c r="T59" s="82">
        <f>IFERROR(S59/(O59+P59),"-")</f>
        <v>0.5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>
        <v>1</v>
      </c>
      <c r="AN59" s="101">
        <f>IF(P59=0,"",IF(AM59=0,"",(AM59/P59)))</f>
        <v>0.16666666666667</v>
      </c>
      <c r="AO59" s="100"/>
      <c r="AP59" s="102">
        <f>IFERROR(AP59/AM59,"-")</f>
        <v>0</v>
      </c>
      <c r="AQ59" s="103"/>
      <c r="AR59" s="104">
        <f>IFERROR(AQ59/AM59,"-")</f>
        <v>0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2</v>
      </c>
      <c r="BF59" s="113">
        <f>IF(P59=0,"",IF(BE59=0,"",(BE59/P59)))</f>
        <v>0.33333333333333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2</v>
      </c>
      <c r="BO59" s="120">
        <f>IF(P59=0,"",IF(BN59=0,"",(BN59/P59)))</f>
        <v>0.33333333333333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0.16666666666667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181</v>
      </c>
      <c r="C60" s="203"/>
      <c r="D60" s="203" t="s">
        <v>172</v>
      </c>
      <c r="E60" s="203" t="s">
        <v>99</v>
      </c>
      <c r="F60" s="203" t="s">
        <v>64</v>
      </c>
      <c r="G60" s="203"/>
      <c r="H60" s="90"/>
      <c r="I60" s="90"/>
      <c r="J60" s="188"/>
      <c r="K60" s="81">
        <v>50</v>
      </c>
      <c r="L60" s="81">
        <v>19</v>
      </c>
      <c r="M60" s="81">
        <v>1</v>
      </c>
      <c r="N60" s="91">
        <v>1</v>
      </c>
      <c r="O60" s="92">
        <v>0</v>
      </c>
      <c r="P60" s="93">
        <f>N60+O60</f>
        <v>1</v>
      </c>
      <c r="Q60" s="82">
        <f>IFERROR(P60/M60,"-")</f>
        <v>1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1</v>
      </c>
      <c r="BX60" s="127">
        <f>IF(P60=0,"",IF(BW60=0,"",(BW60/P60)))</f>
        <v>1</v>
      </c>
      <c r="BY60" s="128">
        <v>1</v>
      </c>
      <c r="BZ60" s="129">
        <f>IFERROR(BY60/BW60,"-")</f>
        <v>1</v>
      </c>
      <c r="CA60" s="130">
        <v>3000</v>
      </c>
      <c r="CB60" s="131">
        <f>IFERROR(CA60/BW60,"-")</f>
        <v>3000</v>
      </c>
      <c r="CC60" s="132">
        <v>1</v>
      </c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>
        <v>3000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0.13636363636364</v>
      </c>
      <c r="B61" s="203" t="s">
        <v>182</v>
      </c>
      <c r="C61" s="203"/>
      <c r="D61" s="203" t="s">
        <v>172</v>
      </c>
      <c r="E61" s="203" t="s">
        <v>99</v>
      </c>
      <c r="F61" s="203" t="s">
        <v>64</v>
      </c>
      <c r="G61" s="203" t="s">
        <v>65</v>
      </c>
      <c r="H61" s="90" t="s">
        <v>183</v>
      </c>
      <c r="I61" s="204" t="s">
        <v>131</v>
      </c>
      <c r="J61" s="188">
        <v>220000</v>
      </c>
      <c r="K61" s="81">
        <v>0</v>
      </c>
      <c r="L61" s="81">
        <v>0</v>
      </c>
      <c r="M61" s="81">
        <v>143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>
        <f>IFERROR(J61/SUM(P61:P63),"-")</f>
        <v>12222.222222222</v>
      </c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>
        <f>SUM(X61:X63)-SUM(J61:J63)</f>
        <v>-190000</v>
      </c>
      <c r="AB61" s="85">
        <f>SUM(X61:X63)/SUM(J61:J63)</f>
        <v>0.13636363636364</v>
      </c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184</v>
      </c>
      <c r="C62" s="203"/>
      <c r="D62" s="203" t="s">
        <v>172</v>
      </c>
      <c r="E62" s="203" t="s">
        <v>99</v>
      </c>
      <c r="F62" s="203" t="s">
        <v>70</v>
      </c>
      <c r="G62" s="203"/>
      <c r="H62" s="90"/>
      <c r="I62" s="90"/>
      <c r="J62" s="188"/>
      <c r="K62" s="81">
        <v>61</v>
      </c>
      <c r="L62" s="81">
        <v>0</v>
      </c>
      <c r="M62" s="81">
        <v>145</v>
      </c>
      <c r="N62" s="91">
        <v>15</v>
      </c>
      <c r="O62" s="92">
        <v>0</v>
      </c>
      <c r="P62" s="93">
        <f>N62+O62</f>
        <v>15</v>
      </c>
      <c r="Q62" s="82">
        <f>IFERROR(P62/M62,"-")</f>
        <v>0.10344827586207</v>
      </c>
      <c r="R62" s="81">
        <v>0</v>
      </c>
      <c r="S62" s="81">
        <v>7</v>
      </c>
      <c r="T62" s="82">
        <f>IFERROR(S62/(O62+P62),"-")</f>
        <v>0.46666666666667</v>
      </c>
      <c r="U62" s="182"/>
      <c r="V62" s="84">
        <v>1</v>
      </c>
      <c r="W62" s="82">
        <f>IF(P62=0,"-",V62/P62)</f>
        <v>0.066666666666667</v>
      </c>
      <c r="X62" s="186">
        <v>15000</v>
      </c>
      <c r="Y62" s="187">
        <f>IFERROR(X62/P62,"-")</f>
        <v>1000</v>
      </c>
      <c r="Z62" s="187">
        <f>IFERROR(X62/V62,"-")</f>
        <v>15000</v>
      </c>
      <c r="AA62" s="188"/>
      <c r="AB62" s="85"/>
      <c r="AC62" s="79"/>
      <c r="AD62" s="94">
        <v>1</v>
      </c>
      <c r="AE62" s="95">
        <f>IF(P62=0,"",IF(AD62=0,"",(AD62/P62)))</f>
        <v>0.066666666666667</v>
      </c>
      <c r="AF62" s="94"/>
      <c r="AG62" s="96">
        <f>IFERROR(AF62/AD62,"-")</f>
        <v>0</v>
      </c>
      <c r="AH62" s="97"/>
      <c r="AI62" s="98">
        <f>IFERROR(AH62/AD62,"-")</f>
        <v>0</v>
      </c>
      <c r="AJ62" s="99"/>
      <c r="AK62" s="99"/>
      <c r="AL62" s="99"/>
      <c r="AM62" s="100">
        <v>1</v>
      </c>
      <c r="AN62" s="101">
        <f>IF(P62=0,"",IF(AM62=0,"",(AM62/P62)))</f>
        <v>0.066666666666667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>
        <v>1</v>
      </c>
      <c r="AW62" s="107">
        <f>IF(P62=0,"",IF(AV62=0,"",(AV62/P62)))</f>
        <v>0.066666666666667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>
        <v>4</v>
      </c>
      <c r="BF62" s="113">
        <f>IF(P62=0,"",IF(BE62=0,"",(BE62/P62)))</f>
        <v>0.26666666666667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6</v>
      </c>
      <c r="BO62" s="120">
        <f>IF(P62=0,"",IF(BN62=0,"",(BN62/P62)))</f>
        <v>0.4</v>
      </c>
      <c r="BP62" s="121">
        <v>1</v>
      </c>
      <c r="BQ62" s="122">
        <f>IFERROR(BP62/BN62,"-")</f>
        <v>0.16666666666667</v>
      </c>
      <c r="BR62" s="123">
        <v>15000</v>
      </c>
      <c r="BS62" s="124">
        <f>IFERROR(BR62/BN62,"-")</f>
        <v>2500</v>
      </c>
      <c r="BT62" s="125"/>
      <c r="BU62" s="125"/>
      <c r="BV62" s="125">
        <v>1</v>
      </c>
      <c r="BW62" s="126">
        <v>2</v>
      </c>
      <c r="BX62" s="127">
        <f>IF(P62=0,"",IF(BW62=0,"",(BW62/P62)))</f>
        <v>0.13333333333333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15000</v>
      </c>
      <c r="CQ62" s="141">
        <v>15000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185</v>
      </c>
      <c r="C63" s="203"/>
      <c r="D63" s="203" t="s">
        <v>172</v>
      </c>
      <c r="E63" s="203" t="s">
        <v>99</v>
      </c>
      <c r="F63" s="203" t="s">
        <v>64</v>
      </c>
      <c r="G63" s="203"/>
      <c r="H63" s="90"/>
      <c r="I63" s="90"/>
      <c r="J63" s="188"/>
      <c r="K63" s="81">
        <v>53</v>
      </c>
      <c r="L63" s="81">
        <v>34</v>
      </c>
      <c r="M63" s="81">
        <v>11</v>
      </c>
      <c r="N63" s="91">
        <v>3</v>
      </c>
      <c r="O63" s="92">
        <v>0</v>
      </c>
      <c r="P63" s="93">
        <f>N63+O63</f>
        <v>3</v>
      </c>
      <c r="Q63" s="82">
        <f>IFERROR(P63/M63,"-")</f>
        <v>0.27272727272727</v>
      </c>
      <c r="R63" s="81">
        <v>1</v>
      </c>
      <c r="S63" s="81">
        <v>0</v>
      </c>
      <c r="T63" s="82">
        <f>IFERROR(S63/(O63+P63),"-")</f>
        <v>0</v>
      </c>
      <c r="U63" s="182"/>
      <c r="V63" s="84">
        <v>1</v>
      </c>
      <c r="W63" s="82">
        <f>IF(P63=0,"-",V63/P63)</f>
        <v>0.33333333333333</v>
      </c>
      <c r="X63" s="186">
        <v>15000</v>
      </c>
      <c r="Y63" s="187">
        <f>IFERROR(X63/P63,"-")</f>
        <v>5000</v>
      </c>
      <c r="Z63" s="187">
        <f>IFERROR(X63/V63,"-")</f>
        <v>15000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1</v>
      </c>
      <c r="AN63" s="101">
        <f>IF(P63=0,"",IF(AM63=0,"",(AM63/P63)))</f>
        <v>0.33333333333333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0.33333333333333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1</v>
      </c>
      <c r="CG63" s="134">
        <f>IF(P63=0,"",IF(CF63=0,"",(CF63/P63)))</f>
        <v>0.33333333333333</v>
      </c>
      <c r="CH63" s="135">
        <v>1</v>
      </c>
      <c r="CI63" s="136">
        <f>IFERROR(CH63/CF63,"-")</f>
        <v>1</v>
      </c>
      <c r="CJ63" s="137">
        <v>15000</v>
      </c>
      <c r="CK63" s="138">
        <f>IFERROR(CJ63/CF63,"-")</f>
        <v>15000</v>
      </c>
      <c r="CL63" s="139"/>
      <c r="CM63" s="139">
        <v>1</v>
      </c>
      <c r="CN63" s="139"/>
      <c r="CO63" s="140">
        <v>1</v>
      </c>
      <c r="CP63" s="141">
        <v>15000</v>
      </c>
      <c r="CQ63" s="141">
        <v>15000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0.053333333333333</v>
      </c>
      <c r="B64" s="203" t="s">
        <v>186</v>
      </c>
      <c r="C64" s="203"/>
      <c r="D64" s="203" t="s">
        <v>187</v>
      </c>
      <c r="E64" s="203" t="s">
        <v>112</v>
      </c>
      <c r="F64" s="203" t="s">
        <v>64</v>
      </c>
      <c r="G64" s="203" t="s">
        <v>65</v>
      </c>
      <c r="H64" s="90" t="s">
        <v>188</v>
      </c>
      <c r="I64" s="204" t="s">
        <v>189</v>
      </c>
      <c r="J64" s="188">
        <v>150000</v>
      </c>
      <c r="K64" s="81">
        <v>0</v>
      </c>
      <c r="L64" s="81">
        <v>0</v>
      </c>
      <c r="M64" s="81">
        <v>206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>
        <f>IFERROR(J64/SUM(P64:P66),"-")</f>
        <v>7894.7368421053</v>
      </c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>
        <f>SUM(X64:X66)-SUM(J64:J66)</f>
        <v>-142000</v>
      </c>
      <c r="AB64" s="85">
        <f>SUM(X64:X66)/SUM(J64:J66)</f>
        <v>0.053333333333333</v>
      </c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190</v>
      </c>
      <c r="C65" s="203"/>
      <c r="D65" s="203" t="s">
        <v>187</v>
      </c>
      <c r="E65" s="203" t="s">
        <v>112</v>
      </c>
      <c r="F65" s="203" t="s">
        <v>70</v>
      </c>
      <c r="G65" s="203"/>
      <c r="H65" s="90"/>
      <c r="I65" s="90"/>
      <c r="J65" s="188"/>
      <c r="K65" s="81">
        <v>40</v>
      </c>
      <c r="L65" s="81">
        <v>0</v>
      </c>
      <c r="M65" s="81">
        <v>119</v>
      </c>
      <c r="N65" s="91">
        <v>13</v>
      </c>
      <c r="O65" s="92">
        <v>0</v>
      </c>
      <c r="P65" s="93">
        <f>N65+O65</f>
        <v>13</v>
      </c>
      <c r="Q65" s="82">
        <f>IFERROR(P65/M65,"-")</f>
        <v>0.10924369747899</v>
      </c>
      <c r="R65" s="81">
        <v>0</v>
      </c>
      <c r="S65" s="81">
        <v>6</v>
      </c>
      <c r="T65" s="82">
        <f>IFERROR(S65/(O65+P65),"-")</f>
        <v>0.46153846153846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0.076923076923077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>
        <v>2</v>
      </c>
      <c r="BF65" s="113">
        <f>IF(P65=0,"",IF(BE65=0,"",(BE65/P65)))</f>
        <v>0.15384615384615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5</v>
      </c>
      <c r="BO65" s="120">
        <f>IF(P65=0,"",IF(BN65=0,"",(BN65/P65)))</f>
        <v>0.38461538461538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4</v>
      </c>
      <c r="BX65" s="127">
        <f>IF(P65=0,"",IF(BW65=0,"",(BW65/P65)))</f>
        <v>0.30769230769231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>
        <v>1</v>
      </c>
      <c r="CG65" s="134">
        <f>IF(P65=0,"",IF(CF65=0,"",(CF65/P65)))</f>
        <v>0.076923076923077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191</v>
      </c>
      <c r="C66" s="203"/>
      <c r="D66" s="203" t="s">
        <v>187</v>
      </c>
      <c r="E66" s="203" t="s">
        <v>112</v>
      </c>
      <c r="F66" s="203" t="s">
        <v>64</v>
      </c>
      <c r="G66" s="203"/>
      <c r="H66" s="90"/>
      <c r="I66" s="90"/>
      <c r="J66" s="188"/>
      <c r="K66" s="81">
        <v>42</v>
      </c>
      <c r="L66" s="81">
        <v>29</v>
      </c>
      <c r="M66" s="81">
        <v>15</v>
      </c>
      <c r="N66" s="91">
        <v>6</v>
      </c>
      <c r="O66" s="92">
        <v>0</v>
      </c>
      <c r="P66" s="93">
        <f>N66+O66</f>
        <v>6</v>
      </c>
      <c r="Q66" s="82">
        <f>IFERROR(P66/M66,"-")</f>
        <v>0.4</v>
      </c>
      <c r="R66" s="81">
        <v>1</v>
      </c>
      <c r="S66" s="81">
        <v>0</v>
      </c>
      <c r="T66" s="82">
        <f>IFERROR(S66/(O66+P66),"-")</f>
        <v>0</v>
      </c>
      <c r="U66" s="182"/>
      <c r="V66" s="84">
        <v>1</v>
      </c>
      <c r="W66" s="82">
        <f>IF(P66=0,"-",V66/P66)</f>
        <v>0.16666666666667</v>
      </c>
      <c r="X66" s="186">
        <v>8000</v>
      </c>
      <c r="Y66" s="187">
        <f>IFERROR(X66/P66,"-")</f>
        <v>1333.3333333333</v>
      </c>
      <c r="Z66" s="187">
        <f>IFERROR(X66/V66,"-")</f>
        <v>8000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0.16666666666667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2</v>
      </c>
      <c r="BO66" s="120">
        <f>IF(P66=0,"",IF(BN66=0,"",(BN66/P66)))</f>
        <v>0.33333333333333</v>
      </c>
      <c r="BP66" s="121">
        <v>1</v>
      </c>
      <c r="BQ66" s="122">
        <f>IFERROR(BP66/BN66,"-")</f>
        <v>0.5</v>
      </c>
      <c r="BR66" s="123">
        <v>3000</v>
      </c>
      <c r="BS66" s="124">
        <f>IFERROR(BR66/BN66,"-")</f>
        <v>1500</v>
      </c>
      <c r="BT66" s="125">
        <v>1</v>
      </c>
      <c r="BU66" s="125"/>
      <c r="BV66" s="125"/>
      <c r="BW66" s="126">
        <v>3</v>
      </c>
      <c r="BX66" s="127">
        <f>IF(P66=0,"",IF(BW66=0,"",(BW66/P66)))</f>
        <v>0.5</v>
      </c>
      <c r="BY66" s="128">
        <v>2</v>
      </c>
      <c r="BZ66" s="129">
        <f>IFERROR(BY66/BW66,"-")</f>
        <v>0.66666666666667</v>
      </c>
      <c r="CA66" s="130">
        <v>1370000</v>
      </c>
      <c r="CB66" s="131">
        <f>IFERROR(CA66/BW66,"-")</f>
        <v>456666.66666667</v>
      </c>
      <c r="CC66" s="132"/>
      <c r="CD66" s="132"/>
      <c r="CE66" s="132">
        <v>2</v>
      </c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1</v>
      </c>
      <c r="CP66" s="141">
        <v>8000</v>
      </c>
      <c r="CQ66" s="141">
        <v>1195000</v>
      </c>
      <c r="CR66" s="141"/>
      <c r="CS66" s="142" t="str">
        <f>IF(AND(CQ66=0,CR66=0),"",IF(AND(CQ66&lt;=100000,CR66&lt;=100000),"",IF(CQ66/CP66&gt;0.7,"男高",IF(CR66/CP66&gt;0.7,"女高",""))))</f>
        <v>男高</v>
      </c>
    </row>
    <row r="67" spans="1:98">
      <c r="A67" s="80">
        <f>AB67</f>
        <v>0.030227272727273</v>
      </c>
      <c r="B67" s="203" t="s">
        <v>192</v>
      </c>
      <c r="C67" s="203"/>
      <c r="D67" s="203" t="s">
        <v>172</v>
      </c>
      <c r="E67" s="203" t="s">
        <v>99</v>
      </c>
      <c r="F67" s="203" t="s">
        <v>64</v>
      </c>
      <c r="G67" s="203" t="s">
        <v>85</v>
      </c>
      <c r="H67" s="90" t="s">
        <v>183</v>
      </c>
      <c r="I67" s="204" t="s">
        <v>131</v>
      </c>
      <c r="J67" s="188">
        <v>220000</v>
      </c>
      <c r="K67" s="81">
        <v>2</v>
      </c>
      <c r="L67" s="81">
        <v>0</v>
      </c>
      <c r="M67" s="81">
        <v>159</v>
      </c>
      <c r="N67" s="91">
        <v>0</v>
      </c>
      <c r="O67" s="92">
        <v>0</v>
      </c>
      <c r="P67" s="93">
        <f>N67+O67</f>
        <v>0</v>
      </c>
      <c r="Q67" s="82">
        <f>IFERROR(P67/M67,"-")</f>
        <v>0</v>
      </c>
      <c r="R67" s="81">
        <v>0</v>
      </c>
      <c r="S67" s="81">
        <v>0</v>
      </c>
      <c r="T67" s="82" t="str">
        <f>IFERROR(S67/(O67+P67),"-")</f>
        <v>-</v>
      </c>
      <c r="U67" s="182">
        <f>IFERROR(J67/SUM(P67:P69),"-")</f>
        <v>10476.19047619</v>
      </c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>
        <f>SUM(X67:X69)-SUM(J67:J69)</f>
        <v>-213350</v>
      </c>
      <c r="AB67" s="85">
        <f>SUM(X67:X69)/SUM(J67:J69)</f>
        <v>0.030227272727273</v>
      </c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193</v>
      </c>
      <c r="C68" s="203"/>
      <c r="D68" s="203" t="s">
        <v>172</v>
      </c>
      <c r="E68" s="203" t="s">
        <v>99</v>
      </c>
      <c r="F68" s="203" t="s">
        <v>70</v>
      </c>
      <c r="G68" s="203"/>
      <c r="H68" s="90"/>
      <c r="I68" s="90"/>
      <c r="J68" s="188"/>
      <c r="K68" s="81">
        <v>71</v>
      </c>
      <c r="L68" s="81">
        <v>0</v>
      </c>
      <c r="M68" s="81">
        <v>172</v>
      </c>
      <c r="N68" s="91">
        <v>19</v>
      </c>
      <c r="O68" s="92">
        <v>0</v>
      </c>
      <c r="P68" s="93">
        <f>N68+O68</f>
        <v>19</v>
      </c>
      <c r="Q68" s="82">
        <f>IFERROR(P68/M68,"-")</f>
        <v>0.11046511627907</v>
      </c>
      <c r="R68" s="81">
        <v>0</v>
      </c>
      <c r="S68" s="81">
        <v>7</v>
      </c>
      <c r="T68" s="82">
        <f>IFERROR(S68/(O68+P68),"-")</f>
        <v>0.36842105263158</v>
      </c>
      <c r="U68" s="182"/>
      <c r="V68" s="84">
        <v>2</v>
      </c>
      <c r="W68" s="82">
        <f>IF(P68=0,"-",V68/P68)</f>
        <v>0.10526315789474</v>
      </c>
      <c r="X68" s="186">
        <v>6650</v>
      </c>
      <c r="Y68" s="187">
        <f>IFERROR(X68/P68,"-")</f>
        <v>350</v>
      </c>
      <c r="Z68" s="187">
        <f>IFERROR(X68/V68,"-")</f>
        <v>3325</v>
      </c>
      <c r="AA68" s="188"/>
      <c r="AB68" s="85"/>
      <c r="AC68" s="79"/>
      <c r="AD68" s="94">
        <v>1</v>
      </c>
      <c r="AE68" s="95">
        <f>IF(P68=0,"",IF(AD68=0,"",(AD68/P68)))</f>
        <v>0.052631578947368</v>
      </c>
      <c r="AF68" s="94"/>
      <c r="AG68" s="96">
        <f>IFERROR(AF68/AD68,"-")</f>
        <v>0</v>
      </c>
      <c r="AH68" s="97"/>
      <c r="AI68" s="98">
        <f>IFERROR(AH68/AD68,"-")</f>
        <v>0</v>
      </c>
      <c r="AJ68" s="99"/>
      <c r="AK68" s="99"/>
      <c r="AL68" s="99"/>
      <c r="AM68" s="100">
        <v>4</v>
      </c>
      <c r="AN68" s="101">
        <f>IF(P68=0,"",IF(AM68=0,"",(AM68/P68)))</f>
        <v>0.21052631578947</v>
      </c>
      <c r="AO68" s="100">
        <v>1</v>
      </c>
      <c r="AP68" s="102">
        <f>IFERROR(AP68/AM68,"-")</f>
        <v>0</v>
      </c>
      <c r="AQ68" s="103">
        <v>1650</v>
      </c>
      <c r="AR68" s="104">
        <f>IFERROR(AQ68/AM68,"-")</f>
        <v>412.5</v>
      </c>
      <c r="AS68" s="105">
        <v>1</v>
      </c>
      <c r="AT68" s="105"/>
      <c r="AU68" s="105"/>
      <c r="AV68" s="106">
        <v>1</v>
      </c>
      <c r="AW68" s="107">
        <f>IF(P68=0,"",IF(AV68=0,"",(AV68/P68)))</f>
        <v>0.052631578947368</v>
      </c>
      <c r="AX68" s="106">
        <v>1</v>
      </c>
      <c r="AY68" s="108">
        <f>IFERROR(AX68/AV68,"-")</f>
        <v>1</v>
      </c>
      <c r="AZ68" s="109">
        <v>5000</v>
      </c>
      <c r="BA68" s="110">
        <f>IFERROR(AZ68/AV68,"-")</f>
        <v>5000</v>
      </c>
      <c r="BB68" s="111">
        <v>1</v>
      </c>
      <c r="BC68" s="111"/>
      <c r="BD68" s="111"/>
      <c r="BE68" s="112">
        <v>6</v>
      </c>
      <c r="BF68" s="113">
        <f>IF(P68=0,"",IF(BE68=0,"",(BE68/P68)))</f>
        <v>0.31578947368421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4</v>
      </c>
      <c r="BO68" s="120">
        <f>IF(P68=0,"",IF(BN68=0,"",(BN68/P68)))</f>
        <v>0.21052631578947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2</v>
      </c>
      <c r="BX68" s="127">
        <f>IF(P68=0,"",IF(BW68=0,"",(BW68/P68)))</f>
        <v>0.10526315789474</v>
      </c>
      <c r="BY68" s="128">
        <v>1</v>
      </c>
      <c r="BZ68" s="129">
        <f>IFERROR(BY68/BW68,"-")</f>
        <v>0.5</v>
      </c>
      <c r="CA68" s="130">
        <v>10000</v>
      </c>
      <c r="CB68" s="131">
        <f>IFERROR(CA68/BW68,"-")</f>
        <v>5000</v>
      </c>
      <c r="CC68" s="132"/>
      <c r="CD68" s="132">
        <v>1</v>
      </c>
      <c r="CE68" s="132"/>
      <c r="CF68" s="133">
        <v>1</v>
      </c>
      <c r="CG68" s="134">
        <f>IF(P68=0,"",IF(CF68=0,"",(CF68/P68)))</f>
        <v>0.052631578947368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2</v>
      </c>
      <c r="CP68" s="141">
        <v>6650</v>
      </c>
      <c r="CQ68" s="141">
        <v>10000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194</v>
      </c>
      <c r="C69" s="203"/>
      <c r="D69" s="203" t="s">
        <v>172</v>
      </c>
      <c r="E69" s="203" t="s">
        <v>99</v>
      </c>
      <c r="F69" s="203" t="s">
        <v>64</v>
      </c>
      <c r="G69" s="203"/>
      <c r="H69" s="90"/>
      <c r="I69" s="90"/>
      <c r="J69" s="188"/>
      <c r="K69" s="81">
        <v>35</v>
      </c>
      <c r="L69" s="81">
        <v>20</v>
      </c>
      <c r="M69" s="81">
        <v>11</v>
      </c>
      <c r="N69" s="91">
        <v>2</v>
      </c>
      <c r="O69" s="92">
        <v>0</v>
      </c>
      <c r="P69" s="93">
        <f>N69+O69</f>
        <v>2</v>
      </c>
      <c r="Q69" s="82">
        <f>IFERROR(P69/M69,"-")</f>
        <v>0.18181818181818</v>
      </c>
      <c r="R69" s="81">
        <v>1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1</v>
      </c>
      <c r="BF69" s="113">
        <f>IF(P69=0,"",IF(BE69=0,"",(BE69/P69)))</f>
        <v>0.5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>
        <v>1</v>
      </c>
      <c r="BO69" s="120">
        <f>IF(P69=0,"",IF(BN69=0,"",(BN69/P69)))</f>
        <v>0.5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2.84</v>
      </c>
      <c r="B70" s="203" t="s">
        <v>195</v>
      </c>
      <c r="C70" s="203"/>
      <c r="D70" s="203" t="s">
        <v>187</v>
      </c>
      <c r="E70" s="203" t="s">
        <v>112</v>
      </c>
      <c r="F70" s="203" t="s">
        <v>64</v>
      </c>
      <c r="G70" s="203" t="s">
        <v>85</v>
      </c>
      <c r="H70" s="90" t="s">
        <v>188</v>
      </c>
      <c r="I70" s="204" t="s">
        <v>189</v>
      </c>
      <c r="J70" s="188">
        <v>150000</v>
      </c>
      <c r="K70" s="81">
        <v>2</v>
      </c>
      <c r="L70" s="81">
        <v>0</v>
      </c>
      <c r="M70" s="81">
        <v>146</v>
      </c>
      <c r="N70" s="91">
        <v>0</v>
      </c>
      <c r="O70" s="92">
        <v>0</v>
      </c>
      <c r="P70" s="93">
        <f>N70+O70</f>
        <v>0</v>
      </c>
      <c r="Q70" s="82">
        <f>IFERROR(P70/M70,"-")</f>
        <v>0</v>
      </c>
      <c r="R70" s="81">
        <v>0</v>
      </c>
      <c r="S70" s="81">
        <v>0</v>
      </c>
      <c r="T70" s="82" t="str">
        <f>IFERROR(S70/(O70+P70),"-")</f>
        <v>-</v>
      </c>
      <c r="U70" s="182">
        <f>IFERROR(J70/SUM(P70:P72),"-")</f>
        <v>7500</v>
      </c>
      <c r="V70" s="84">
        <v>0</v>
      </c>
      <c r="W70" s="82" t="str">
        <f>IF(P70=0,"-",V70/P70)</f>
        <v>-</v>
      </c>
      <c r="X70" s="186">
        <v>0</v>
      </c>
      <c r="Y70" s="187" t="str">
        <f>IFERROR(X70/P70,"-")</f>
        <v>-</v>
      </c>
      <c r="Z70" s="187" t="str">
        <f>IFERROR(X70/V70,"-")</f>
        <v>-</v>
      </c>
      <c r="AA70" s="188">
        <f>SUM(X70:X72)-SUM(J70:J72)</f>
        <v>276000</v>
      </c>
      <c r="AB70" s="85">
        <f>SUM(X70:X72)/SUM(J70:J72)</f>
        <v>2.84</v>
      </c>
      <c r="AC70" s="79"/>
      <c r="AD70" s="94"/>
      <c r="AE70" s="95" t="str">
        <f>IF(P70=0,"",IF(AD70=0,"",(AD70/P70)))</f>
        <v/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 t="str">
        <f>IF(P70=0,"",IF(AM70=0,"",(AM70/P70)))</f>
        <v/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 t="str">
        <f>IF(P70=0,"",IF(AV70=0,"",(AV70/P70)))</f>
        <v/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 t="str">
        <f>IF(P70=0,"",IF(BE70=0,"",(BE70/P70)))</f>
        <v/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 t="str">
        <f>IF(P70=0,"",IF(BN70=0,"",(BN70/P70)))</f>
        <v/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 t="str">
        <f>IF(P70=0,"",IF(BW70=0,"",(BW70/P70)))</f>
        <v/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 t="str">
        <f>IF(P70=0,"",IF(CF70=0,"",(CF70/P70)))</f>
        <v/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196</v>
      </c>
      <c r="C71" s="203"/>
      <c r="D71" s="203" t="s">
        <v>187</v>
      </c>
      <c r="E71" s="203" t="s">
        <v>112</v>
      </c>
      <c r="F71" s="203" t="s">
        <v>70</v>
      </c>
      <c r="G71" s="203"/>
      <c r="H71" s="90"/>
      <c r="I71" s="90"/>
      <c r="J71" s="188"/>
      <c r="K71" s="81">
        <v>55</v>
      </c>
      <c r="L71" s="81">
        <v>0</v>
      </c>
      <c r="M71" s="81">
        <v>216</v>
      </c>
      <c r="N71" s="91">
        <v>16</v>
      </c>
      <c r="O71" s="92">
        <v>0</v>
      </c>
      <c r="P71" s="93">
        <f>N71+O71</f>
        <v>16</v>
      </c>
      <c r="Q71" s="82">
        <f>IFERROR(P71/M71,"-")</f>
        <v>0.074074074074074</v>
      </c>
      <c r="R71" s="81">
        <v>1</v>
      </c>
      <c r="S71" s="81">
        <v>6</v>
      </c>
      <c r="T71" s="82">
        <f>IFERROR(S71/(O71+P71),"-")</f>
        <v>0.375</v>
      </c>
      <c r="U71" s="182"/>
      <c r="V71" s="84">
        <v>3</v>
      </c>
      <c r="W71" s="82">
        <f>IF(P71=0,"-",V71/P71)</f>
        <v>0.1875</v>
      </c>
      <c r="X71" s="186">
        <v>418000</v>
      </c>
      <c r="Y71" s="187">
        <f>IFERROR(X71/P71,"-")</f>
        <v>26125</v>
      </c>
      <c r="Z71" s="187">
        <f>IFERROR(X71/V71,"-")</f>
        <v>139333.33333333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>
        <v>1</v>
      </c>
      <c r="AN71" s="101">
        <f>IF(P71=0,"",IF(AM71=0,"",(AM71/P71)))</f>
        <v>0.0625</v>
      </c>
      <c r="AO71" s="100"/>
      <c r="AP71" s="102">
        <f>IFERROR(AP71/AM71,"-")</f>
        <v>0</v>
      </c>
      <c r="AQ71" s="103"/>
      <c r="AR71" s="104">
        <f>IFERROR(AQ71/AM71,"-")</f>
        <v>0</v>
      </c>
      <c r="AS71" s="105"/>
      <c r="AT71" s="105"/>
      <c r="AU71" s="105"/>
      <c r="AV71" s="106">
        <v>2</v>
      </c>
      <c r="AW71" s="107">
        <f>IF(P71=0,"",IF(AV71=0,"",(AV71/P71)))</f>
        <v>0.125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>
        <v>4</v>
      </c>
      <c r="BF71" s="113">
        <f>IF(P71=0,"",IF(BE71=0,"",(BE71/P71)))</f>
        <v>0.25</v>
      </c>
      <c r="BG71" s="112"/>
      <c r="BH71" s="114">
        <f>IFERROR(BG71/BE71,"-")</f>
        <v>0</v>
      </c>
      <c r="BI71" s="115"/>
      <c r="BJ71" s="116">
        <f>IFERROR(BI71/BE71,"-")</f>
        <v>0</v>
      </c>
      <c r="BK71" s="117"/>
      <c r="BL71" s="117"/>
      <c r="BM71" s="117"/>
      <c r="BN71" s="119">
        <v>4</v>
      </c>
      <c r="BO71" s="120">
        <f>IF(P71=0,"",IF(BN71=0,"",(BN71/P71)))</f>
        <v>0.25</v>
      </c>
      <c r="BP71" s="121">
        <v>1</v>
      </c>
      <c r="BQ71" s="122">
        <f>IFERROR(BP71/BN71,"-")</f>
        <v>0.25</v>
      </c>
      <c r="BR71" s="123">
        <v>363000</v>
      </c>
      <c r="BS71" s="124">
        <f>IFERROR(BR71/BN71,"-")</f>
        <v>90750</v>
      </c>
      <c r="BT71" s="125"/>
      <c r="BU71" s="125"/>
      <c r="BV71" s="125">
        <v>1</v>
      </c>
      <c r="BW71" s="126">
        <v>5</v>
      </c>
      <c r="BX71" s="127">
        <f>IF(P71=0,"",IF(BW71=0,"",(BW71/P71)))</f>
        <v>0.3125</v>
      </c>
      <c r="BY71" s="128">
        <v>2</v>
      </c>
      <c r="BZ71" s="129">
        <f>IFERROR(BY71/BW71,"-")</f>
        <v>0.4</v>
      </c>
      <c r="CA71" s="130">
        <v>55000</v>
      </c>
      <c r="CB71" s="131">
        <f>IFERROR(CA71/BW71,"-")</f>
        <v>11000</v>
      </c>
      <c r="CC71" s="132">
        <v>1</v>
      </c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3</v>
      </c>
      <c r="CP71" s="141">
        <v>418000</v>
      </c>
      <c r="CQ71" s="141">
        <v>363000</v>
      </c>
      <c r="CR71" s="141"/>
      <c r="CS71" s="142" t="str">
        <f>IF(AND(CQ71=0,CR71=0),"",IF(AND(CQ71&lt;=100000,CR71&lt;=100000),"",IF(CQ71/CP71&gt;0.7,"男高",IF(CR71/CP71&gt;0.7,"女高",""))))</f>
        <v>男高</v>
      </c>
    </row>
    <row r="72" spans="1:98">
      <c r="A72" s="80"/>
      <c r="B72" s="203" t="s">
        <v>197</v>
      </c>
      <c r="C72" s="203"/>
      <c r="D72" s="203" t="s">
        <v>187</v>
      </c>
      <c r="E72" s="203" t="s">
        <v>112</v>
      </c>
      <c r="F72" s="203" t="s">
        <v>64</v>
      </c>
      <c r="G72" s="203"/>
      <c r="H72" s="90"/>
      <c r="I72" s="90"/>
      <c r="J72" s="188"/>
      <c r="K72" s="81">
        <v>28</v>
      </c>
      <c r="L72" s="81">
        <v>23</v>
      </c>
      <c r="M72" s="81">
        <v>8</v>
      </c>
      <c r="N72" s="91">
        <v>4</v>
      </c>
      <c r="O72" s="92">
        <v>0</v>
      </c>
      <c r="P72" s="93">
        <f>N72+O72</f>
        <v>4</v>
      </c>
      <c r="Q72" s="82">
        <f>IFERROR(P72/M72,"-")</f>
        <v>0.5</v>
      </c>
      <c r="R72" s="81">
        <v>0</v>
      </c>
      <c r="S72" s="81">
        <v>1</v>
      </c>
      <c r="T72" s="82">
        <f>IFERROR(S72/(O72+P72),"-")</f>
        <v>0.25</v>
      </c>
      <c r="U72" s="182"/>
      <c r="V72" s="84">
        <v>2</v>
      </c>
      <c r="W72" s="82">
        <f>IF(P72=0,"-",V72/P72)</f>
        <v>0.5</v>
      </c>
      <c r="X72" s="186">
        <v>8000</v>
      </c>
      <c r="Y72" s="187">
        <f>IFERROR(X72/P72,"-")</f>
        <v>2000</v>
      </c>
      <c r="Z72" s="187">
        <f>IFERROR(X72/V72,"-")</f>
        <v>4000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>
        <v>2</v>
      </c>
      <c r="BX72" s="127">
        <f>IF(P72=0,"",IF(BW72=0,"",(BW72/P72)))</f>
        <v>0.5</v>
      </c>
      <c r="BY72" s="128">
        <v>1</v>
      </c>
      <c r="BZ72" s="129">
        <f>IFERROR(BY72/BW72,"-")</f>
        <v>0.5</v>
      </c>
      <c r="CA72" s="130">
        <v>3000</v>
      </c>
      <c r="CB72" s="131">
        <f>IFERROR(CA72/BW72,"-")</f>
        <v>1500</v>
      </c>
      <c r="CC72" s="132">
        <v>1</v>
      </c>
      <c r="CD72" s="132"/>
      <c r="CE72" s="132"/>
      <c r="CF72" s="133">
        <v>2</v>
      </c>
      <c r="CG72" s="134">
        <f>IF(P72=0,"",IF(CF72=0,"",(CF72/P72)))</f>
        <v>0.5</v>
      </c>
      <c r="CH72" s="135">
        <v>1</v>
      </c>
      <c r="CI72" s="136">
        <f>IFERROR(CH72/CF72,"-")</f>
        <v>0.5</v>
      </c>
      <c r="CJ72" s="137">
        <v>5000</v>
      </c>
      <c r="CK72" s="138">
        <f>IFERROR(CJ72/CF72,"-")</f>
        <v>2500</v>
      </c>
      <c r="CL72" s="139">
        <v>1</v>
      </c>
      <c r="CM72" s="139"/>
      <c r="CN72" s="139"/>
      <c r="CO72" s="140">
        <v>2</v>
      </c>
      <c r="CP72" s="141">
        <v>8000</v>
      </c>
      <c r="CQ72" s="141">
        <v>5000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</v>
      </c>
      <c r="B73" s="203" t="s">
        <v>198</v>
      </c>
      <c r="C73" s="203"/>
      <c r="D73" s="203" t="s">
        <v>98</v>
      </c>
      <c r="E73" s="203" t="s">
        <v>99</v>
      </c>
      <c r="F73" s="203" t="s">
        <v>64</v>
      </c>
      <c r="G73" s="203" t="s">
        <v>199</v>
      </c>
      <c r="H73" s="90" t="s">
        <v>183</v>
      </c>
      <c r="I73" s="90" t="s">
        <v>200</v>
      </c>
      <c r="J73" s="188">
        <v>120000</v>
      </c>
      <c r="K73" s="81">
        <v>0</v>
      </c>
      <c r="L73" s="81">
        <v>0</v>
      </c>
      <c r="M73" s="81">
        <v>69</v>
      </c>
      <c r="N73" s="91">
        <v>0</v>
      </c>
      <c r="O73" s="92">
        <v>0</v>
      </c>
      <c r="P73" s="93">
        <f>N73+O73</f>
        <v>0</v>
      </c>
      <c r="Q73" s="82">
        <f>IFERROR(P73/M73,"-")</f>
        <v>0</v>
      </c>
      <c r="R73" s="81">
        <v>0</v>
      </c>
      <c r="S73" s="81">
        <v>0</v>
      </c>
      <c r="T73" s="82" t="str">
        <f>IFERROR(S73/(O73+P73),"-")</f>
        <v>-</v>
      </c>
      <c r="U73" s="182">
        <f>IFERROR(J73/SUM(P73:P75),"-")</f>
        <v>15000</v>
      </c>
      <c r="V73" s="84">
        <v>0</v>
      </c>
      <c r="W73" s="82" t="str">
        <f>IF(P73=0,"-",V73/P73)</f>
        <v>-</v>
      </c>
      <c r="X73" s="186">
        <v>0</v>
      </c>
      <c r="Y73" s="187" t="str">
        <f>IFERROR(X73/P73,"-")</f>
        <v>-</v>
      </c>
      <c r="Z73" s="187" t="str">
        <f>IFERROR(X73/V73,"-")</f>
        <v>-</v>
      </c>
      <c r="AA73" s="188">
        <f>SUM(X73:X75)-SUM(J73:J75)</f>
        <v>-120000</v>
      </c>
      <c r="AB73" s="85">
        <f>SUM(X73:X75)/SUM(J73:J75)</f>
        <v>0</v>
      </c>
      <c r="AC73" s="79"/>
      <c r="AD73" s="94"/>
      <c r="AE73" s="95" t="str">
        <f>IF(P73=0,"",IF(AD73=0,"",(AD73/P73)))</f>
        <v/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 t="str">
        <f>IF(P73=0,"",IF(AM73=0,"",(AM73/P73)))</f>
        <v/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 t="str">
        <f>IF(P73=0,"",IF(AV73=0,"",(AV73/P73)))</f>
        <v/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 t="str">
        <f>IF(P73=0,"",IF(BE73=0,"",(BE73/P73)))</f>
        <v/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/>
      <c r="BO73" s="120" t="str">
        <f>IF(P73=0,"",IF(BN73=0,"",(BN73/P73)))</f>
        <v/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 t="str">
        <f>IF(P73=0,"",IF(BW73=0,"",(BW73/P73)))</f>
        <v/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 t="str">
        <f>IF(P73=0,"",IF(CF73=0,"",(CF73/P73)))</f>
        <v/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201</v>
      </c>
      <c r="C74" s="203"/>
      <c r="D74" s="203" t="s">
        <v>98</v>
      </c>
      <c r="E74" s="203" t="s">
        <v>99</v>
      </c>
      <c r="F74" s="203" t="s">
        <v>70</v>
      </c>
      <c r="G74" s="203"/>
      <c r="H74" s="90"/>
      <c r="I74" s="90"/>
      <c r="J74" s="188"/>
      <c r="K74" s="81">
        <v>19</v>
      </c>
      <c r="L74" s="81">
        <v>0</v>
      </c>
      <c r="M74" s="81">
        <v>67</v>
      </c>
      <c r="N74" s="91">
        <v>8</v>
      </c>
      <c r="O74" s="92">
        <v>0</v>
      </c>
      <c r="P74" s="93">
        <f>N74+O74</f>
        <v>8</v>
      </c>
      <c r="Q74" s="82">
        <f>IFERROR(P74/M74,"-")</f>
        <v>0.11940298507463</v>
      </c>
      <c r="R74" s="81">
        <v>0</v>
      </c>
      <c r="S74" s="81">
        <v>2</v>
      </c>
      <c r="T74" s="82">
        <f>IFERROR(S74/(O74+P74),"-")</f>
        <v>0.25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5</v>
      </c>
      <c r="BF74" s="113">
        <f>IF(P74=0,"",IF(BE74=0,"",(BE74/P74)))</f>
        <v>0.625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3</v>
      </c>
      <c r="BX74" s="127">
        <f>IF(P74=0,"",IF(BW74=0,"",(BW74/P74)))</f>
        <v>0.375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202</v>
      </c>
      <c r="C75" s="203"/>
      <c r="D75" s="203" t="s">
        <v>98</v>
      </c>
      <c r="E75" s="203" t="s">
        <v>99</v>
      </c>
      <c r="F75" s="203" t="s">
        <v>64</v>
      </c>
      <c r="G75" s="203"/>
      <c r="H75" s="90"/>
      <c r="I75" s="90"/>
      <c r="J75" s="188"/>
      <c r="K75" s="81">
        <v>7</v>
      </c>
      <c r="L75" s="81">
        <v>7</v>
      </c>
      <c r="M75" s="81">
        <v>0</v>
      </c>
      <c r="N75" s="91">
        <v>0</v>
      </c>
      <c r="O75" s="92">
        <v>0</v>
      </c>
      <c r="P75" s="93">
        <f>N75+O75</f>
        <v>0</v>
      </c>
      <c r="Q75" s="82" t="str">
        <f>IFERROR(P75/M75,"-")</f>
        <v>-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4.501025</v>
      </c>
      <c r="B76" s="203" t="s">
        <v>203</v>
      </c>
      <c r="C76" s="203"/>
      <c r="D76" s="203" t="s">
        <v>111</v>
      </c>
      <c r="E76" s="203" t="s">
        <v>112</v>
      </c>
      <c r="F76" s="203" t="s">
        <v>64</v>
      </c>
      <c r="G76" s="203" t="s">
        <v>199</v>
      </c>
      <c r="H76" s="90" t="s">
        <v>183</v>
      </c>
      <c r="I76" s="204" t="s">
        <v>189</v>
      </c>
      <c r="J76" s="188">
        <v>120000</v>
      </c>
      <c r="K76" s="81">
        <v>0</v>
      </c>
      <c r="L76" s="81">
        <v>0</v>
      </c>
      <c r="M76" s="81">
        <v>176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>
        <f>IFERROR(J76/SUM(P76:P78),"-")</f>
        <v>7058.8235294118</v>
      </c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>
        <f>SUM(X76:X78)-SUM(J76:J78)</f>
        <v>420123</v>
      </c>
      <c r="AB76" s="85">
        <f>SUM(X76:X78)/SUM(J76:J78)</f>
        <v>4.501025</v>
      </c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204</v>
      </c>
      <c r="C77" s="203"/>
      <c r="D77" s="203" t="s">
        <v>111</v>
      </c>
      <c r="E77" s="203" t="s">
        <v>112</v>
      </c>
      <c r="F77" s="203" t="s">
        <v>70</v>
      </c>
      <c r="G77" s="203"/>
      <c r="H77" s="90"/>
      <c r="I77" s="90"/>
      <c r="J77" s="188"/>
      <c r="K77" s="81">
        <v>36</v>
      </c>
      <c r="L77" s="81">
        <v>0</v>
      </c>
      <c r="M77" s="81">
        <v>120</v>
      </c>
      <c r="N77" s="91">
        <v>15</v>
      </c>
      <c r="O77" s="92">
        <v>0</v>
      </c>
      <c r="P77" s="93">
        <f>N77+O77</f>
        <v>15</v>
      </c>
      <c r="Q77" s="82">
        <f>IFERROR(P77/M77,"-")</f>
        <v>0.125</v>
      </c>
      <c r="R77" s="81">
        <v>0</v>
      </c>
      <c r="S77" s="81">
        <v>2</v>
      </c>
      <c r="T77" s="82">
        <f>IFERROR(S77/(O77+P77),"-")</f>
        <v>0.13333333333333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3</v>
      </c>
      <c r="AN77" s="101">
        <f>IF(P77=0,"",IF(AM77=0,"",(AM77/P77)))</f>
        <v>0.2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>
        <v>3</v>
      </c>
      <c r="AW77" s="107">
        <f>IF(P77=0,"",IF(AV77=0,"",(AV77/P77)))</f>
        <v>0.2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>
        <v>5</v>
      </c>
      <c r="BF77" s="113">
        <f>IF(P77=0,"",IF(BE77=0,"",(BE77/P77)))</f>
        <v>0.33333333333333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3</v>
      </c>
      <c r="BO77" s="120">
        <f>IF(P77=0,"",IF(BN77=0,"",(BN77/P77)))</f>
        <v>0.2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0.066666666666667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205</v>
      </c>
      <c r="C78" s="203"/>
      <c r="D78" s="203" t="s">
        <v>111</v>
      </c>
      <c r="E78" s="203" t="s">
        <v>112</v>
      </c>
      <c r="F78" s="203" t="s">
        <v>64</v>
      </c>
      <c r="G78" s="203"/>
      <c r="H78" s="90"/>
      <c r="I78" s="90"/>
      <c r="J78" s="188"/>
      <c r="K78" s="81">
        <v>57</v>
      </c>
      <c r="L78" s="81">
        <v>22</v>
      </c>
      <c r="M78" s="81">
        <v>2</v>
      </c>
      <c r="N78" s="91">
        <v>2</v>
      </c>
      <c r="O78" s="92">
        <v>0</v>
      </c>
      <c r="P78" s="93">
        <f>N78+O78</f>
        <v>2</v>
      </c>
      <c r="Q78" s="82">
        <f>IFERROR(P78/M78,"-")</f>
        <v>1</v>
      </c>
      <c r="R78" s="81">
        <v>1</v>
      </c>
      <c r="S78" s="81">
        <v>0</v>
      </c>
      <c r="T78" s="82">
        <f>IFERROR(S78/(O78+P78),"-")</f>
        <v>0</v>
      </c>
      <c r="U78" s="182"/>
      <c r="V78" s="84">
        <v>1</v>
      </c>
      <c r="W78" s="82">
        <f>IF(P78=0,"-",V78/P78)</f>
        <v>0.5</v>
      </c>
      <c r="X78" s="186">
        <v>540123</v>
      </c>
      <c r="Y78" s="187">
        <f>IFERROR(X78/P78,"-")</f>
        <v>270061.5</v>
      </c>
      <c r="Z78" s="187">
        <f>IFERROR(X78/V78,"-")</f>
        <v>540123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>
        <f>IF(P78=0,"",IF(BN78=0,"",(BN78/P78)))</f>
        <v>0</v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>
        <v>2</v>
      </c>
      <c r="CG78" s="134">
        <f>IF(P78=0,"",IF(CF78=0,"",(CF78/P78)))</f>
        <v>1</v>
      </c>
      <c r="CH78" s="135">
        <v>1</v>
      </c>
      <c r="CI78" s="136">
        <f>IFERROR(CH78/CF78,"-")</f>
        <v>0.5</v>
      </c>
      <c r="CJ78" s="137">
        <v>550123</v>
      </c>
      <c r="CK78" s="138">
        <f>IFERROR(CJ78/CF78,"-")</f>
        <v>275061.5</v>
      </c>
      <c r="CL78" s="139"/>
      <c r="CM78" s="139"/>
      <c r="CN78" s="139">
        <v>1</v>
      </c>
      <c r="CO78" s="140">
        <v>1</v>
      </c>
      <c r="CP78" s="141">
        <v>540123</v>
      </c>
      <c r="CQ78" s="141">
        <v>550123</v>
      </c>
      <c r="CR78" s="141"/>
      <c r="CS78" s="142" t="str">
        <f>IF(AND(CQ78=0,CR78=0),"",IF(AND(CQ78&lt;=100000,CR78&lt;=100000),"",IF(CQ78/CP78&gt;0.7,"男高",IF(CR78/CP78&gt;0.7,"女高",""))))</f>
        <v>男高</v>
      </c>
    </row>
    <row r="79" spans="1:98">
      <c r="A79" s="80">
        <f>AB79</f>
        <v>0.023076923076923</v>
      </c>
      <c r="B79" s="203" t="s">
        <v>206</v>
      </c>
      <c r="C79" s="203"/>
      <c r="D79" s="203" t="s">
        <v>98</v>
      </c>
      <c r="E79" s="203" t="s">
        <v>99</v>
      </c>
      <c r="F79" s="203" t="s">
        <v>64</v>
      </c>
      <c r="G79" s="203" t="s">
        <v>207</v>
      </c>
      <c r="H79" s="90" t="s">
        <v>174</v>
      </c>
      <c r="I79" s="204" t="s">
        <v>131</v>
      </c>
      <c r="J79" s="188">
        <v>130000</v>
      </c>
      <c r="K79" s="81">
        <v>1</v>
      </c>
      <c r="L79" s="81">
        <v>0</v>
      </c>
      <c r="M79" s="81">
        <v>70</v>
      </c>
      <c r="N79" s="91">
        <v>1</v>
      </c>
      <c r="O79" s="92">
        <v>0</v>
      </c>
      <c r="P79" s="93">
        <f>N79+O79</f>
        <v>1</v>
      </c>
      <c r="Q79" s="82">
        <f>IFERROR(P79/M79,"-")</f>
        <v>0.014285714285714</v>
      </c>
      <c r="R79" s="81">
        <v>0</v>
      </c>
      <c r="S79" s="81">
        <v>0</v>
      </c>
      <c r="T79" s="82">
        <f>IFERROR(S79/(O79+P79),"-")</f>
        <v>0</v>
      </c>
      <c r="U79" s="182">
        <f>IFERROR(J79/SUM(P79:P81),"-")</f>
        <v>10833.333333333</v>
      </c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>
        <f>SUM(X79:X81)-SUM(J79:J81)</f>
        <v>-127000</v>
      </c>
      <c r="AB79" s="85">
        <f>SUM(X79:X81)/SUM(J79:J81)</f>
        <v>0.023076923076923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1</v>
      </c>
      <c r="BO79" s="120">
        <f>IF(P79=0,"",IF(BN79=0,"",(BN79/P79)))</f>
        <v>1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208</v>
      </c>
      <c r="C80" s="203"/>
      <c r="D80" s="203" t="s">
        <v>98</v>
      </c>
      <c r="E80" s="203" t="s">
        <v>99</v>
      </c>
      <c r="F80" s="203" t="s">
        <v>70</v>
      </c>
      <c r="G80" s="203"/>
      <c r="H80" s="90"/>
      <c r="I80" s="90"/>
      <c r="J80" s="188"/>
      <c r="K80" s="81">
        <v>26</v>
      </c>
      <c r="L80" s="81">
        <v>0</v>
      </c>
      <c r="M80" s="81">
        <v>97</v>
      </c>
      <c r="N80" s="91">
        <v>11</v>
      </c>
      <c r="O80" s="92">
        <v>0</v>
      </c>
      <c r="P80" s="93">
        <f>N80+O80</f>
        <v>11</v>
      </c>
      <c r="Q80" s="82">
        <f>IFERROR(P80/M80,"-")</f>
        <v>0.11340206185567</v>
      </c>
      <c r="R80" s="81">
        <v>0</v>
      </c>
      <c r="S80" s="81">
        <v>3</v>
      </c>
      <c r="T80" s="82">
        <f>IFERROR(S80/(O80+P80),"-")</f>
        <v>0.27272727272727</v>
      </c>
      <c r="U80" s="182"/>
      <c r="V80" s="84">
        <v>1</v>
      </c>
      <c r="W80" s="82">
        <f>IF(P80=0,"-",V80/P80)</f>
        <v>0.090909090909091</v>
      </c>
      <c r="X80" s="186">
        <v>3000</v>
      </c>
      <c r="Y80" s="187">
        <f>IFERROR(X80/P80,"-")</f>
        <v>272.72727272727</v>
      </c>
      <c r="Z80" s="187">
        <f>IFERROR(X80/V80,"-")</f>
        <v>3000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>
        <v>2</v>
      </c>
      <c r="AW80" s="107">
        <f>IF(P80=0,"",IF(AV80=0,"",(AV80/P80)))</f>
        <v>0.18181818181818</v>
      </c>
      <c r="AX80" s="106"/>
      <c r="AY80" s="108">
        <f>IFERROR(AX80/AV80,"-")</f>
        <v>0</v>
      </c>
      <c r="AZ80" s="109"/>
      <c r="BA80" s="110">
        <f>IFERROR(AZ80/AV80,"-")</f>
        <v>0</v>
      </c>
      <c r="BB80" s="111"/>
      <c r="BC80" s="111"/>
      <c r="BD80" s="111"/>
      <c r="BE80" s="112">
        <v>1</v>
      </c>
      <c r="BF80" s="113">
        <f>IF(P80=0,"",IF(BE80=0,"",(BE80/P80)))</f>
        <v>0.090909090909091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6</v>
      </c>
      <c r="BO80" s="120">
        <f>IF(P80=0,"",IF(BN80=0,"",(BN80/P80)))</f>
        <v>0.54545454545455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1</v>
      </c>
      <c r="BX80" s="127">
        <f>IF(P80=0,"",IF(BW80=0,"",(BW80/P80)))</f>
        <v>0.090909090909091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>
        <v>1</v>
      </c>
      <c r="CG80" s="134">
        <f>IF(P80=0,"",IF(CF80=0,"",(CF80/P80)))</f>
        <v>0.090909090909091</v>
      </c>
      <c r="CH80" s="135">
        <v>1</v>
      </c>
      <c r="CI80" s="136">
        <f>IFERROR(CH80/CF80,"-")</f>
        <v>1</v>
      </c>
      <c r="CJ80" s="137">
        <v>3000</v>
      </c>
      <c r="CK80" s="138">
        <f>IFERROR(CJ80/CF80,"-")</f>
        <v>3000</v>
      </c>
      <c r="CL80" s="139">
        <v>1</v>
      </c>
      <c r="CM80" s="139"/>
      <c r="CN80" s="139"/>
      <c r="CO80" s="140">
        <v>1</v>
      </c>
      <c r="CP80" s="141">
        <v>3000</v>
      </c>
      <c r="CQ80" s="141">
        <v>3000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209</v>
      </c>
      <c r="C81" s="203"/>
      <c r="D81" s="203" t="s">
        <v>98</v>
      </c>
      <c r="E81" s="203" t="s">
        <v>99</v>
      </c>
      <c r="F81" s="203" t="s">
        <v>136</v>
      </c>
      <c r="G81" s="203"/>
      <c r="H81" s="90"/>
      <c r="I81" s="90"/>
      <c r="J81" s="188"/>
      <c r="K81" s="81">
        <v>14</v>
      </c>
      <c r="L81" s="81">
        <v>9</v>
      </c>
      <c r="M81" s="81">
        <v>5</v>
      </c>
      <c r="N81" s="91">
        <v>0</v>
      </c>
      <c r="O81" s="92">
        <v>0</v>
      </c>
      <c r="P81" s="93">
        <f>N81+O81</f>
        <v>0</v>
      </c>
      <c r="Q81" s="82">
        <f>IFERROR(P81/M81,"-")</f>
        <v>0</v>
      </c>
      <c r="R81" s="81">
        <v>0</v>
      </c>
      <c r="S81" s="81">
        <v>0</v>
      </c>
      <c r="T81" s="82" t="str">
        <f>IFERROR(S81/(O81+P81),"-")</f>
        <v>-</v>
      </c>
      <c r="U81" s="182"/>
      <c r="V81" s="84">
        <v>0</v>
      </c>
      <c r="W81" s="82" t="str">
        <f>IF(P81=0,"-",V81/P81)</f>
        <v>-</v>
      </c>
      <c r="X81" s="186">
        <v>0</v>
      </c>
      <c r="Y81" s="187" t="str">
        <f>IFERROR(X81/P81,"-")</f>
        <v>-</v>
      </c>
      <c r="Z81" s="187" t="str">
        <f>IFERROR(X81/V81,"-")</f>
        <v>-</v>
      </c>
      <c r="AA81" s="188"/>
      <c r="AB81" s="85"/>
      <c r="AC81" s="79"/>
      <c r="AD81" s="94"/>
      <c r="AE81" s="95" t="str">
        <f>IF(P81=0,"",IF(AD81=0,"",(AD81/P81)))</f>
        <v/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 t="str">
        <f>IF(P81=0,"",IF(AM81=0,"",(AM81/P81)))</f>
        <v/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 t="str">
        <f>IF(P81=0,"",IF(AV81=0,"",(AV81/P81)))</f>
        <v/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 t="str">
        <f>IF(P81=0,"",IF(BE81=0,"",(BE81/P81)))</f>
        <v/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 t="str">
        <f>IF(P81=0,"",IF(BN81=0,"",(BN81/P81)))</f>
        <v/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 t="str">
        <f>IF(P81=0,"",IF(BW81=0,"",(BW81/P81)))</f>
        <v/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 t="str">
        <f>IF(P81=0,"",IF(CF81=0,"",(CF81/P81)))</f>
        <v/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</v>
      </c>
      <c r="B82" s="203" t="s">
        <v>210</v>
      </c>
      <c r="C82" s="203"/>
      <c r="D82" s="203" t="s">
        <v>211</v>
      </c>
      <c r="E82" s="203" t="s">
        <v>212</v>
      </c>
      <c r="F82" s="203" t="s">
        <v>70</v>
      </c>
      <c r="G82" s="203" t="s">
        <v>207</v>
      </c>
      <c r="H82" s="90" t="s">
        <v>213</v>
      </c>
      <c r="I82" s="205" t="s">
        <v>175</v>
      </c>
      <c r="J82" s="188">
        <v>65000</v>
      </c>
      <c r="K82" s="81">
        <v>1</v>
      </c>
      <c r="L82" s="81">
        <v>0</v>
      </c>
      <c r="M82" s="81">
        <v>28</v>
      </c>
      <c r="N82" s="91">
        <v>0</v>
      </c>
      <c r="O82" s="92">
        <v>0</v>
      </c>
      <c r="P82" s="93">
        <f>N82+O82</f>
        <v>0</v>
      </c>
      <c r="Q82" s="82">
        <f>IFERROR(P82/M82,"-")</f>
        <v>0</v>
      </c>
      <c r="R82" s="81">
        <v>0</v>
      </c>
      <c r="S82" s="81">
        <v>0</v>
      </c>
      <c r="T82" s="82" t="str">
        <f>IFERROR(S82/(O82+P82),"-")</f>
        <v>-</v>
      </c>
      <c r="U82" s="182">
        <f>IFERROR(J82/SUM(P82:P83),"-")</f>
        <v>65000</v>
      </c>
      <c r="V82" s="84">
        <v>0</v>
      </c>
      <c r="W82" s="82" t="str">
        <f>IF(P82=0,"-",V82/P82)</f>
        <v>-</v>
      </c>
      <c r="X82" s="186">
        <v>0</v>
      </c>
      <c r="Y82" s="187" t="str">
        <f>IFERROR(X82/P82,"-")</f>
        <v>-</v>
      </c>
      <c r="Z82" s="187" t="str">
        <f>IFERROR(X82/V82,"-")</f>
        <v>-</v>
      </c>
      <c r="AA82" s="188">
        <f>SUM(X82:X83)-SUM(J82:J83)</f>
        <v>-65000</v>
      </c>
      <c r="AB82" s="85">
        <f>SUM(X82:X83)/SUM(J82:J83)</f>
        <v>0</v>
      </c>
      <c r="AC82" s="79"/>
      <c r="AD82" s="94"/>
      <c r="AE82" s="95" t="str">
        <f>IF(P82=0,"",IF(AD82=0,"",(AD82/P82)))</f>
        <v/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 t="str">
        <f>IF(P82=0,"",IF(AM82=0,"",(AM82/P82)))</f>
        <v/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 t="str">
        <f>IF(P82=0,"",IF(AV82=0,"",(AV82/P82)))</f>
        <v/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 t="str">
        <f>IF(P82=0,"",IF(BE82=0,"",(BE82/P82)))</f>
        <v/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 t="str">
        <f>IF(P82=0,"",IF(BN82=0,"",(BN82/P82)))</f>
        <v/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/>
      <c r="BX82" s="127" t="str">
        <f>IF(P82=0,"",IF(BW82=0,"",(BW82/P82)))</f>
        <v/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 t="str">
        <f>IF(P82=0,"",IF(CF82=0,"",(CF82/P82)))</f>
        <v/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214</v>
      </c>
      <c r="C83" s="203"/>
      <c r="D83" s="203" t="s">
        <v>211</v>
      </c>
      <c r="E83" s="203" t="s">
        <v>212</v>
      </c>
      <c r="F83" s="203" t="s">
        <v>64</v>
      </c>
      <c r="G83" s="203"/>
      <c r="H83" s="90"/>
      <c r="I83" s="90"/>
      <c r="J83" s="188"/>
      <c r="K83" s="81">
        <v>7</v>
      </c>
      <c r="L83" s="81">
        <v>6</v>
      </c>
      <c r="M83" s="81">
        <v>2</v>
      </c>
      <c r="N83" s="91">
        <v>1</v>
      </c>
      <c r="O83" s="92">
        <v>0</v>
      </c>
      <c r="P83" s="93">
        <f>N83+O83</f>
        <v>1</v>
      </c>
      <c r="Q83" s="82">
        <f>IFERROR(P83/M83,"-")</f>
        <v>0.5</v>
      </c>
      <c r="R83" s="81">
        <v>0</v>
      </c>
      <c r="S83" s="81">
        <v>0</v>
      </c>
      <c r="T83" s="82">
        <f>IFERROR(S83/(O83+P83),"-")</f>
        <v>0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>
        <v>1</v>
      </c>
      <c r="BO83" s="120">
        <f>IF(P83=0,"",IF(BN83=0,"",(BN83/P83)))</f>
        <v>1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>
        <f>AB84</f>
        <v>3.1230769230769</v>
      </c>
      <c r="B84" s="203" t="s">
        <v>215</v>
      </c>
      <c r="C84" s="203"/>
      <c r="D84" s="203" t="s">
        <v>106</v>
      </c>
      <c r="E84" s="203" t="s">
        <v>107</v>
      </c>
      <c r="F84" s="203" t="s">
        <v>70</v>
      </c>
      <c r="G84" s="203" t="s">
        <v>207</v>
      </c>
      <c r="H84" s="90" t="s">
        <v>213</v>
      </c>
      <c r="I84" s="204" t="s">
        <v>189</v>
      </c>
      <c r="J84" s="188">
        <v>65000</v>
      </c>
      <c r="K84" s="81">
        <v>10</v>
      </c>
      <c r="L84" s="81">
        <v>0</v>
      </c>
      <c r="M84" s="81">
        <v>54</v>
      </c>
      <c r="N84" s="91">
        <v>4</v>
      </c>
      <c r="O84" s="92">
        <v>0</v>
      </c>
      <c r="P84" s="93">
        <f>N84+O84</f>
        <v>4</v>
      </c>
      <c r="Q84" s="82">
        <f>IFERROR(P84/M84,"-")</f>
        <v>0.074074074074074</v>
      </c>
      <c r="R84" s="81">
        <v>0</v>
      </c>
      <c r="S84" s="81">
        <v>2</v>
      </c>
      <c r="T84" s="82">
        <f>IFERROR(S84/(O84+P84),"-")</f>
        <v>0.5</v>
      </c>
      <c r="U84" s="182">
        <f>IFERROR(J84/SUM(P84:P85),"-")</f>
        <v>10833.333333333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SUM(X84:X85)-SUM(J84:J85)</f>
        <v>138000</v>
      </c>
      <c r="AB84" s="85">
        <f>SUM(X84:X85)/SUM(J84:J85)</f>
        <v>3.1230769230769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>
        <v>3</v>
      </c>
      <c r="BO84" s="120">
        <f>IF(P84=0,"",IF(BN84=0,"",(BN84/P84)))</f>
        <v>0.75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>
        <v>1</v>
      </c>
      <c r="CG84" s="134">
        <f>IF(P84=0,"",IF(CF84=0,"",(CF84/P84)))</f>
        <v>0.25</v>
      </c>
      <c r="CH84" s="135"/>
      <c r="CI84" s="136">
        <f>IFERROR(CH84/CF84,"-")</f>
        <v>0</v>
      </c>
      <c r="CJ84" s="137"/>
      <c r="CK84" s="138">
        <f>IFERROR(CJ84/CF84,"-")</f>
        <v>0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216</v>
      </c>
      <c r="C85" s="203"/>
      <c r="D85" s="203" t="s">
        <v>106</v>
      </c>
      <c r="E85" s="203" t="s">
        <v>107</v>
      </c>
      <c r="F85" s="203" t="s">
        <v>64</v>
      </c>
      <c r="G85" s="203"/>
      <c r="H85" s="90"/>
      <c r="I85" s="90"/>
      <c r="J85" s="188"/>
      <c r="K85" s="81">
        <v>14</v>
      </c>
      <c r="L85" s="81">
        <v>10</v>
      </c>
      <c r="M85" s="81">
        <v>11</v>
      </c>
      <c r="N85" s="91">
        <v>2</v>
      </c>
      <c r="O85" s="92">
        <v>0</v>
      </c>
      <c r="P85" s="93">
        <f>N85+O85</f>
        <v>2</v>
      </c>
      <c r="Q85" s="82">
        <f>IFERROR(P85/M85,"-")</f>
        <v>0.18181818181818</v>
      </c>
      <c r="R85" s="81">
        <v>1</v>
      </c>
      <c r="S85" s="81">
        <v>0</v>
      </c>
      <c r="T85" s="82">
        <f>IFERROR(S85/(O85+P85),"-")</f>
        <v>0</v>
      </c>
      <c r="U85" s="182"/>
      <c r="V85" s="84">
        <v>1</v>
      </c>
      <c r="W85" s="82">
        <f>IF(P85=0,"-",V85/P85)</f>
        <v>0.5</v>
      </c>
      <c r="X85" s="186">
        <v>203000</v>
      </c>
      <c r="Y85" s="187">
        <f>IFERROR(X85/P85,"-")</f>
        <v>101500</v>
      </c>
      <c r="Z85" s="187">
        <f>IFERROR(X85/V85,"-")</f>
        <v>203000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>
        <v>1</v>
      </c>
      <c r="BO85" s="120">
        <f>IF(P85=0,"",IF(BN85=0,"",(BN85/P85)))</f>
        <v>0.5</v>
      </c>
      <c r="BP85" s="121"/>
      <c r="BQ85" s="122">
        <f>IFERROR(BP85/BN85,"-")</f>
        <v>0</v>
      </c>
      <c r="BR85" s="123"/>
      <c r="BS85" s="124">
        <f>IFERROR(BR85/BN85,"-")</f>
        <v>0</v>
      </c>
      <c r="BT85" s="125"/>
      <c r="BU85" s="125"/>
      <c r="BV85" s="125"/>
      <c r="BW85" s="126">
        <v>1</v>
      </c>
      <c r="BX85" s="127">
        <f>IF(P85=0,"",IF(BW85=0,"",(BW85/P85)))</f>
        <v>0.5</v>
      </c>
      <c r="BY85" s="128">
        <v>1</v>
      </c>
      <c r="BZ85" s="129">
        <f>IFERROR(BY85/BW85,"-")</f>
        <v>1</v>
      </c>
      <c r="CA85" s="130">
        <v>203000</v>
      </c>
      <c r="CB85" s="131">
        <f>IFERROR(CA85/BW85,"-")</f>
        <v>203000</v>
      </c>
      <c r="CC85" s="132"/>
      <c r="CD85" s="132"/>
      <c r="CE85" s="132">
        <v>1</v>
      </c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1</v>
      </c>
      <c r="CP85" s="141">
        <v>203000</v>
      </c>
      <c r="CQ85" s="141">
        <v>203000</v>
      </c>
      <c r="CR85" s="141"/>
      <c r="CS85" s="142" t="str">
        <f>IF(AND(CQ85=0,CR85=0),"",IF(AND(CQ85&lt;=100000,CR85&lt;=100000),"",IF(CQ85/CP85&gt;0.7,"男高",IF(CR85/CP85&gt;0.7,"女高",""))))</f>
        <v>男高</v>
      </c>
    </row>
    <row r="86" spans="1:98">
      <c r="A86" s="80">
        <f>AB86</f>
        <v>0</v>
      </c>
      <c r="B86" s="203" t="s">
        <v>217</v>
      </c>
      <c r="C86" s="203"/>
      <c r="D86" s="203" t="s">
        <v>106</v>
      </c>
      <c r="E86" s="203" t="s">
        <v>107</v>
      </c>
      <c r="F86" s="203" t="s">
        <v>70</v>
      </c>
      <c r="G86" s="203" t="s">
        <v>65</v>
      </c>
      <c r="H86" s="90" t="s">
        <v>213</v>
      </c>
      <c r="I86" s="90" t="s">
        <v>218</v>
      </c>
      <c r="J86" s="188">
        <v>60000</v>
      </c>
      <c r="K86" s="81">
        <v>12</v>
      </c>
      <c r="L86" s="81">
        <v>0</v>
      </c>
      <c r="M86" s="81">
        <v>42</v>
      </c>
      <c r="N86" s="91">
        <v>2</v>
      </c>
      <c r="O86" s="92">
        <v>0</v>
      </c>
      <c r="P86" s="93">
        <f>N86+O86</f>
        <v>2</v>
      </c>
      <c r="Q86" s="82">
        <f>IFERROR(P86/M86,"-")</f>
        <v>0.047619047619048</v>
      </c>
      <c r="R86" s="81">
        <v>0</v>
      </c>
      <c r="S86" s="81">
        <v>1</v>
      </c>
      <c r="T86" s="82">
        <f>IFERROR(S86/(O86+P86),"-")</f>
        <v>0.5</v>
      </c>
      <c r="U86" s="182">
        <f>IFERROR(J86/SUM(P86:P87),"-")</f>
        <v>15000</v>
      </c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>
        <f>SUM(X86:X87)-SUM(J86:J87)</f>
        <v>-60000</v>
      </c>
      <c r="AB86" s="85">
        <f>SUM(X86:X87)/SUM(J86:J87)</f>
        <v>0</v>
      </c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>
        <v>1</v>
      </c>
      <c r="BO86" s="120">
        <f>IF(P86=0,"",IF(BN86=0,"",(BN86/P86)))</f>
        <v>0.5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>
        <v>1</v>
      </c>
      <c r="BX86" s="127">
        <f>IF(P86=0,"",IF(BW86=0,"",(BW86/P86)))</f>
        <v>0.5</v>
      </c>
      <c r="BY86" s="128"/>
      <c r="BZ86" s="129">
        <f>IFERROR(BY86/BW86,"-")</f>
        <v>0</v>
      </c>
      <c r="CA86" s="130"/>
      <c r="CB86" s="131">
        <f>IFERROR(CA86/BW86,"-")</f>
        <v>0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219</v>
      </c>
      <c r="C87" s="203"/>
      <c r="D87" s="203" t="s">
        <v>106</v>
      </c>
      <c r="E87" s="203" t="s">
        <v>107</v>
      </c>
      <c r="F87" s="203" t="s">
        <v>64</v>
      </c>
      <c r="G87" s="203"/>
      <c r="H87" s="90"/>
      <c r="I87" s="90"/>
      <c r="J87" s="188"/>
      <c r="K87" s="81">
        <v>31</v>
      </c>
      <c r="L87" s="81">
        <v>18</v>
      </c>
      <c r="M87" s="81">
        <v>4</v>
      </c>
      <c r="N87" s="91">
        <v>2</v>
      </c>
      <c r="O87" s="92">
        <v>0</v>
      </c>
      <c r="P87" s="93">
        <f>N87+O87</f>
        <v>2</v>
      </c>
      <c r="Q87" s="82">
        <f>IFERROR(P87/M87,"-")</f>
        <v>0.5</v>
      </c>
      <c r="R87" s="81">
        <v>0</v>
      </c>
      <c r="S87" s="81">
        <v>0</v>
      </c>
      <c r="T87" s="82">
        <f>IFERROR(S87/(O87+P87),"-")</f>
        <v>0</v>
      </c>
      <c r="U87" s="182"/>
      <c r="V87" s="84">
        <v>0</v>
      </c>
      <c r="W87" s="82">
        <f>IF(P87=0,"-",V87/P87)</f>
        <v>0</v>
      </c>
      <c r="X87" s="186">
        <v>0</v>
      </c>
      <c r="Y87" s="187">
        <f>IFERROR(X87/P87,"-")</f>
        <v>0</v>
      </c>
      <c r="Z87" s="187" t="str">
        <f>IFERROR(X87/V87,"-")</f>
        <v>-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>
        <f>IF(P87=0,"",IF(BE87=0,"",(BE87/P87)))</f>
        <v>0</v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>
        <f>IF(P87=0,"",IF(BN87=0,"",(BN87/P87)))</f>
        <v>0</v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>
        <v>2</v>
      </c>
      <c r="BX87" s="127">
        <f>IF(P87=0,"",IF(BW87=0,"",(BW87/P87)))</f>
        <v>1</v>
      </c>
      <c r="BY87" s="128"/>
      <c r="BZ87" s="129">
        <f>IFERROR(BY87/BW87,"-")</f>
        <v>0</v>
      </c>
      <c r="CA87" s="130"/>
      <c r="CB87" s="131">
        <f>IFERROR(CA87/BW87,"-")</f>
        <v>0</v>
      </c>
      <c r="CC87" s="132"/>
      <c r="CD87" s="132"/>
      <c r="CE87" s="132"/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>
        <f>AB88</f>
        <v>0.05</v>
      </c>
      <c r="B88" s="203" t="s">
        <v>220</v>
      </c>
      <c r="C88" s="203"/>
      <c r="D88" s="203" t="s">
        <v>106</v>
      </c>
      <c r="E88" s="203" t="s">
        <v>107</v>
      </c>
      <c r="F88" s="203" t="s">
        <v>70</v>
      </c>
      <c r="G88" s="203" t="s">
        <v>85</v>
      </c>
      <c r="H88" s="90" t="s">
        <v>213</v>
      </c>
      <c r="I88" s="90" t="s">
        <v>154</v>
      </c>
      <c r="J88" s="188">
        <v>60000</v>
      </c>
      <c r="K88" s="81">
        <v>10</v>
      </c>
      <c r="L88" s="81">
        <v>0</v>
      </c>
      <c r="M88" s="81">
        <v>49</v>
      </c>
      <c r="N88" s="91">
        <v>3</v>
      </c>
      <c r="O88" s="92">
        <v>0</v>
      </c>
      <c r="P88" s="93">
        <f>N88+O88</f>
        <v>3</v>
      </c>
      <c r="Q88" s="82">
        <f>IFERROR(P88/M88,"-")</f>
        <v>0.061224489795918</v>
      </c>
      <c r="R88" s="81">
        <v>0</v>
      </c>
      <c r="S88" s="81">
        <v>0</v>
      </c>
      <c r="T88" s="82">
        <f>IFERROR(S88/(O88+P88),"-")</f>
        <v>0</v>
      </c>
      <c r="U88" s="182">
        <f>IFERROR(J88/SUM(P88:P89),"-")</f>
        <v>15000</v>
      </c>
      <c r="V88" s="84">
        <v>1</v>
      </c>
      <c r="W88" s="82">
        <f>IF(P88=0,"-",V88/P88)</f>
        <v>0.33333333333333</v>
      </c>
      <c r="X88" s="186">
        <v>3000</v>
      </c>
      <c r="Y88" s="187">
        <f>IFERROR(X88/P88,"-")</f>
        <v>1000</v>
      </c>
      <c r="Z88" s="187">
        <f>IFERROR(X88/V88,"-")</f>
        <v>3000</v>
      </c>
      <c r="AA88" s="188">
        <f>SUM(X88:X89)-SUM(J88:J89)</f>
        <v>-57000</v>
      </c>
      <c r="AB88" s="85">
        <f>SUM(X88:X89)/SUM(J88:J89)</f>
        <v>0.05</v>
      </c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>
        <f>IF(P88=0,"",IF(BE88=0,"",(BE88/P88)))</f>
        <v>0</v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>
        <v>2</v>
      </c>
      <c r="BO88" s="120">
        <f>IF(P88=0,"",IF(BN88=0,"",(BN88/P88)))</f>
        <v>0.66666666666667</v>
      </c>
      <c r="BP88" s="121"/>
      <c r="BQ88" s="122">
        <f>IFERROR(BP88/BN88,"-")</f>
        <v>0</v>
      </c>
      <c r="BR88" s="123"/>
      <c r="BS88" s="124">
        <f>IFERROR(BR88/BN88,"-")</f>
        <v>0</v>
      </c>
      <c r="BT88" s="125"/>
      <c r="BU88" s="125"/>
      <c r="BV88" s="125"/>
      <c r="BW88" s="126">
        <v>1</v>
      </c>
      <c r="BX88" s="127">
        <f>IF(P88=0,"",IF(BW88=0,"",(BW88/P88)))</f>
        <v>0.33333333333333</v>
      </c>
      <c r="BY88" s="128">
        <v>1</v>
      </c>
      <c r="BZ88" s="129">
        <f>IFERROR(BY88/BW88,"-")</f>
        <v>1</v>
      </c>
      <c r="CA88" s="130">
        <v>3000</v>
      </c>
      <c r="CB88" s="131">
        <f>IFERROR(CA88/BW88,"-")</f>
        <v>3000</v>
      </c>
      <c r="CC88" s="132">
        <v>1</v>
      </c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1</v>
      </c>
      <c r="CP88" s="141">
        <v>3000</v>
      </c>
      <c r="CQ88" s="141">
        <v>3000</v>
      </c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221</v>
      </c>
      <c r="C89" s="203"/>
      <c r="D89" s="203" t="s">
        <v>106</v>
      </c>
      <c r="E89" s="203" t="s">
        <v>107</v>
      </c>
      <c r="F89" s="203" t="s">
        <v>136</v>
      </c>
      <c r="G89" s="203"/>
      <c r="H89" s="90"/>
      <c r="I89" s="90"/>
      <c r="J89" s="188"/>
      <c r="K89" s="81">
        <v>21</v>
      </c>
      <c r="L89" s="81">
        <v>10</v>
      </c>
      <c r="M89" s="81">
        <v>1</v>
      </c>
      <c r="N89" s="91">
        <v>1</v>
      </c>
      <c r="O89" s="92">
        <v>0</v>
      </c>
      <c r="P89" s="93">
        <f>N89+O89</f>
        <v>1</v>
      </c>
      <c r="Q89" s="82">
        <f>IFERROR(P89/M89,"-")</f>
        <v>1</v>
      </c>
      <c r="R89" s="81">
        <v>0</v>
      </c>
      <c r="S89" s="81">
        <v>0</v>
      </c>
      <c r="T89" s="82">
        <f>IFERROR(S89/(O89+P89),"-")</f>
        <v>0</v>
      </c>
      <c r="U89" s="182"/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>
        <v>1</v>
      </c>
      <c r="AN89" s="101">
        <f>IF(P89=0,"",IF(AM89=0,"",(AM89/P89)))</f>
        <v>1</v>
      </c>
      <c r="AO89" s="100"/>
      <c r="AP89" s="102">
        <f>IFERROR(AP89/AM89,"-")</f>
        <v>0</v>
      </c>
      <c r="AQ89" s="103"/>
      <c r="AR89" s="104">
        <f>IFERROR(AQ89/AM89,"-")</f>
        <v>0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>
        <f>IF(P89=0,"",IF(BE89=0,"",(BE89/P89)))</f>
        <v>0</v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/>
      <c r="BO89" s="120">
        <f>IF(P89=0,"",IF(BN89=0,"",(BN89/P89)))</f>
        <v>0</v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>
        <f>IF(P89=0,"",IF(BW89=0,"",(BW89/P89)))</f>
        <v>0</v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>
        <f>AB90</f>
        <v>0.2</v>
      </c>
      <c r="B90" s="203" t="s">
        <v>222</v>
      </c>
      <c r="C90" s="203"/>
      <c r="D90" s="203" t="s">
        <v>223</v>
      </c>
      <c r="E90" s="203" t="s">
        <v>224</v>
      </c>
      <c r="F90" s="203" t="s">
        <v>70</v>
      </c>
      <c r="G90" s="203" t="s">
        <v>225</v>
      </c>
      <c r="H90" s="90" t="s">
        <v>120</v>
      </c>
      <c r="I90" s="90" t="s">
        <v>226</v>
      </c>
      <c r="J90" s="188">
        <v>50000</v>
      </c>
      <c r="K90" s="81">
        <v>3</v>
      </c>
      <c r="L90" s="81">
        <v>0</v>
      </c>
      <c r="M90" s="81">
        <v>34</v>
      </c>
      <c r="N90" s="91">
        <v>1</v>
      </c>
      <c r="O90" s="92">
        <v>0</v>
      </c>
      <c r="P90" s="93">
        <f>N90+O90</f>
        <v>1</v>
      </c>
      <c r="Q90" s="82">
        <f>IFERROR(P90/M90,"-")</f>
        <v>0.029411764705882</v>
      </c>
      <c r="R90" s="81">
        <v>0</v>
      </c>
      <c r="S90" s="81">
        <v>0</v>
      </c>
      <c r="T90" s="82">
        <f>IFERROR(S90/(O90+P90),"-")</f>
        <v>0</v>
      </c>
      <c r="U90" s="182">
        <f>IFERROR(J90/SUM(P90:P91),"-")</f>
        <v>10000</v>
      </c>
      <c r="V90" s="84">
        <v>0</v>
      </c>
      <c r="W90" s="82">
        <f>IF(P90=0,"-",V90/P90)</f>
        <v>0</v>
      </c>
      <c r="X90" s="186">
        <v>0</v>
      </c>
      <c r="Y90" s="187">
        <f>IFERROR(X90/P90,"-")</f>
        <v>0</v>
      </c>
      <c r="Z90" s="187" t="str">
        <f>IFERROR(X90/V90,"-")</f>
        <v>-</v>
      </c>
      <c r="AA90" s="188">
        <f>SUM(X90:X91)-SUM(J90:J91)</f>
        <v>-40000</v>
      </c>
      <c r="AB90" s="85">
        <f>SUM(X90:X91)/SUM(J90:J91)</f>
        <v>0.2</v>
      </c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>
        <v>1</v>
      </c>
      <c r="BF90" s="113">
        <f>IF(P90=0,"",IF(BE90=0,"",(BE90/P90)))</f>
        <v>1</v>
      </c>
      <c r="BG90" s="112"/>
      <c r="BH90" s="114">
        <f>IFERROR(BG90/BE90,"-")</f>
        <v>0</v>
      </c>
      <c r="BI90" s="115"/>
      <c r="BJ90" s="116">
        <f>IFERROR(BI90/BE90,"-")</f>
        <v>0</v>
      </c>
      <c r="BK90" s="117"/>
      <c r="BL90" s="117"/>
      <c r="BM90" s="117"/>
      <c r="BN90" s="119"/>
      <c r="BO90" s="120">
        <f>IF(P90=0,"",IF(BN90=0,"",(BN90/P90)))</f>
        <v>0</v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/>
      <c r="BX90" s="127">
        <f>IF(P90=0,"",IF(BW90=0,"",(BW90/P90)))</f>
        <v>0</v>
      </c>
      <c r="BY90" s="128"/>
      <c r="BZ90" s="129" t="str">
        <f>IFERROR(BY90/BW90,"-")</f>
        <v>-</v>
      </c>
      <c r="CA90" s="130"/>
      <c r="CB90" s="131" t="str">
        <f>IFERROR(CA90/BW90,"-")</f>
        <v>-</v>
      </c>
      <c r="CC90" s="132"/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/>
      <c r="B91" s="203" t="s">
        <v>227</v>
      </c>
      <c r="C91" s="203"/>
      <c r="D91" s="203" t="s">
        <v>223</v>
      </c>
      <c r="E91" s="203" t="s">
        <v>224</v>
      </c>
      <c r="F91" s="203" t="s">
        <v>64</v>
      </c>
      <c r="G91" s="203"/>
      <c r="H91" s="90"/>
      <c r="I91" s="90"/>
      <c r="J91" s="188"/>
      <c r="K91" s="81">
        <v>13</v>
      </c>
      <c r="L91" s="81">
        <v>9</v>
      </c>
      <c r="M91" s="81">
        <v>1</v>
      </c>
      <c r="N91" s="91">
        <v>4</v>
      </c>
      <c r="O91" s="92">
        <v>0</v>
      </c>
      <c r="P91" s="93">
        <f>N91+O91</f>
        <v>4</v>
      </c>
      <c r="Q91" s="82">
        <f>IFERROR(P91/M91,"-")</f>
        <v>4</v>
      </c>
      <c r="R91" s="81">
        <v>0</v>
      </c>
      <c r="S91" s="81">
        <v>0</v>
      </c>
      <c r="T91" s="82">
        <f>IFERROR(S91/(O91+P91),"-")</f>
        <v>0</v>
      </c>
      <c r="U91" s="182"/>
      <c r="V91" s="84">
        <v>0</v>
      </c>
      <c r="W91" s="82">
        <f>IF(P91=0,"-",V91/P91)</f>
        <v>0</v>
      </c>
      <c r="X91" s="186">
        <v>10000</v>
      </c>
      <c r="Y91" s="187">
        <f>IFERROR(X91/P91,"-")</f>
        <v>2500</v>
      </c>
      <c r="Z91" s="187" t="str">
        <f>IFERROR(X91/V91,"-")</f>
        <v>-</v>
      </c>
      <c r="AA91" s="188"/>
      <c r="AB91" s="85"/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>
        <v>1</v>
      </c>
      <c r="BO91" s="120">
        <f>IF(P91=0,"",IF(BN91=0,"",(BN91/P91)))</f>
        <v>0.25</v>
      </c>
      <c r="BP91" s="121"/>
      <c r="BQ91" s="122">
        <f>IFERROR(BP91/BN91,"-")</f>
        <v>0</v>
      </c>
      <c r="BR91" s="123"/>
      <c r="BS91" s="124">
        <f>IFERROR(BR91/BN91,"-")</f>
        <v>0</v>
      </c>
      <c r="BT91" s="125"/>
      <c r="BU91" s="125"/>
      <c r="BV91" s="125"/>
      <c r="BW91" s="126">
        <v>1</v>
      </c>
      <c r="BX91" s="127">
        <f>IF(P91=0,"",IF(BW91=0,"",(BW91/P91)))</f>
        <v>0.25</v>
      </c>
      <c r="BY91" s="128">
        <v>1</v>
      </c>
      <c r="BZ91" s="129">
        <f>IFERROR(BY91/BW91,"-")</f>
        <v>1</v>
      </c>
      <c r="CA91" s="130">
        <v>5000</v>
      </c>
      <c r="CB91" s="131">
        <f>IFERROR(CA91/BW91,"-")</f>
        <v>5000</v>
      </c>
      <c r="CC91" s="132">
        <v>1</v>
      </c>
      <c r="CD91" s="132"/>
      <c r="CE91" s="132"/>
      <c r="CF91" s="133">
        <v>2</v>
      </c>
      <c r="CG91" s="134">
        <f>IF(P91=0,"",IF(CF91=0,"",(CF91/P91)))</f>
        <v>0.5</v>
      </c>
      <c r="CH91" s="135">
        <v>1</v>
      </c>
      <c r="CI91" s="136">
        <f>IFERROR(CH91/CF91,"-")</f>
        <v>0.5</v>
      </c>
      <c r="CJ91" s="137">
        <v>70000</v>
      </c>
      <c r="CK91" s="138">
        <f>IFERROR(CJ91/CF91,"-")</f>
        <v>35000</v>
      </c>
      <c r="CL91" s="139"/>
      <c r="CM91" s="139"/>
      <c r="CN91" s="139">
        <v>1</v>
      </c>
      <c r="CO91" s="140">
        <v>0</v>
      </c>
      <c r="CP91" s="141">
        <v>10000</v>
      </c>
      <c r="CQ91" s="141">
        <v>70000</v>
      </c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>
        <f>AB92</f>
        <v>5.42</v>
      </c>
      <c r="B92" s="203" t="s">
        <v>228</v>
      </c>
      <c r="C92" s="203"/>
      <c r="D92" s="203" t="s">
        <v>229</v>
      </c>
      <c r="E92" s="203" t="s">
        <v>129</v>
      </c>
      <c r="F92" s="203" t="s">
        <v>64</v>
      </c>
      <c r="G92" s="203" t="s">
        <v>225</v>
      </c>
      <c r="H92" s="90" t="s">
        <v>120</v>
      </c>
      <c r="I92" s="90" t="s">
        <v>151</v>
      </c>
      <c r="J92" s="188">
        <v>50000</v>
      </c>
      <c r="K92" s="81">
        <v>1</v>
      </c>
      <c r="L92" s="81">
        <v>0</v>
      </c>
      <c r="M92" s="81">
        <v>66</v>
      </c>
      <c r="N92" s="91">
        <v>1</v>
      </c>
      <c r="O92" s="92">
        <v>0</v>
      </c>
      <c r="P92" s="93">
        <f>N92+O92</f>
        <v>1</v>
      </c>
      <c r="Q92" s="82">
        <f>IFERROR(P92/M92,"-")</f>
        <v>0.015151515151515</v>
      </c>
      <c r="R92" s="81">
        <v>0</v>
      </c>
      <c r="S92" s="81">
        <v>0</v>
      </c>
      <c r="T92" s="82">
        <f>IFERROR(S92/(O92+P92),"-")</f>
        <v>0</v>
      </c>
      <c r="U92" s="182">
        <f>IFERROR(J92/SUM(P92:P94),"-")</f>
        <v>4166.6666666667</v>
      </c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>
        <f>SUM(X92:X94)-SUM(J92:J94)</f>
        <v>221000</v>
      </c>
      <c r="AB92" s="85">
        <f>SUM(X92:X94)/SUM(J92:J94)</f>
        <v>5.42</v>
      </c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>
        <v>1</v>
      </c>
      <c r="BF92" s="113">
        <f>IF(P92=0,"",IF(BE92=0,"",(BE92/P92)))</f>
        <v>1</v>
      </c>
      <c r="BG92" s="112"/>
      <c r="BH92" s="114">
        <f>IFERROR(BG92/BE92,"-")</f>
        <v>0</v>
      </c>
      <c r="BI92" s="115"/>
      <c r="BJ92" s="116">
        <f>IFERROR(BI92/BE92,"-")</f>
        <v>0</v>
      </c>
      <c r="BK92" s="117"/>
      <c r="BL92" s="117"/>
      <c r="BM92" s="117"/>
      <c r="BN92" s="119"/>
      <c r="BO92" s="120">
        <f>IF(P92=0,"",IF(BN92=0,"",(BN92/P92)))</f>
        <v>0</v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/>
      <c r="BX92" s="127">
        <f>IF(P92=0,"",IF(BW92=0,"",(BW92/P92)))</f>
        <v>0</v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/>
      <c r="B93" s="203" t="s">
        <v>230</v>
      </c>
      <c r="C93" s="203"/>
      <c r="D93" s="203" t="s">
        <v>229</v>
      </c>
      <c r="E93" s="203" t="s">
        <v>129</v>
      </c>
      <c r="F93" s="203" t="s">
        <v>70</v>
      </c>
      <c r="G93" s="203"/>
      <c r="H93" s="90"/>
      <c r="I93" s="90"/>
      <c r="J93" s="188"/>
      <c r="K93" s="81">
        <v>18</v>
      </c>
      <c r="L93" s="81">
        <v>0</v>
      </c>
      <c r="M93" s="81">
        <v>61</v>
      </c>
      <c r="N93" s="91">
        <v>9</v>
      </c>
      <c r="O93" s="92">
        <v>0</v>
      </c>
      <c r="P93" s="93">
        <f>N93+O93</f>
        <v>9</v>
      </c>
      <c r="Q93" s="82">
        <f>IFERROR(P93/M93,"-")</f>
        <v>0.14754098360656</v>
      </c>
      <c r="R93" s="81">
        <v>1</v>
      </c>
      <c r="S93" s="81">
        <v>3</v>
      </c>
      <c r="T93" s="82">
        <f>IFERROR(S93/(O93+P93),"-")</f>
        <v>0.33333333333333</v>
      </c>
      <c r="U93" s="182"/>
      <c r="V93" s="84">
        <v>1</v>
      </c>
      <c r="W93" s="82">
        <f>IF(P93=0,"-",V93/P93)</f>
        <v>0.11111111111111</v>
      </c>
      <c r="X93" s="186">
        <v>268000</v>
      </c>
      <c r="Y93" s="187">
        <f>IFERROR(X93/P93,"-")</f>
        <v>29777.777777778</v>
      </c>
      <c r="Z93" s="187">
        <f>IFERROR(X93/V93,"-")</f>
        <v>268000</v>
      </c>
      <c r="AA93" s="188"/>
      <c r="AB93" s="85"/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>
        <v>3</v>
      </c>
      <c r="AN93" s="101">
        <f>IF(P93=0,"",IF(AM93=0,"",(AM93/P93)))</f>
        <v>0.33333333333333</v>
      </c>
      <c r="AO93" s="100">
        <v>1</v>
      </c>
      <c r="AP93" s="102">
        <f>IFERROR(AP93/AM93,"-")</f>
        <v>0</v>
      </c>
      <c r="AQ93" s="103">
        <v>268000</v>
      </c>
      <c r="AR93" s="104">
        <f>IFERROR(AQ93/AM93,"-")</f>
        <v>89333.333333333</v>
      </c>
      <c r="AS93" s="105"/>
      <c r="AT93" s="105"/>
      <c r="AU93" s="105">
        <v>1</v>
      </c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>
        <v>2</v>
      </c>
      <c r="BF93" s="113">
        <f>IF(P93=0,"",IF(BE93=0,"",(BE93/P93)))</f>
        <v>0.22222222222222</v>
      </c>
      <c r="BG93" s="112"/>
      <c r="BH93" s="114">
        <f>IFERROR(BG93/BE93,"-")</f>
        <v>0</v>
      </c>
      <c r="BI93" s="115"/>
      <c r="BJ93" s="116">
        <f>IFERROR(BI93/BE93,"-")</f>
        <v>0</v>
      </c>
      <c r="BK93" s="117"/>
      <c r="BL93" s="117"/>
      <c r="BM93" s="117"/>
      <c r="BN93" s="119">
        <v>2</v>
      </c>
      <c r="BO93" s="120">
        <f>IF(P93=0,"",IF(BN93=0,"",(BN93/P93)))</f>
        <v>0.22222222222222</v>
      </c>
      <c r="BP93" s="121"/>
      <c r="BQ93" s="122">
        <f>IFERROR(BP93/BN93,"-")</f>
        <v>0</v>
      </c>
      <c r="BR93" s="123"/>
      <c r="BS93" s="124">
        <f>IFERROR(BR93/BN93,"-")</f>
        <v>0</v>
      </c>
      <c r="BT93" s="125"/>
      <c r="BU93" s="125"/>
      <c r="BV93" s="125"/>
      <c r="BW93" s="126">
        <v>2</v>
      </c>
      <c r="BX93" s="127">
        <f>IF(P93=0,"",IF(BW93=0,"",(BW93/P93)))</f>
        <v>0.22222222222222</v>
      </c>
      <c r="BY93" s="128"/>
      <c r="BZ93" s="129">
        <f>IFERROR(BY93/BW93,"-")</f>
        <v>0</v>
      </c>
      <c r="CA93" s="130"/>
      <c r="CB93" s="131">
        <f>IFERROR(CA93/BW93,"-")</f>
        <v>0</v>
      </c>
      <c r="CC93" s="132"/>
      <c r="CD93" s="132"/>
      <c r="CE93" s="132"/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1</v>
      </c>
      <c r="CP93" s="141">
        <v>268000</v>
      </c>
      <c r="CQ93" s="141">
        <v>268000</v>
      </c>
      <c r="CR93" s="141"/>
      <c r="CS93" s="142" t="str">
        <f>IF(AND(CQ93=0,CR93=0),"",IF(AND(CQ93&lt;=100000,CR93&lt;=100000),"",IF(CQ93/CP93&gt;0.7,"男高",IF(CR93/CP93&gt;0.7,"女高",""))))</f>
        <v>男高</v>
      </c>
    </row>
    <row r="94" spans="1:98">
      <c r="A94" s="80"/>
      <c r="B94" s="203" t="s">
        <v>231</v>
      </c>
      <c r="C94" s="203"/>
      <c r="D94" s="203" t="s">
        <v>229</v>
      </c>
      <c r="E94" s="203" t="s">
        <v>129</v>
      </c>
      <c r="F94" s="203" t="s">
        <v>64</v>
      </c>
      <c r="G94" s="203"/>
      <c r="H94" s="90"/>
      <c r="I94" s="90"/>
      <c r="J94" s="188"/>
      <c r="K94" s="81">
        <v>8</v>
      </c>
      <c r="L94" s="81">
        <v>5</v>
      </c>
      <c r="M94" s="81">
        <v>2</v>
      </c>
      <c r="N94" s="91">
        <v>2</v>
      </c>
      <c r="O94" s="92">
        <v>0</v>
      </c>
      <c r="P94" s="93">
        <f>N94+O94</f>
        <v>2</v>
      </c>
      <c r="Q94" s="82">
        <f>IFERROR(P94/M94,"-")</f>
        <v>1</v>
      </c>
      <c r="R94" s="81">
        <v>0</v>
      </c>
      <c r="S94" s="81">
        <v>1</v>
      </c>
      <c r="T94" s="82">
        <f>IFERROR(S94/(O94+P94),"-")</f>
        <v>0.5</v>
      </c>
      <c r="U94" s="182"/>
      <c r="V94" s="84">
        <v>1</v>
      </c>
      <c r="W94" s="82">
        <f>IF(P94=0,"-",V94/P94)</f>
        <v>0.5</v>
      </c>
      <c r="X94" s="186">
        <v>3000</v>
      </c>
      <c r="Y94" s="187">
        <f>IFERROR(X94/P94,"-")</f>
        <v>1500</v>
      </c>
      <c r="Z94" s="187">
        <f>IFERROR(X94/V94,"-")</f>
        <v>3000</v>
      </c>
      <c r="AA94" s="188"/>
      <c r="AB94" s="85"/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>
        <v>1</v>
      </c>
      <c r="BF94" s="113">
        <f>IF(P94=0,"",IF(BE94=0,"",(BE94/P94)))</f>
        <v>0.5</v>
      </c>
      <c r="BG94" s="112">
        <v>1</v>
      </c>
      <c r="BH94" s="114">
        <f>IFERROR(BG94/BE94,"-")</f>
        <v>1</v>
      </c>
      <c r="BI94" s="115">
        <v>3000</v>
      </c>
      <c r="BJ94" s="116">
        <f>IFERROR(BI94/BE94,"-")</f>
        <v>3000</v>
      </c>
      <c r="BK94" s="117">
        <v>1</v>
      </c>
      <c r="BL94" s="117"/>
      <c r="BM94" s="117"/>
      <c r="BN94" s="119">
        <v>1</v>
      </c>
      <c r="BO94" s="120">
        <f>IF(P94=0,"",IF(BN94=0,"",(BN94/P94)))</f>
        <v>0.5</v>
      </c>
      <c r="BP94" s="121"/>
      <c r="BQ94" s="122">
        <f>IFERROR(BP94/BN94,"-")</f>
        <v>0</v>
      </c>
      <c r="BR94" s="123"/>
      <c r="BS94" s="124">
        <f>IFERROR(BR94/BN94,"-")</f>
        <v>0</v>
      </c>
      <c r="BT94" s="125"/>
      <c r="BU94" s="125"/>
      <c r="BV94" s="125"/>
      <c r="BW94" s="126"/>
      <c r="BX94" s="127">
        <f>IF(P94=0,"",IF(BW94=0,"",(BW94/P94)))</f>
        <v>0</v>
      </c>
      <c r="BY94" s="128"/>
      <c r="BZ94" s="129" t="str">
        <f>IFERROR(BY94/BW94,"-")</f>
        <v>-</v>
      </c>
      <c r="CA94" s="130"/>
      <c r="CB94" s="131" t="str">
        <f>IFERROR(CA94/BW94,"-")</f>
        <v>-</v>
      </c>
      <c r="CC94" s="132"/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1</v>
      </c>
      <c r="CP94" s="141">
        <v>3000</v>
      </c>
      <c r="CQ94" s="141">
        <v>3000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>
        <f>AB95</f>
        <v>0.101</v>
      </c>
      <c r="B95" s="203" t="s">
        <v>232</v>
      </c>
      <c r="C95" s="203"/>
      <c r="D95" s="203" t="s">
        <v>233</v>
      </c>
      <c r="E95" s="203" t="s">
        <v>234</v>
      </c>
      <c r="F95" s="203" t="s">
        <v>136</v>
      </c>
      <c r="G95" s="203" t="s">
        <v>199</v>
      </c>
      <c r="H95" s="90" t="s">
        <v>235</v>
      </c>
      <c r="I95" s="205" t="s">
        <v>138</v>
      </c>
      <c r="J95" s="188">
        <v>80000</v>
      </c>
      <c r="K95" s="81">
        <v>4</v>
      </c>
      <c r="L95" s="81">
        <v>0</v>
      </c>
      <c r="M95" s="81">
        <v>118</v>
      </c>
      <c r="N95" s="91">
        <v>2</v>
      </c>
      <c r="O95" s="92">
        <v>0</v>
      </c>
      <c r="P95" s="93">
        <f>N95+O95</f>
        <v>2</v>
      </c>
      <c r="Q95" s="82">
        <f>IFERROR(P95/M95,"-")</f>
        <v>0.016949152542373</v>
      </c>
      <c r="R95" s="81">
        <v>0</v>
      </c>
      <c r="S95" s="81">
        <v>0</v>
      </c>
      <c r="T95" s="82">
        <f>IFERROR(S95/(O95+P95),"-")</f>
        <v>0</v>
      </c>
      <c r="U95" s="182">
        <f>IFERROR(J95/SUM(P95:P99),"-")</f>
        <v>16000</v>
      </c>
      <c r="V95" s="84">
        <v>0</v>
      </c>
      <c r="W95" s="82">
        <f>IF(P95=0,"-",V95/P95)</f>
        <v>0</v>
      </c>
      <c r="X95" s="186">
        <v>0</v>
      </c>
      <c r="Y95" s="187">
        <f>IFERROR(X95/P95,"-")</f>
        <v>0</v>
      </c>
      <c r="Z95" s="187" t="str">
        <f>IFERROR(X95/V95,"-")</f>
        <v>-</v>
      </c>
      <c r="AA95" s="188">
        <f>SUM(X95:X99)-SUM(J95:J99)</f>
        <v>-71920</v>
      </c>
      <c r="AB95" s="85">
        <f>SUM(X95:X99)/SUM(J95:J99)</f>
        <v>0.101</v>
      </c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/>
      <c r="AN95" s="101">
        <f>IF(P95=0,"",IF(AM95=0,"",(AM95/P95)))</f>
        <v>0</v>
      </c>
      <c r="AO95" s="100"/>
      <c r="AP95" s="102" t="str">
        <f>IFERROR(AP95/AM95,"-")</f>
        <v>-</v>
      </c>
      <c r="AQ95" s="103"/>
      <c r="AR95" s="104" t="str">
        <f>IFERROR(AQ95/AM95,"-")</f>
        <v>-</v>
      </c>
      <c r="AS95" s="105"/>
      <c r="AT95" s="105"/>
      <c r="AU95" s="105"/>
      <c r="AV95" s="106">
        <v>1</v>
      </c>
      <c r="AW95" s="107">
        <f>IF(P95=0,"",IF(AV95=0,"",(AV95/P95)))</f>
        <v>0.5</v>
      </c>
      <c r="AX95" s="106"/>
      <c r="AY95" s="108">
        <f>IFERROR(AX95/AV95,"-")</f>
        <v>0</v>
      </c>
      <c r="AZ95" s="109"/>
      <c r="BA95" s="110">
        <f>IFERROR(AZ95/AV95,"-")</f>
        <v>0</v>
      </c>
      <c r="BB95" s="111"/>
      <c r="BC95" s="111"/>
      <c r="BD95" s="111"/>
      <c r="BE95" s="112"/>
      <c r="BF95" s="113">
        <f>IF(P95=0,"",IF(BE95=0,"",(BE95/P95)))</f>
        <v>0</v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/>
      <c r="BO95" s="120">
        <f>IF(P95=0,"",IF(BN95=0,"",(BN95/P95)))</f>
        <v>0</v>
      </c>
      <c r="BP95" s="121"/>
      <c r="BQ95" s="122" t="str">
        <f>IFERROR(BP95/BN95,"-")</f>
        <v>-</v>
      </c>
      <c r="BR95" s="123"/>
      <c r="BS95" s="124" t="str">
        <f>IFERROR(BR95/BN95,"-")</f>
        <v>-</v>
      </c>
      <c r="BT95" s="125"/>
      <c r="BU95" s="125"/>
      <c r="BV95" s="125"/>
      <c r="BW95" s="126"/>
      <c r="BX95" s="127">
        <f>IF(P95=0,"",IF(BW95=0,"",(BW95/P95)))</f>
        <v>0</v>
      </c>
      <c r="BY95" s="128"/>
      <c r="BZ95" s="129" t="str">
        <f>IFERROR(BY95/BW95,"-")</f>
        <v>-</v>
      </c>
      <c r="CA95" s="130"/>
      <c r="CB95" s="131" t="str">
        <f>IFERROR(CA95/BW95,"-")</f>
        <v>-</v>
      </c>
      <c r="CC95" s="132"/>
      <c r="CD95" s="132"/>
      <c r="CE95" s="132"/>
      <c r="CF95" s="133">
        <v>1</v>
      </c>
      <c r="CG95" s="134">
        <f>IF(P95=0,"",IF(CF95=0,"",(CF95/P95)))</f>
        <v>0.5</v>
      </c>
      <c r="CH95" s="135"/>
      <c r="CI95" s="136">
        <f>IFERROR(CH95/CF95,"-")</f>
        <v>0</v>
      </c>
      <c r="CJ95" s="137"/>
      <c r="CK95" s="138">
        <f>IFERROR(CJ95/CF95,"-")</f>
        <v>0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/>
      <c r="B96" s="203" t="s">
        <v>236</v>
      </c>
      <c r="C96" s="203"/>
      <c r="D96" s="203" t="s">
        <v>237</v>
      </c>
      <c r="E96" s="203" t="s">
        <v>238</v>
      </c>
      <c r="F96" s="203" t="s">
        <v>64</v>
      </c>
      <c r="G96" s="203" t="s">
        <v>199</v>
      </c>
      <c r="H96" s="90" t="s">
        <v>235</v>
      </c>
      <c r="I96" s="205" t="s">
        <v>175</v>
      </c>
      <c r="J96" s="188"/>
      <c r="K96" s="81">
        <v>3</v>
      </c>
      <c r="L96" s="81">
        <v>0</v>
      </c>
      <c r="M96" s="81">
        <v>163</v>
      </c>
      <c r="N96" s="91">
        <v>0</v>
      </c>
      <c r="O96" s="92">
        <v>0</v>
      </c>
      <c r="P96" s="93">
        <f>N96+O96</f>
        <v>0</v>
      </c>
      <c r="Q96" s="82">
        <f>IFERROR(P96/M96,"-")</f>
        <v>0</v>
      </c>
      <c r="R96" s="81">
        <v>0</v>
      </c>
      <c r="S96" s="81">
        <v>0</v>
      </c>
      <c r="T96" s="82" t="str">
        <f>IFERROR(S96/(O96+P96),"-")</f>
        <v>-</v>
      </c>
      <c r="U96" s="182"/>
      <c r="V96" s="84">
        <v>0</v>
      </c>
      <c r="W96" s="82" t="str">
        <f>IF(P96=0,"-",V96/P96)</f>
        <v>-</v>
      </c>
      <c r="X96" s="186">
        <v>0</v>
      </c>
      <c r="Y96" s="187" t="str">
        <f>IFERROR(X96/P96,"-")</f>
        <v>-</v>
      </c>
      <c r="Z96" s="187" t="str">
        <f>IFERROR(X96/V96,"-")</f>
        <v>-</v>
      </c>
      <c r="AA96" s="188"/>
      <c r="AB96" s="85"/>
      <c r="AC96" s="79"/>
      <c r="AD96" s="94"/>
      <c r="AE96" s="95" t="str">
        <f>IF(P96=0,"",IF(AD96=0,"",(AD96/P96)))</f>
        <v/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 t="str">
        <f>IF(P96=0,"",IF(AM96=0,"",(AM96/P96)))</f>
        <v/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 t="str">
        <f>IF(P96=0,"",IF(AV96=0,"",(AV96/P96)))</f>
        <v/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/>
      <c r="BF96" s="113" t="str">
        <f>IF(P96=0,"",IF(BE96=0,"",(BE96/P96)))</f>
        <v/>
      </c>
      <c r="BG96" s="112"/>
      <c r="BH96" s="114" t="str">
        <f>IFERROR(BG96/BE96,"-")</f>
        <v>-</v>
      </c>
      <c r="BI96" s="115"/>
      <c r="BJ96" s="116" t="str">
        <f>IFERROR(BI96/BE96,"-")</f>
        <v>-</v>
      </c>
      <c r="BK96" s="117"/>
      <c r="BL96" s="117"/>
      <c r="BM96" s="117"/>
      <c r="BN96" s="119"/>
      <c r="BO96" s="120" t="str">
        <f>IF(P96=0,"",IF(BN96=0,"",(BN96/P96)))</f>
        <v/>
      </c>
      <c r="BP96" s="121"/>
      <c r="BQ96" s="122" t="str">
        <f>IFERROR(BP96/BN96,"-")</f>
        <v>-</v>
      </c>
      <c r="BR96" s="123"/>
      <c r="BS96" s="124" t="str">
        <f>IFERROR(BR96/BN96,"-")</f>
        <v>-</v>
      </c>
      <c r="BT96" s="125"/>
      <c r="BU96" s="125"/>
      <c r="BV96" s="125"/>
      <c r="BW96" s="126"/>
      <c r="BX96" s="127" t="str">
        <f>IF(P96=0,"",IF(BW96=0,"",(BW96/P96)))</f>
        <v/>
      </c>
      <c r="BY96" s="128"/>
      <c r="BZ96" s="129" t="str">
        <f>IFERROR(BY96/BW96,"-")</f>
        <v>-</v>
      </c>
      <c r="CA96" s="130"/>
      <c r="CB96" s="131" t="str">
        <f>IFERROR(CA96/BW96,"-")</f>
        <v>-</v>
      </c>
      <c r="CC96" s="132"/>
      <c r="CD96" s="132"/>
      <c r="CE96" s="132"/>
      <c r="CF96" s="133"/>
      <c r="CG96" s="134" t="str">
        <f>IF(P96=0,"",IF(CF96=0,"",(CF96/P96)))</f>
        <v/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0</v>
      </c>
      <c r="CP96" s="141">
        <v>0</v>
      </c>
      <c r="CQ96" s="141"/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/>
      <c r="B97" s="203" t="s">
        <v>239</v>
      </c>
      <c r="C97" s="203"/>
      <c r="D97" s="203" t="s">
        <v>240</v>
      </c>
      <c r="E97" s="203" t="s">
        <v>241</v>
      </c>
      <c r="F97" s="203" t="s">
        <v>136</v>
      </c>
      <c r="G97" s="203" t="s">
        <v>199</v>
      </c>
      <c r="H97" s="90" t="s">
        <v>235</v>
      </c>
      <c r="I97" s="205" t="s">
        <v>157</v>
      </c>
      <c r="J97" s="188"/>
      <c r="K97" s="81">
        <v>9</v>
      </c>
      <c r="L97" s="81">
        <v>0</v>
      </c>
      <c r="M97" s="81">
        <v>105</v>
      </c>
      <c r="N97" s="91">
        <v>2</v>
      </c>
      <c r="O97" s="92">
        <v>0</v>
      </c>
      <c r="P97" s="93">
        <f>N97+O97</f>
        <v>2</v>
      </c>
      <c r="Q97" s="82">
        <f>IFERROR(P97/M97,"-")</f>
        <v>0.019047619047619</v>
      </c>
      <c r="R97" s="81">
        <v>0</v>
      </c>
      <c r="S97" s="81">
        <v>1</v>
      </c>
      <c r="T97" s="82">
        <f>IFERROR(S97/(O97+P97),"-")</f>
        <v>0.5</v>
      </c>
      <c r="U97" s="182"/>
      <c r="V97" s="84">
        <v>2</v>
      </c>
      <c r="W97" s="82">
        <f>IF(P97=0,"-",V97/P97)</f>
        <v>1</v>
      </c>
      <c r="X97" s="186">
        <v>8080</v>
      </c>
      <c r="Y97" s="187">
        <f>IFERROR(X97/P97,"-")</f>
        <v>4040</v>
      </c>
      <c r="Z97" s="187">
        <f>IFERROR(X97/V97,"-")</f>
        <v>4040</v>
      </c>
      <c r="AA97" s="188"/>
      <c r="AB97" s="85"/>
      <c r="AC97" s="79"/>
      <c r="AD97" s="94"/>
      <c r="AE97" s="95">
        <f>IF(P97=0,"",IF(AD97=0,"",(AD97/P97)))</f>
        <v>0</v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>
        <v>1</v>
      </c>
      <c r="AN97" s="101">
        <f>IF(P97=0,"",IF(AM97=0,"",(AM97/P97)))</f>
        <v>0.5</v>
      </c>
      <c r="AO97" s="100">
        <v>1</v>
      </c>
      <c r="AP97" s="102">
        <f>IFERROR(AP97/AM97,"-")</f>
        <v>0</v>
      </c>
      <c r="AQ97" s="103">
        <v>2080</v>
      </c>
      <c r="AR97" s="104">
        <f>IFERROR(AQ97/AM97,"-")</f>
        <v>2080</v>
      </c>
      <c r="AS97" s="105"/>
      <c r="AT97" s="105">
        <v>1</v>
      </c>
      <c r="AU97" s="105"/>
      <c r="AV97" s="106"/>
      <c r="AW97" s="107">
        <f>IF(P97=0,"",IF(AV97=0,"",(AV97/P97)))</f>
        <v>0</v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/>
      <c r="BF97" s="113">
        <f>IF(P97=0,"",IF(BE97=0,"",(BE97/P97)))</f>
        <v>0</v>
      </c>
      <c r="BG97" s="112"/>
      <c r="BH97" s="114" t="str">
        <f>IFERROR(BG97/BE97,"-")</f>
        <v>-</v>
      </c>
      <c r="BI97" s="115"/>
      <c r="BJ97" s="116" t="str">
        <f>IFERROR(BI97/BE97,"-")</f>
        <v>-</v>
      </c>
      <c r="BK97" s="117"/>
      <c r="BL97" s="117"/>
      <c r="BM97" s="117"/>
      <c r="BN97" s="119"/>
      <c r="BO97" s="120">
        <f>IF(P97=0,"",IF(BN97=0,"",(BN97/P97)))</f>
        <v>0</v>
      </c>
      <c r="BP97" s="121"/>
      <c r="BQ97" s="122" t="str">
        <f>IFERROR(BP97/BN97,"-")</f>
        <v>-</v>
      </c>
      <c r="BR97" s="123"/>
      <c r="BS97" s="124" t="str">
        <f>IFERROR(BR97/BN97,"-")</f>
        <v>-</v>
      </c>
      <c r="BT97" s="125"/>
      <c r="BU97" s="125"/>
      <c r="BV97" s="125"/>
      <c r="BW97" s="126">
        <v>1</v>
      </c>
      <c r="BX97" s="127">
        <f>IF(P97=0,"",IF(BW97=0,"",(BW97/P97)))</f>
        <v>0.5</v>
      </c>
      <c r="BY97" s="128">
        <v>1</v>
      </c>
      <c r="BZ97" s="129">
        <f>IFERROR(BY97/BW97,"-")</f>
        <v>1</v>
      </c>
      <c r="CA97" s="130">
        <v>6000</v>
      </c>
      <c r="CB97" s="131">
        <f>IFERROR(CA97/BW97,"-")</f>
        <v>6000</v>
      </c>
      <c r="CC97" s="132"/>
      <c r="CD97" s="132">
        <v>1</v>
      </c>
      <c r="CE97" s="132"/>
      <c r="CF97" s="133"/>
      <c r="CG97" s="134">
        <f>IF(P97=0,"",IF(CF97=0,"",(CF97/P97)))</f>
        <v>0</v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2</v>
      </c>
      <c r="CP97" s="141">
        <v>8080</v>
      </c>
      <c r="CQ97" s="141">
        <v>6000</v>
      </c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80"/>
      <c r="B98" s="203" t="s">
        <v>242</v>
      </c>
      <c r="C98" s="203"/>
      <c r="D98" s="203" t="s">
        <v>243</v>
      </c>
      <c r="E98" s="203" t="s">
        <v>244</v>
      </c>
      <c r="F98" s="203" t="s">
        <v>70</v>
      </c>
      <c r="G98" s="203" t="s">
        <v>199</v>
      </c>
      <c r="H98" s="90" t="s">
        <v>235</v>
      </c>
      <c r="I98" s="205" t="s">
        <v>245</v>
      </c>
      <c r="J98" s="188"/>
      <c r="K98" s="81">
        <v>12</v>
      </c>
      <c r="L98" s="81">
        <v>0</v>
      </c>
      <c r="M98" s="81">
        <v>113</v>
      </c>
      <c r="N98" s="91">
        <v>0</v>
      </c>
      <c r="O98" s="92">
        <v>0</v>
      </c>
      <c r="P98" s="93">
        <f>N98+O98</f>
        <v>0</v>
      </c>
      <c r="Q98" s="82">
        <f>IFERROR(P98/M98,"-")</f>
        <v>0</v>
      </c>
      <c r="R98" s="81">
        <v>0</v>
      </c>
      <c r="S98" s="81">
        <v>0</v>
      </c>
      <c r="T98" s="82" t="str">
        <f>IFERROR(S98/(O98+P98),"-")</f>
        <v>-</v>
      </c>
      <c r="U98" s="182"/>
      <c r="V98" s="84">
        <v>0</v>
      </c>
      <c r="W98" s="82" t="str">
        <f>IF(P98=0,"-",V98/P98)</f>
        <v>-</v>
      </c>
      <c r="X98" s="186">
        <v>0</v>
      </c>
      <c r="Y98" s="187" t="str">
        <f>IFERROR(X98/P98,"-")</f>
        <v>-</v>
      </c>
      <c r="Z98" s="187" t="str">
        <f>IFERROR(X98/V98,"-")</f>
        <v>-</v>
      </c>
      <c r="AA98" s="188"/>
      <c r="AB98" s="85"/>
      <c r="AC98" s="79"/>
      <c r="AD98" s="94"/>
      <c r="AE98" s="95" t="str">
        <f>IF(P98=0,"",IF(AD98=0,"",(AD98/P98)))</f>
        <v/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 t="str">
        <f>IF(P98=0,"",IF(AM98=0,"",(AM98/P98)))</f>
        <v/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 t="str">
        <f>IF(P98=0,"",IF(AV98=0,"",(AV98/P98)))</f>
        <v/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/>
      <c r="BF98" s="113" t="str">
        <f>IF(P98=0,"",IF(BE98=0,"",(BE98/P98)))</f>
        <v/>
      </c>
      <c r="BG98" s="112"/>
      <c r="BH98" s="114" t="str">
        <f>IFERROR(BG98/BE98,"-")</f>
        <v>-</v>
      </c>
      <c r="BI98" s="115"/>
      <c r="BJ98" s="116" t="str">
        <f>IFERROR(BI98/BE98,"-")</f>
        <v>-</v>
      </c>
      <c r="BK98" s="117"/>
      <c r="BL98" s="117"/>
      <c r="BM98" s="117"/>
      <c r="BN98" s="119"/>
      <c r="BO98" s="120" t="str">
        <f>IF(P98=0,"",IF(BN98=0,"",(BN98/P98)))</f>
        <v/>
      </c>
      <c r="BP98" s="121"/>
      <c r="BQ98" s="122" t="str">
        <f>IFERROR(BP98/BN98,"-")</f>
        <v>-</v>
      </c>
      <c r="BR98" s="123"/>
      <c r="BS98" s="124" t="str">
        <f>IFERROR(BR98/BN98,"-")</f>
        <v>-</v>
      </c>
      <c r="BT98" s="125"/>
      <c r="BU98" s="125"/>
      <c r="BV98" s="125"/>
      <c r="BW98" s="126"/>
      <c r="BX98" s="127" t="str">
        <f>IF(P98=0,"",IF(BW98=0,"",(BW98/P98)))</f>
        <v/>
      </c>
      <c r="BY98" s="128"/>
      <c r="BZ98" s="129" t="str">
        <f>IFERROR(BY98/BW98,"-")</f>
        <v>-</v>
      </c>
      <c r="CA98" s="130"/>
      <c r="CB98" s="131" t="str">
        <f>IFERROR(CA98/BW98,"-")</f>
        <v>-</v>
      </c>
      <c r="CC98" s="132"/>
      <c r="CD98" s="132"/>
      <c r="CE98" s="132"/>
      <c r="CF98" s="133"/>
      <c r="CG98" s="134" t="str">
        <f>IF(P98=0,"",IF(CF98=0,"",(CF98/P98)))</f>
        <v/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0</v>
      </c>
      <c r="CP98" s="141">
        <v>0</v>
      </c>
      <c r="CQ98" s="141"/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80"/>
      <c r="B99" s="203" t="s">
        <v>246</v>
      </c>
      <c r="C99" s="203"/>
      <c r="D99" s="203" t="s">
        <v>169</v>
      </c>
      <c r="E99" s="203" t="s">
        <v>169</v>
      </c>
      <c r="F99" s="203"/>
      <c r="G99" s="203" t="s">
        <v>170</v>
      </c>
      <c r="H99" s="90"/>
      <c r="I99" s="90"/>
      <c r="J99" s="188"/>
      <c r="K99" s="81">
        <v>35</v>
      </c>
      <c r="L99" s="81">
        <v>15</v>
      </c>
      <c r="M99" s="81">
        <v>2</v>
      </c>
      <c r="N99" s="91">
        <v>1</v>
      </c>
      <c r="O99" s="92">
        <v>0</v>
      </c>
      <c r="P99" s="93">
        <f>N99+O99</f>
        <v>1</v>
      </c>
      <c r="Q99" s="82">
        <f>IFERROR(P99/M99,"-")</f>
        <v>0.5</v>
      </c>
      <c r="R99" s="81">
        <v>0</v>
      </c>
      <c r="S99" s="81">
        <v>0</v>
      </c>
      <c r="T99" s="82">
        <f>IFERROR(S99/(O99+P99),"-")</f>
        <v>0</v>
      </c>
      <c r="U99" s="182"/>
      <c r="V99" s="84">
        <v>0</v>
      </c>
      <c r="W99" s="82">
        <f>IF(P99=0,"-",V99/P99)</f>
        <v>0</v>
      </c>
      <c r="X99" s="186">
        <v>0</v>
      </c>
      <c r="Y99" s="187">
        <f>IFERROR(X99/P99,"-")</f>
        <v>0</v>
      </c>
      <c r="Z99" s="187" t="str">
        <f>IFERROR(X99/V99,"-")</f>
        <v>-</v>
      </c>
      <c r="AA99" s="188"/>
      <c r="AB99" s="85"/>
      <c r="AC99" s="79"/>
      <c r="AD99" s="94"/>
      <c r="AE99" s="95">
        <f>IF(P99=0,"",IF(AD99=0,"",(AD99/P99)))</f>
        <v>0</v>
      </c>
      <c r="AF99" s="94"/>
      <c r="AG99" s="96" t="str">
        <f>IFERROR(AF99/AD99,"-")</f>
        <v>-</v>
      </c>
      <c r="AH99" s="97"/>
      <c r="AI99" s="98" t="str">
        <f>IFERROR(AH99/AD99,"-")</f>
        <v>-</v>
      </c>
      <c r="AJ99" s="99"/>
      <c r="AK99" s="99"/>
      <c r="AL99" s="99"/>
      <c r="AM99" s="100"/>
      <c r="AN99" s="101">
        <f>IF(P99=0,"",IF(AM99=0,"",(AM99/P99)))</f>
        <v>0</v>
      </c>
      <c r="AO99" s="100"/>
      <c r="AP99" s="102" t="str">
        <f>IFERROR(AP99/AM99,"-")</f>
        <v>-</v>
      </c>
      <c r="AQ99" s="103"/>
      <c r="AR99" s="104" t="str">
        <f>IFERROR(AQ99/AM99,"-")</f>
        <v>-</v>
      </c>
      <c r="AS99" s="105"/>
      <c r="AT99" s="105"/>
      <c r="AU99" s="105"/>
      <c r="AV99" s="106"/>
      <c r="AW99" s="107">
        <f>IF(P99=0,"",IF(AV99=0,"",(AV99/P99)))</f>
        <v>0</v>
      </c>
      <c r="AX99" s="106"/>
      <c r="AY99" s="108" t="str">
        <f>IFERROR(AX99/AV99,"-")</f>
        <v>-</v>
      </c>
      <c r="AZ99" s="109"/>
      <c r="BA99" s="110" t="str">
        <f>IFERROR(AZ99/AV99,"-")</f>
        <v>-</v>
      </c>
      <c r="BB99" s="111"/>
      <c r="BC99" s="111"/>
      <c r="BD99" s="111"/>
      <c r="BE99" s="112">
        <v>1</v>
      </c>
      <c r="BF99" s="113">
        <f>IF(P99=0,"",IF(BE99=0,"",(BE99/P99)))</f>
        <v>1</v>
      </c>
      <c r="BG99" s="112"/>
      <c r="BH99" s="114">
        <f>IFERROR(BG99/BE99,"-")</f>
        <v>0</v>
      </c>
      <c r="BI99" s="115"/>
      <c r="BJ99" s="116">
        <f>IFERROR(BI99/BE99,"-")</f>
        <v>0</v>
      </c>
      <c r="BK99" s="117"/>
      <c r="BL99" s="117"/>
      <c r="BM99" s="117"/>
      <c r="BN99" s="119"/>
      <c r="BO99" s="120">
        <f>IF(P99=0,"",IF(BN99=0,"",(BN99/P99)))</f>
        <v>0</v>
      </c>
      <c r="BP99" s="121"/>
      <c r="BQ99" s="122" t="str">
        <f>IFERROR(BP99/BN99,"-")</f>
        <v>-</v>
      </c>
      <c r="BR99" s="123"/>
      <c r="BS99" s="124" t="str">
        <f>IFERROR(BR99/BN99,"-")</f>
        <v>-</v>
      </c>
      <c r="BT99" s="125"/>
      <c r="BU99" s="125"/>
      <c r="BV99" s="125"/>
      <c r="BW99" s="126"/>
      <c r="BX99" s="127">
        <f>IF(P99=0,"",IF(BW99=0,"",(BW99/P99)))</f>
        <v>0</v>
      </c>
      <c r="BY99" s="128"/>
      <c r="BZ99" s="129" t="str">
        <f>IFERROR(BY99/BW99,"-")</f>
        <v>-</v>
      </c>
      <c r="CA99" s="130"/>
      <c r="CB99" s="131" t="str">
        <f>IFERROR(CA99/BW99,"-")</f>
        <v>-</v>
      </c>
      <c r="CC99" s="132"/>
      <c r="CD99" s="132"/>
      <c r="CE99" s="132"/>
      <c r="CF99" s="133"/>
      <c r="CG99" s="134">
        <f>IF(P99=0,"",IF(CF99=0,"",(CF99/P99)))</f>
        <v>0</v>
      </c>
      <c r="CH99" s="135"/>
      <c r="CI99" s="136" t="str">
        <f>IFERROR(CH99/CF99,"-")</f>
        <v>-</v>
      </c>
      <c r="CJ99" s="137"/>
      <c r="CK99" s="138" t="str">
        <f>IFERROR(CJ99/CF99,"-")</f>
        <v>-</v>
      </c>
      <c r="CL99" s="139"/>
      <c r="CM99" s="139"/>
      <c r="CN99" s="139"/>
      <c r="CO99" s="140">
        <v>0</v>
      </c>
      <c r="CP99" s="141">
        <v>0</v>
      </c>
      <c r="CQ99" s="141"/>
      <c r="CR99" s="141"/>
      <c r="CS99" s="142" t="str">
        <f>IF(AND(CQ99=0,CR99=0),"",IF(AND(CQ99&lt;=100000,CR99&lt;=100000),"",IF(CQ99/CP99&gt;0.7,"男高",IF(CR99/CP99&gt;0.7,"女高",""))))</f>
        <v/>
      </c>
    </row>
    <row r="100" spans="1:98">
      <c r="A100" s="80" t="str">
        <f>AB100</f>
        <v>0</v>
      </c>
      <c r="B100" s="203" t="s">
        <v>247</v>
      </c>
      <c r="C100" s="203"/>
      <c r="D100" s="203"/>
      <c r="E100" s="203"/>
      <c r="F100" s="203" t="s">
        <v>64</v>
      </c>
      <c r="G100" s="203" t="s">
        <v>248</v>
      </c>
      <c r="H100" s="90" t="s">
        <v>249</v>
      </c>
      <c r="I100" s="205" t="s">
        <v>138</v>
      </c>
      <c r="J100" s="188">
        <v>0</v>
      </c>
      <c r="K100" s="81">
        <v>10</v>
      </c>
      <c r="L100" s="81">
        <v>0</v>
      </c>
      <c r="M100" s="81">
        <v>44</v>
      </c>
      <c r="N100" s="91">
        <v>4</v>
      </c>
      <c r="O100" s="92">
        <v>0</v>
      </c>
      <c r="P100" s="93">
        <f>N100+O100</f>
        <v>4</v>
      </c>
      <c r="Q100" s="82">
        <f>IFERROR(P100/M100,"-")</f>
        <v>0.090909090909091</v>
      </c>
      <c r="R100" s="81">
        <v>0</v>
      </c>
      <c r="S100" s="81">
        <v>0</v>
      </c>
      <c r="T100" s="82">
        <f>IFERROR(S100/(O100+P100),"-")</f>
        <v>0</v>
      </c>
      <c r="U100" s="182">
        <f>IFERROR(J100/SUM(P100:P101),"-")</f>
        <v>0</v>
      </c>
      <c r="V100" s="84">
        <v>0</v>
      </c>
      <c r="W100" s="82">
        <f>IF(P100=0,"-",V100/P100)</f>
        <v>0</v>
      </c>
      <c r="X100" s="186">
        <v>0</v>
      </c>
      <c r="Y100" s="187">
        <f>IFERROR(X100/P100,"-")</f>
        <v>0</v>
      </c>
      <c r="Z100" s="187" t="str">
        <f>IFERROR(X100/V100,"-")</f>
        <v>-</v>
      </c>
      <c r="AA100" s="188">
        <f>SUM(X100:X101)-SUM(J100:J101)</f>
        <v>0</v>
      </c>
      <c r="AB100" s="85" t="str">
        <f>SUM(X100:X101)/SUM(J100:J101)</f>
        <v>0</v>
      </c>
      <c r="AC100" s="79"/>
      <c r="AD100" s="94"/>
      <c r="AE100" s="95">
        <f>IF(P100=0,"",IF(AD100=0,"",(AD100/P100)))</f>
        <v>0</v>
      </c>
      <c r="AF100" s="94"/>
      <c r="AG100" s="96" t="str">
        <f>IFERROR(AF100/AD100,"-")</f>
        <v>-</v>
      </c>
      <c r="AH100" s="97"/>
      <c r="AI100" s="98" t="str">
        <f>IFERROR(AH100/AD100,"-")</f>
        <v>-</v>
      </c>
      <c r="AJ100" s="99"/>
      <c r="AK100" s="99"/>
      <c r="AL100" s="99"/>
      <c r="AM100" s="100"/>
      <c r="AN100" s="101">
        <f>IF(P100=0,"",IF(AM100=0,"",(AM100/P100)))</f>
        <v>0</v>
      </c>
      <c r="AO100" s="100"/>
      <c r="AP100" s="102" t="str">
        <f>IFERROR(AP100/AM100,"-")</f>
        <v>-</v>
      </c>
      <c r="AQ100" s="103"/>
      <c r="AR100" s="104" t="str">
        <f>IFERROR(AQ100/AM100,"-")</f>
        <v>-</v>
      </c>
      <c r="AS100" s="105"/>
      <c r="AT100" s="105"/>
      <c r="AU100" s="105"/>
      <c r="AV100" s="106"/>
      <c r="AW100" s="107">
        <f>IF(P100=0,"",IF(AV100=0,"",(AV100/P100)))</f>
        <v>0</v>
      </c>
      <c r="AX100" s="106"/>
      <c r="AY100" s="108" t="str">
        <f>IFERROR(AX100/AV100,"-")</f>
        <v>-</v>
      </c>
      <c r="AZ100" s="109"/>
      <c r="BA100" s="110" t="str">
        <f>IFERROR(AZ100/AV100,"-")</f>
        <v>-</v>
      </c>
      <c r="BB100" s="111"/>
      <c r="BC100" s="111"/>
      <c r="BD100" s="111"/>
      <c r="BE100" s="112">
        <v>1</v>
      </c>
      <c r="BF100" s="113">
        <f>IF(P100=0,"",IF(BE100=0,"",(BE100/P100)))</f>
        <v>0.25</v>
      </c>
      <c r="BG100" s="112"/>
      <c r="BH100" s="114">
        <f>IFERROR(BG100/BE100,"-")</f>
        <v>0</v>
      </c>
      <c r="BI100" s="115"/>
      <c r="BJ100" s="116">
        <f>IFERROR(BI100/BE100,"-")</f>
        <v>0</v>
      </c>
      <c r="BK100" s="117"/>
      <c r="BL100" s="117"/>
      <c r="BM100" s="117"/>
      <c r="BN100" s="119">
        <v>2</v>
      </c>
      <c r="BO100" s="120">
        <f>IF(P100=0,"",IF(BN100=0,"",(BN100/P100)))</f>
        <v>0.5</v>
      </c>
      <c r="BP100" s="121"/>
      <c r="BQ100" s="122">
        <f>IFERROR(BP100/BN100,"-")</f>
        <v>0</v>
      </c>
      <c r="BR100" s="123"/>
      <c r="BS100" s="124">
        <f>IFERROR(BR100/BN100,"-")</f>
        <v>0</v>
      </c>
      <c r="BT100" s="125"/>
      <c r="BU100" s="125"/>
      <c r="BV100" s="125"/>
      <c r="BW100" s="126">
        <v>1</v>
      </c>
      <c r="BX100" s="127">
        <f>IF(P100=0,"",IF(BW100=0,"",(BW100/P100)))</f>
        <v>0.25</v>
      </c>
      <c r="BY100" s="128"/>
      <c r="BZ100" s="129">
        <f>IFERROR(BY100/BW100,"-")</f>
        <v>0</v>
      </c>
      <c r="CA100" s="130"/>
      <c r="CB100" s="131">
        <f>IFERROR(CA100/BW100,"-")</f>
        <v>0</v>
      </c>
      <c r="CC100" s="132"/>
      <c r="CD100" s="132"/>
      <c r="CE100" s="132"/>
      <c r="CF100" s="133"/>
      <c r="CG100" s="134">
        <f>IF(P100=0,"",IF(CF100=0,"",(CF100/P100)))</f>
        <v>0</v>
      </c>
      <c r="CH100" s="135"/>
      <c r="CI100" s="136" t="str">
        <f>IFERROR(CH100/CF100,"-")</f>
        <v>-</v>
      </c>
      <c r="CJ100" s="137"/>
      <c r="CK100" s="138" t="str">
        <f>IFERROR(CJ100/CF100,"-")</f>
        <v>-</v>
      </c>
      <c r="CL100" s="139"/>
      <c r="CM100" s="139"/>
      <c r="CN100" s="139"/>
      <c r="CO100" s="140">
        <v>0</v>
      </c>
      <c r="CP100" s="141">
        <v>0</v>
      </c>
      <c r="CQ100" s="141"/>
      <c r="CR100" s="141"/>
      <c r="CS100" s="142" t="str">
        <f>IF(AND(CQ100=0,CR100=0),"",IF(AND(CQ100&lt;=100000,CR100&lt;=100000),"",IF(CQ100/CP100&gt;0.7,"男高",IF(CR100/CP100&gt;0.7,"女高",""))))</f>
        <v/>
      </c>
    </row>
    <row r="101" spans="1:98">
      <c r="A101" s="80"/>
      <c r="B101" s="203" t="s">
        <v>250</v>
      </c>
      <c r="C101" s="203"/>
      <c r="D101" s="203"/>
      <c r="E101" s="203"/>
      <c r="F101" s="203" t="s">
        <v>70</v>
      </c>
      <c r="G101" s="203"/>
      <c r="H101" s="90"/>
      <c r="I101" s="90"/>
      <c r="J101" s="188"/>
      <c r="K101" s="81">
        <v>34</v>
      </c>
      <c r="L101" s="81">
        <v>2</v>
      </c>
      <c r="M101" s="81">
        <v>2</v>
      </c>
      <c r="N101" s="91">
        <v>0</v>
      </c>
      <c r="O101" s="92">
        <v>0</v>
      </c>
      <c r="P101" s="93">
        <f>N101+O101</f>
        <v>0</v>
      </c>
      <c r="Q101" s="82">
        <f>IFERROR(P101/M101,"-")</f>
        <v>0</v>
      </c>
      <c r="R101" s="81">
        <v>0</v>
      </c>
      <c r="S101" s="81">
        <v>0</v>
      </c>
      <c r="T101" s="82" t="str">
        <f>IFERROR(S101/(O101+P101),"-")</f>
        <v>-</v>
      </c>
      <c r="U101" s="182"/>
      <c r="V101" s="84">
        <v>0</v>
      </c>
      <c r="W101" s="82" t="str">
        <f>IF(P101=0,"-",V101/P101)</f>
        <v>-</v>
      </c>
      <c r="X101" s="186">
        <v>0</v>
      </c>
      <c r="Y101" s="187" t="str">
        <f>IFERROR(X101/P101,"-")</f>
        <v>-</v>
      </c>
      <c r="Z101" s="187" t="str">
        <f>IFERROR(X101/V101,"-")</f>
        <v>-</v>
      </c>
      <c r="AA101" s="188"/>
      <c r="AB101" s="85"/>
      <c r="AC101" s="79"/>
      <c r="AD101" s="94"/>
      <c r="AE101" s="95" t="str">
        <f>IF(P101=0,"",IF(AD101=0,"",(AD101/P101)))</f>
        <v/>
      </c>
      <c r="AF101" s="94"/>
      <c r="AG101" s="96" t="str">
        <f>IFERROR(AF101/AD101,"-")</f>
        <v>-</v>
      </c>
      <c r="AH101" s="97"/>
      <c r="AI101" s="98" t="str">
        <f>IFERROR(AH101/AD101,"-")</f>
        <v>-</v>
      </c>
      <c r="AJ101" s="99"/>
      <c r="AK101" s="99"/>
      <c r="AL101" s="99"/>
      <c r="AM101" s="100"/>
      <c r="AN101" s="101" t="str">
        <f>IF(P101=0,"",IF(AM101=0,"",(AM101/P101)))</f>
        <v/>
      </c>
      <c r="AO101" s="100"/>
      <c r="AP101" s="102" t="str">
        <f>IFERROR(AP101/AM101,"-")</f>
        <v>-</v>
      </c>
      <c r="AQ101" s="103"/>
      <c r="AR101" s="104" t="str">
        <f>IFERROR(AQ101/AM101,"-")</f>
        <v>-</v>
      </c>
      <c r="AS101" s="105"/>
      <c r="AT101" s="105"/>
      <c r="AU101" s="105"/>
      <c r="AV101" s="106"/>
      <c r="AW101" s="107" t="str">
        <f>IF(P101=0,"",IF(AV101=0,"",(AV101/P101)))</f>
        <v/>
      </c>
      <c r="AX101" s="106"/>
      <c r="AY101" s="108" t="str">
        <f>IFERROR(AX101/AV101,"-")</f>
        <v>-</v>
      </c>
      <c r="AZ101" s="109"/>
      <c r="BA101" s="110" t="str">
        <f>IFERROR(AZ101/AV101,"-")</f>
        <v>-</v>
      </c>
      <c r="BB101" s="111"/>
      <c r="BC101" s="111"/>
      <c r="BD101" s="111"/>
      <c r="BE101" s="112"/>
      <c r="BF101" s="113" t="str">
        <f>IF(P101=0,"",IF(BE101=0,"",(BE101/P101)))</f>
        <v/>
      </c>
      <c r="BG101" s="112"/>
      <c r="BH101" s="114" t="str">
        <f>IFERROR(BG101/BE101,"-")</f>
        <v>-</v>
      </c>
      <c r="BI101" s="115"/>
      <c r="BJ101" s="116" t="str">
        <f>IFERROR(BI101/BE101,"-")</f>
        <v>-</v>
      </c>
      <c r="BK101" s="117"/>
      <c r="BL101" s="117"/>
      <c r="BM101" s="117"/>
      <c r="BN101" s="119"/>
      <c r="BO101" s="120" t="str">
        <f>IF(P101=0,"",IF(BN101=0,"",(BN101/P101)))</f>
        <v/>
      </c>
      <c r="BP101" s="121"/>
      <c r="BQ101" s="122" t="str">
        <f>IFERROR(BP101/BN101,"-")</f>
        <v>-</v>
      </c>
      <c r="BR101" s="123"/>
      <c r="BS101" s="124" t="str">
        <f>IFERROR(BR101/BN101,"-")</f>
        <v>-</v>
      </c>
      <c r="BT101" s="125"/>
      <c r="BU101" s="125"/>
      <c r="BV101" s="125"/>
      <c r="BW101" s="126"/>
      <c r="BX101" s="127" t="str">
        <f>IF(P101=0,"",IF(BW101=0,"",(BW101/P101)))</f>
        <v/>
      </c>
      <c r="BY101" s="128"/>
      <c r="BZ101" s="129" t="str">
        <f>IFERROR(BY101/BW101,"-")</f>
        <v>-</v>
      </c>
      <c r="CA101" s="130"/>
      <c r="CB101" s="131" t="str">
        <f>IFERROR(CA101/BW101,"-")</f>
        <v>-</v>
      </c>
      <c r="CC101" s="132"/>
      <c r="CD101" s="132"/>
      <c r="CE101" s="132"/>
      <c r="CF101" s="133"/>
      <c r="CG101" s="134" t="str">
        <f>IF(P101=0,"",IF(CF101=0,"",(CF101/P101)))</f>
        <v/>
      </c>
      <c r="CH101" s="135"/>
      <c r="CI101" s="136" t="str">
        <f>IFERROR(CH101/CF101,"-")</f>
        <v>-</v>
      </c>
      <c r="CJ101" s="137"/>
      <c r="CK101" s="138" t="str">
        <f>IFERROR(CJ101/CF101,"-")</f>
        <v>-</v>
      </c>
      <c r="CL101" s="139"/>
      <c r="CM101" s="139"/>
      <c r="CN101" s="139"/>
      <c r="CO101" s="140">
        <v>0</v>
      </c>
      <c r="CP101" s="141">
        <v>0</v>
      </c>
      <c r="CQ101" s="141"/>
      <c r="CR101" s="141"/>
      <c r="CS101" s="142" t="str">
        <f>IF(AND(CQ101=0,CR101=0),"",IF(AND(CQ101&lt;=100000,CR101&lt;=100000),"",IF(CQ101/CP101&gt;0.7,"男高",IF(CR101/CP101&gt;0.7,"女高",""))))</f>
        <v/>
      </c>
    </row>
    <row r="102" spans="1:98">
      <c r="A102" s="30"/>
      <c r="B102" s="87"/>
      <c r="C102" s="88"/>
      <c r="D102" s="88"/>
      <c r="E102" s="88"/>
      <c r="F102" s="89"/>
      <c r="G102" s="90"/>
      <c r="H102" s="90"/>
      <c r="I102" s="90"/>
      <c r="J102" s="192"/>
      <c r="K102" s="34"/>
      <c r="L102" s="34"/>
      <c r="M102" s="31"/>
      <c r="N102" s="23"/>
      <c r="O102" s="23"/>
      <c r="P102" s="23"/>
      <c r="Q102" s="33"/>
      <c r="R102" s="32"/>
      <c r="S102" s="23"/>
      <c r="T102" s="32"/>
      <c r="U102" s="183"/>
      <c r="V102" s="25"/>
      <c r="W102" s="25"/>
      <c r="X102" s="189"/>
      <c r="Y102" s="189"/>
      <c r="Z102" s="189"/>
      <c r="AA102" s="189"/>
      <c r="AB102" s="33"/>
      <c r="AC102" s="59"/>
      <c r="AD102" s="63"/>
      <c r="AE102" s="64"/>
      <c r="AF102" s="63"/>
      <c r="AG102" s="67"/>
      <c r="AH102" s="68"/>
      <c r="AI102" s="69"/>
      <c r="AJ102" s="70"/>
      <c r="AK102" s="70"/>
      <c r="AL102" s="70"/>
      <c r="AM102" s="63"/>
      <c r="AN102" s="64"/>
      <c r="AO102" s="63"/>
      <c r="AP102" s="67"/>
      <c r="AQ102" s="68"/>
      <c r="AR102" s="69"/>
      <c r="AS102" s="70"/>
      <c r="AT102" s="70"/>
      <c r="AU102" s="70"/>
      <c r="AV102" s="63"/>
      <c r="AW102" s="64"/>
      <c r="AX102" s="63"/>
      <c r="AY102" s="67"/>
      <c r="AZ102" s="68"/>
      <c r="BA102" s="69"/>
      <c r="BB102" s="70"/>
      <c r="BC102" s="70"/>
      <c r="BD102" s="70"/>
      <c r="BE102" s="63"/>
      <c r="BF102" s="64"/>
      <c r="BG102" s="63"/>
      <c r="BH102" s="67"/>
      <c r="BI102" s="68"/>
      <c r="BJ102" s="69"/>
      <c r="BK102" s="70"/>
      <c r="BL102" s="70"/>
      <c r="BM102" s="70"/>
      <c r="BN102" s="65"/>
      <c r="BO102" s="66"/>
      <c r="BP102" s="63"/>
      <c r="BQ102" s="67"/>
      <c r="BR102" s="68"/>
      <c r="BS102" s="69"/>
      <c r="BT102" s="70"/>
      <c r="BU102" s="70"/>
      <c r="BV102" s="70"/>
      <c r="BW102" s="65"/>
      <c r="BX102" s="66"/>
      <c r="BY102" s="63"/>
      <c r="BZ102" s="67"/>
      <c r="CA102" s="68"/>
      <c r="CB102" s="69"/>
      <c r="CC102" s="70"/>
      <c r="CD102" s="70"/>
      <c r="CE102" s="70"/>
      <c r="CF102" s="65"/>
      <c r="CG102" s="66"/>
      <c r="CH102" s="63"/>
      <c r="CI102" s="67"/>
      <c r="CJ102" s="68"/>
      <c r="CK102" s="69"/>
      <c r="CL102" s="70"/>
      <c r="CM102" s="70"/>
      <c r="CN102" s="70"/>
      <c r="CO102" s="71"/>
      <c r="CP102" s="68"/>
      <c r="CQ102" s="68"/>
      <c r="CR102" s="68"/>
      <c r="CS102" s="72"/>
    </row>
    <row r="103" spans="1:98">
      <c r="A103" s="30"/>
      <c r="B103" s="37"/>
      <c r="C103" s="21"/>
      <c r="D103" s="21"/>
      <c r="E103" s="21"/>
      <c r="F103" s="22"/>
      <c r="G103" s="36"/>
      <c r="H103" s="36"/>
      <c r="I103" s="75"/>
      <c r="J103" s="193"/>
      <c r="K103" s="34"/>
      <c r="L103" s="34"/>
      <c r="M103" s="31"/>
      <c r="N103" s="23"/>
      <c r="O103" s="23"/>
      <c r="P103" s="23"/>
      <c r="Q103" s="33"/>
      <c r="R103" s="32"/>
      <c r="S103" s="23"/>
      <c r="T103" s="32"/>
      <c r="U103" s="183"/>
      <c r="V103" s="25"/>
      <c r="W103" s="25"/>
      <c r="X103" s="189"/>
      <c r="Y103" s="189"/>
      <c r="Z103" s="189"/>
      <c r="AA103" s="189"/>
      <c r="AB103" s="33"/>
      <c r="AC103" s="61"/>
      <c r="AD103" s="63"/>
      <c r="AE103" s="64"/>
      <c r="AF103" s="63"/>
      <c r="AG103" s="67"/>
      <c r="AH103" s="68"/>
      <c r="AI103" s="69"/>
      <c r="AJ103" s="70"/>
      <c r="AK103" s="70"/>
      <c r="AL103" s="70"/>
      <c r="AM103" s="63"/>
      <c r="AN103" s="64"/>
      <c r="AO103" s="63"/>
      <c r="AP103" s="67"/>
      <c r="AQ103" s="68"/>
      <c r="AR103" s="69"/>
      <c r="AS103" s="70"/>
      <c r="AT103" s="70"/>
      <c r="AU103" s="70"/>
      <c r="AV103" s="63"/>
      <c r="AW103" s="64"/>
      <c r="AX103" s="63"/>
      <c r="AY103" s="67"/>
      <c r="AZ103" s="68"/>
      <c r="BA103" s="69"/>
      <c r="BB103" s="70"/>
      <c r="BC103" s="70"/>
      <c r="BD103" s="70"/>
      <c r="BE103" s="63"/>
      <c r="BF103" s="64"/>
      <c r="BG103" s="63"/>
      <c r="BH103" s="67"/>
      <c r="BI103" s="68"/>
      <c r="BJ103" s="69"/>
      <c r="BK103" s="70"/>
      <c r="BL103" s="70"/>
      <c r="BM103" s="70"/>
      <c r="BN103" s="65"/>
      <c r="BO103" s="66"/>
      <c r="BP103" s="63"/>
      <c r="BQ103" s="67"/>
      <c r="BR103" s="68"/>
      <c r="BS103" s="69"/>
      <c r="BT103" s="70"/>
      <c r="BU103" s="70"/>
      <c r="BV103" s="70"/>
      <c r="BW103" s="65"/>
      <c r="BX103" s="66"/>
      <c r="BY103" s="63"/>
      <c r="BZ103" s="67"/>
      <c r="CA103" s="68"/>
      <c r="CB103" s="69"/>
      <c r="CC103" s="70"/>
      <c r="CD103" s="70"/>
      <c r="CE103" s="70"/>
      <c r="CF103" s="65"/>
      <c r="CG103" s="66"/>
      <c r="CH103" s="63"/>
      <c r="CI103" s="67"/>
      <c r="CJ103" s="68"/>
      <c r="CK103" s="69"/>
      <c r="CL103" s="70"/>
      <c r="CM103" s="70"/>
      <c r="CN103" s="70"/>
      <c r="CO103" s="71"/>
      <c r="CP103" s="68"/>
      <c r="CQ103" s="68"/>
      <c r="CR103" s="68"/>
      <c r="CS103" s="72"/>
    </row>
    <row r="104" spans="1:98">
      <c r="A104" s="19">
        <f>AB104</f>
        <v>0.815951</v>
      </c>
      <c r="B104" s="39"/>
      <c r="C104" s="39"/>
      <c r="D104" s="39"/>
      <c r="E104" s="39"/>
      <c r="F104" s="39"/>
      <c r="G104" s="40" t="s">
        <v>251</v>
      </c>
      <c r="H104" s="40"/>
      <c r="I104" s="40"/>
      <c r="J104" s="190">
        <f>SUM(J6:J103)</f>
        <v>3000000</v>
      </c>
      <c r="K104" s="41">
        <f>SUM(K6:K103)</f>
        <v>1586</v>
      </c>
      <c r="L104" s="41">
        <f>SUM(L6:L103)</f>
        <v>406</v>
      </c>
      <c r="M104" s="41">
        <f>SUM(M6:M103)</f>
        <v>5024</v>
      </c>
      <c r="N104" s="41">
        <f>SUM(N6:N103)</f>
        <v>305</v>
      </c>
      <c r="O104" s="41">
        <f>SUM(O6:O103)</f>
        <v>1</v>
      </c>
      <c r="P104" s="41">
        <f>SUM(P6:P103)</f>
        <v>306</v>
      </c>
      <c r="Q104" s="42">
        <f>IFERROR(P104/M104,"-")</f>
        <v>0.060907643312102</v>
      </c>
      <c r="R104" s="78">
        <f>SUM(R6:R103)</f>
        <v>17</v>
      </c>
      <c r="S104" s="78">
        <f>SUM(S6:S103)</f>
        <v>85</v>
      </c>
      <c r="T104" s="42">
        <f>IFERROR(R104/P104,"-")</f>
        <v>0.055555555555556</v>
      </c>
      <c r="U104" s="184">
        <f>IFERROR(J104/P104,"-")</f>
        <v>9803.9215686275</v>
      </c>
      <c r="V104" s="44">
        <f>SUM(V6:V103)</f>
        <v>40</v>
      </c>
      <c r="W104" s="42">
        <f>IFERROR(V104/P104,"-")</f>
        <v>0.13071895424837</v>
      </c>
      <c r="X104" s="190">
        <f>SUM(X6:X103)</f>
        <v>2447853</v>
      </c>
      <c r="Y104" s="190">
        <f>IFERROR(X104/P104,"-")</f>
        <v>7999.5196078431</v>
      </c>
      <c r="Z104" s="190">
        <f>IFERROR(X104/V104,"-")</f>
        <v>61196.325</v>
      </c>
      <c r="AA104" s="190">
        <f>X104-J104</f>
        <v>-552147</v>
      </c>
      <c r="AB104" s="47">
        <f>X104/J104</f>
        <v>0.815951</v>
      </c>
      <c r="AC104" s="60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9"/>
    <mergeCell ref="J6:J29"/>
    <mergeCell ref="U6:U29"/>
    <mergeCell ref="AA6:AA29"/>
    <mergeCell ref="AB6:AB29"/>
    <mergeCell ref="A30:A37"/>
    <mergeCell ref="J30:J37"/>
    <mergeCell ref="U30:U37"/>
    <mergeCell ref="AA30:AA37"/>
    <mergeCell ref="AB30:AB37"/>
    <mergeCell ref="A38:A54"/>
    <mergeCell ref="J38:J54"/>
    <mergeCell ref="U38:U54"/>
    <mergeCell ref="AA38:AA54"/>
    <mergeCell ref="AB38:AB54"/>
    <mergeCell ref="A55:A57"/>
    <mergeCell ref="J55:J57"/>
    <mergeCell ref="U55:U57"/>
    <mergeCell ref="AA55:AA57"/>
    <mergeCell ref="AB55:AB57"/>
    <mergeCell ref="A58:A60"/>
    <mergeCell ref="J58:J60"/>
    <mergeCell ref="U58:U60"/>
    <mergeCell ref="AA58:AA60"/>
    <mergeCell ref="AB58:AB60"/>
    <mergeCell ref="A61:A63"/>
    <mergeCell ref="J61:J63"/>
    <mergeCell ref="U61:U63"/>
    <mergeCell ref="AA61:AA63"/>
    <mergeCell ref="AB61:AB63"/>
    <mergeCell ref="A64:A66"/>
    <mergeCell ref="J64:J66"/>
    <mergeCell ref="U64:U66"/>
    <mergeCell ref="AA64:AA66"/>
    <mergeCell ref="AB64:AB66"/>
    <mergeCell ref="A67:A69"/>
    <mergeCell ref="J67:J69"/>
    <mergeCell ref="U67:U69"/>
    <mergeCell ref="AA67:AA69"/>
    <mergeCell ref="AB67:AB69"/>
    <mergeCell ref="A70:A72"/>
    <mergeCell ref="J70:J72"/>
    <mergeCell ref="U70:U72"/>
    <mergeCell ref="AA70:AA72"/>
    <mergeCell ref="AB70:AB72"/>
    <mergeCell ref="A73:A75"/>
    <mergeCell ref="J73:J75"/>
    <mergeCell ref="U73:U75"/>
    <mergeCell ref="AA73:AA75"/>
    <mergeCell ref="AB73:AB75"/>
    <mergeCell ref="A76:A78"/>
    <mergeCell ref="J76:J78"/>
    <mergeCell ref="U76:U78"/>
    <mergeCell ref="AA76:AA78"/>
    <mergeCell ref="AB76:AB78"/>
    <mergeCell ref="A79:A81"/>
    <mergeCell ref="J79:J81"/>
    <mergeCell ref="U79:U81"/>
    <mergeCell ref="AA79:AA81"/>
    <mergeCell ref="AB79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  <mergeCell ref="A88:A89"/>
    <mergeCell ref="J88:J89"/>
    <mergeCell ref="U88:U89"/>
    <mergeCell ref="AA88:AA89"/>
    <mergeCell ref="AB88:AB89"/>
    <mergeCell ref="A90:A91"/>
    <mergeCell ref="J90:J91"/>
    <mergeCell ref="U90:U91"/>
    <mergeCell ref="AA90:AA91"/>
    <mergeCell ref="AB90:AB91"/>
    <mergeCell ref="A92:A94"/>
    <mergeCell ref="J92:J94"/>
    <mergeCell ref="U92:U94"/>
    <mergeCell ref="AA92:AA94"/>
    <mergeCell ref="AB92:AB94"/>
    <mergeCell ref="A95:A99"/>
    <mergeCell ref="J95:J99"/>
    <mergeCell ref="U95:U99"/>
    <mergeCell ref="AA95:AA99"/>
    <mergeCell ref="AB95:AB99"/>
    <mergeCell ref="A100:A101"/>
    <mergeCell ref="J100:J101"/>
    <mergeCell ref="U100:U101"/>
    <mergeCell ref="AA100:AA101"/>
    <mergeCell ref="AB100:AB10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252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0.0088235294117647</v>
      </c>
      <c r="B6" s="203" t="s">
        <v>253</v>
      </c>
      <c r="C6" s="203" t="s">
        <v>254</v>
      </c>
      <c r="D6" s="203" t="s">
        <v>255</v>
      </c>
      <c r="E6" s="203" t="s">
        <v>256</v>
      </c>
      <c r="F6" s="203" t="s">
        <v>136</v>
      </c>
      <c r="G6" s="203" t="s">
        <v>257</v>
      </c>
      <c r="H6" s="90" t="s">
        <v>258</v>
      </c>
      <c r="I6" s="90" t="s">
        <v>144</v>
      </c>
      <c r="J6" s="188">
        <v>340000</v>
      </c>
      <c r="K6" s="81">
        <v>14</v>
      </c>
      <c r="L6" s="81">
        <v>0</v>
      </c>
      <c r="M6" s="81">
        <v>51</v>
      </c>
      <c r="N6" s="91">
        <v>5</v>
      </c>
      <c r="O6" s="92">
        <v>1</v>
      </c>
      <c r="P6" s="93">
        <f>N6+O6</f>
        <v>6</v>
      </c>
      <c r="Q6" s="82">
        <f>IFERROR(P6/M6,"-")</f>
        <v>0.11764705882353</v>
      </c>
      <c r="R6" s="81">
        <v>0</v>
      </c>
      <c r="S6" s="81">
        <v>2</v>
      </c>
      <c r="T6" s="82">
        <f>IFERROR(S6/(O6+P6),"-")</f>
        <v>0.28571428571429</v>
      </c>
      <c r="U6" s="182">
        <f>IFERROR(J6/SUM(P6:P7),"-")</f>
        <v>22666.666666667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-337000</v>
      </c>
      <c r="AB6" s="85">
        <f>SUM(X6:X7)/SUM(J6:J7)</f>
        <v>0.0088235294117647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3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0.16666666666667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259</v>
      </c>
      <c r="C7" s="203"/>
      <c r="D7" s="203"/>
      <c r="E7" s="203"/>
      <c r="F7" s="203" t="s">
        <v>70</v>
      </c>
      <c r="G7" s="203"/>
      <c r="H7" s="90"/>
      <c r="I7" s="90"/>
      <c r="J7" s="188"/>
      <c r="K7" s="81">
        <v>39</v>
      </c>
      <c r="L7" s="81">
        <v>27</v>
      </c>
      <c r="M7" s="81">
        <v>12</v>
      </c>
      <c r="N7" s="91">
        <v>9</v>
      </c>
      <c r="O7" s="92">
        <v>0</v>
      </c>
      <c r="P7" s="93">
        <f>N7+O7</f>
        <v>9</v>
      </c>
      <c r="Q7" s="82">
        <f>IFERROR(P7/M7,"-")</f>
        <v>0.75</v>
      </c>
      <c r="R7" s="81">
        <v>0</v>
      </c>
      <c r="S7" s="81">
        <v>2</v>
      </c>
      <c r="T7" s="82">
        <f>IFERROR(S7/(O7+P7),"-")</f>
        <v>0.22222222222222</v>
      </c>
      <c r="U7" s="182"/>
      <c r="V7" s="84">
        <v>1</v>
      </c>
      <c r="W7" s="82">
        <f>IF(P7=0,"-",V7/P7)</f>
        <v>0.11111111111111</v>
      </c>
      <c r="X7" s="186">
        <v>3000</v>
      </c>
      <c r="Y7" s="187">
        <f>IFERROR(X7/P7,"-")</f>
        <v>333.33333333333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0.33333333333333</v>
      </c>
      <c r="BP7" s="121">
        <v>2</v>
      </c>
      <c r="BQ7" s="122">
        <f>IFERROR(BP7/BN7,"-")</f>
        <v>0.66666666666667</v>
      </c>
      <c r="BR7" s="123">
        <v>93000</v>
      </c>
      <c r="BS7" s="124">
        <f>IFERROR(BR7/BN7,"-")</f>
        <v>31000</v>
      </c>
      <c r="BT7" s="125">
        <v>1</v>
      </c>
      <c r="BU7" s="125"/>
      <c r="BV7" s="125">
        <v>1</v>
      </c>
      <c r="BW7" s="126">
        <v>4</v>
      </c>
      <c r="BX7" s="127">
        <f>IF(P7=0,"",IF(BW7=0,"",(BW7/P7)))</f>
        <v>0.44444444444444</v>
      </c>
      <c r="BY7" s="128">
        <v>1</v>
      </c>
      <c r="BZ7" s="129">
        <f>IFERROR(BY7/BW7,"-")</f>
        <v>0.25</v>
      </c>
      <c r="CA7" s="130">
        <v>3000</v>
      </c>
      <c r="CB7" s="131">
        <f>IFERROR(CA7/BW7,"-")</f>
        <v>750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90000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0.0088235294117647</v>
      </c>
      <c r="B10" s="39"/>
      <c r="C10" s="39"/>
      <c r="D10" s="39"/>
      <c r="E10" s="39"/>
      <c r="F10" s="39"/>
      <c r="G10" s="40" t="s">
        <v>260</v>
      </c>
      <c r="H10" s="40"/>
      <c r="I10" s="40"/>
      <c r="J10" s="190">
        <f>SUM(J6:J9)</f>
        <v>340000</v>
      </c>
      <c r="K10" s="41">
        <f>SUM(K6:K9)</f>
        <v>53</v>
      </c>
      <c r="L10" s="41">
        <f>SUM(L6:L9)</f>
        <v>27</v>
      </c>
      <c r="M10" s="41">
        <f>SUM(M6:M9)</f>
        <v>63</v>
      </c>
      <c r="N10" s="41">
        <f>SUM(N6:N9)</f>
        <v>14</v>
      </c>
      <c r="O10" s="41">
        <f>SUM(O6:O9)</f>
        <v>1</v>
      </c>
      <c r="P10" s="41">
        <f>SUM(P6:P9)</f>
        <v>15</v>
      </c>
      <c r="Q10" s="42">
        <f>IFERROR(P10/M10,"-")</f>
        <v>0.23809523809524</v>
      </c>
      <c r="R10" s="78">
        <f>SUM(R6:R9)</f>
        <v>0</v>
      </c>
      <c r="S10" s="78">
        <f>SUM(S6:S9)</f>
        <v>4</v>
      </c>
      <c r="T10" s="42">
        <f>IFERROR(R10/P10,"-")</f>
        <v>0</v>
      </c>
      <c r="U10" s="184">
        <f>IFERROR(J10/P10,"-")</f>
        <v>22666.666666667</v>
      </c>
      <c r="V10" s="44">
        <f>SUM(V6:V9)</f>
        <v>1</v>
      </c>
      <c r="W10" s="42">
        <f>IFERROR(V10/P10,"-")</f>
        <v>0.066666666666667</v>
      </c>
      <c r="X10" s="190">
        <f>SUM(X6:X9)</f>
        <v>3000</v>
      </c>
      <c r="Y10" s="190">
        <f>IFERROR(X10/P10,"-")</f>
        <v>200</v>
      </c>
      <c r="Z10" s="190">
        <f>IFERROR(X10/V10,"-")</f>
        <v>3000</v>
      </c>
      <c r="AA10" s="190">
        <f>X10-J10</f>
        <v>-337000</v>
      </c>
      <c r="AB10" s="47">
        <f>X10/J10</f>
        <v>0.0088235294117647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