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<sst xmlns="http://schemas.openxmlformats.org/spreadsheetml/2006/main" uniqueCount="243">
  <si>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</si>
  <si>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</si>
  <si>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</si>
  <si>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</si>
  <si>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</si>
  <si>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</si>
  <si>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</si>
  <si>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</si>
  <si>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</si>
  <si>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</si>
  <si>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</si>
  <si>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</si>
  <si>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</si>
  <si>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</si>
  <si>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</si>
  <si>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</si>
  <si>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</si>
  <si>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</si>
  <si>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</si>
  <si>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</si>
  <si>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</si>
  <si>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</si>
  <si>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</si>
  <si>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</si>
  <si>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</si>
  <si>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</si>
  <si>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</si>
  <si>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</si>
  <si>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</si>
  <si>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</si>
  <si>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</si>
  <si>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</si>
  <si>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</si>
  <si>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</si>
  <si>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</si>
  <si>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</si>
  <si>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</si>
  <si>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</si>
  <si>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</si>
  <si>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</si>
  <si>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</si>
  <si>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</si>
  <si>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</si>
  <si>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</si>
  <si>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</si>
  <si>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</si>
  <si>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</si>
  <si>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</si>
  <si>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</si>
  <si>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</si>
  <si>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</si>
  <si>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</si>
  <si>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</si>
  <si>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</si>
  <si>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</si>
  <si>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</si>
  <si>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</si>
  <si>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</si>
  <si>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</si>
  <si>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</si>
  <si>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</si>
  <si>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icn114</t>
  </si>
  <si>
    <t>デリヘル版3(LINEver)（晶エリー）</t>
  </si>
  <si>
    <t>LINEで出会いリクルート70歳まで応募可</t>
  </si>
  <si>
    <t>lp07</t>
  </si>
  <si>
    <t>スポニチ関東</t>
  </si>
  <si>
    <t>4C終面全5段</t>
  </si>
  <si>
    <t>5月21日(土)</t>
  </si>
  <si>
    <t>ic3047</t>
  </si>
  <si>
    <t>icn115</t>
  </si>
  <si>
    <t>スポニチ関西</t>
  </si>
  <si>
    <t>ic3048</t>
  </si>
  <si>
    <t>icn116</t>
  </si>
  <si>
    <t>スポニチ西部</t>
  </si>
  <si>
    <t>ic3049</t>
  </si>
  <si>
    <t>icn117</t>
  </si>
  <si>
    <t>スポニチ北海道</t>
  </si>
  <si>
    <t>ic3050</t>
  </si>
  <si>
    <t>ic3051</t>
  </si>
  <si>
    <t>(空電共通)</t>
  </si>
  <si>
    <t>空電</t>
  </si>
  <si>
    <t>空電 (共通)</t>
  </si>
  <si>
    <t>icn118</t>
  </si>
  <si>
    <t>デイリースポーツ関西</t>
  </si>
  <si>
    <t>全5段・半5段段つかみ10段保証</t>
  </si>
  <si>
    <t>10段保証</t>
  </si>
  <si>
    <t>ic3052</t>
  </si>
  <si>
    <t>ic3053</t>
  </si>
  <si>
    <t>カオス版（大浦真奈美）</t>
  </si>
  <si>
    <t>三密(秘密♡親密♡密着)の出会い中高年で大流行</t>
  </si>
  <si>
    <t>lp01</t>
  </si>
  <si>
    <t>icn119</t>
  </si>
  <si>
    <t>DVDパッケージ＿ストーリー版(LINEver)（高宮菜々子）</t>
  </si>
  <si>
    <t>え美熟女が(LINEver)</t>
  </si>
  <si>
    <t>ic3054</t>
  </si>
  <si>
    <t>ic3055</t>
  </si>
  <si>
    <t>デリヘル版2（大浦真奈美）</t>
  </si>
  <si>
    <t>従順な美熟女と出会う(私をペットにして)</t>
  </si>
  <si>
    <t>icn120</t>
  </si>
  <si>
    <t>右女9版(ヘスティア)(LINEver)（高宮菜々子）</t>
  </si>
  <si>
    <t>中年の男女がLINEで出会える昭和世代専門の出会い場</t>
  </si>
  <si>
    <t>ic3056</t>
  </si>
  <si>
    <t>ic3057</t>
  </si>
  <si>
    <t>icn121</t>
  </si>
  <si>
    <t>①再婚&amp;理解者版(LINEver)（高宮菜々子）</t>
  </si>
  <si>
    <t>①再婚&amp;理解者(LINEver)</t>
  </si>
  <si>
    <t>半2段つかみ20段保証</t>
  </si>
  <si>
    <t>20段保証</t>
  </si>
  <si>
    <t>ic3058</t>
  </si>
  <si>
    <t>ic3059</t>
  </si>
  <si>
    <t>②求人版（晶エリー）</t>
  </si>
  <si>
    <t>②学生いませんギャルもいません熟女熟女熟女熟女</t>
  </si>
  <si>
    <t>icn122</t>
  </si>
  <si>
    <t>③旧デイリー風(LINEver)（大浦真奈美）</t>
  </si>
  <si>
    <t>③中年の男女がLINEで出会える昭和世代専門の出会い場</t>
  </si>
  <si>
    <t>ic3060</t>
  </si>
  <si>
    <t>ic3061</t>
  </si>
  <si>
    <t>④狙い撃ち版（高宮菜々子）</t>
  </si>
  <si>
    <t>④美しい自撮りを載せる美熟女をロックオン</t>
  </si>
  <si>
    <t>ic3062</t>
  </si>
  <si>
    <t>icn123</t>
  </si>
  <si>
    <t>ニッカン西部</t>
  </si>
  <si>
    <t>1～10日</t>
  </si>
  <si>
    <t>ic3063</t>
  </si>
  <si>
    <t>icn124</t>
  </si>
  <si>
    <t>②旧デイリー風(LINEver)（大浦真奈美）</t>
  </si>
  <si>
    <t>②中年の男女がLINEで出会える昭和世代専門の出会い場</t>
  </si>
  <si>
    <t>11～20日</t>
  </si>
  <si>
    <t>ic3064</t>
  </si>
  <si>
    <t>ic3065</t>
  </si>
  <si>
    <t>③狙い撃ち版（晶エリー）</t>
  </si>
  <si>
    <t>③セクシーな自撮りを載せる美熟女を狙い撃ち</t>
  </si>
  <si>
    <t>21～31日</t>
  </si>
  <si>
    <t>ic3066</t>
  </si>
  <si>
    <t>icn125</t>
  </si>
  <si>
    <t>DVDパッケージ＿ストーリー版(LINEver)（晶エリー）</t>
  </si>
  <si>
    <t>全5段</t>
  </si>
  <si>
    <t>5月08日(日)</t>
  </si>
  <si>
    <t>ic3067</t>
  </si>
  <si>
    <t>ic3068</t>
  </si>
  <si>
    <t>icn126</t>
  </si>
  <si>
    <t>ic3069</t>
  </si>
  <si>
    <t>ic3070</t>
  </si>
  <si>
    <t>icn127</t>
  </si>
  <si>
    <t>サンスポ関東</t>
  </si>
  <si>
    <t>5月15日(日)</t>
  </si>
  <si>
    <t>ic3071</t>
  </si>
  <si>
    <t>ic3072</t>
  </si>
  <si>
    <t>icn128</t>
  </si>
  <si>
    <t>デリヘル版3(LINEver)（高宮菜々子）</t>
  </si>
  <si>
    <t>1C終面全5段</t>
  </si>
  <si>
    <t>ic3073</t>
  </si>
  <si>
    <t>ic3074</t>
  </si>
  <si>
    <t>icn129</t>
  </si>
  <si>
    <t>サンスポ関西</t>
  </si>
  <si>
    <t>ic3075</t>
  </si>
  <si>
    <t>ic3076</t>
  </si>
  <si>
    <t>icn130</t>
  </si>
  <si>
    <t>ic3077</t>
  </si>
  <si>
    <t>ic3078</t>
  </si>
  <si>
    <t>icn131</t>
  </si>
  <si>
    <t>5月26日(木)</t>
  </si>
  <si>
    <t>ic3079</t>
  </si>
  <si>
    <t>ic3080</t>
  </si>
  <si>
    <t>ic3081</t>
  </si>
  <si>
    <t>学生いませんギャルもいません熟女熟女熟女熟女</t>
  </si>
  <si>
    <t>5月20日(金)</t>
  </si>
  <si>
    <t>ic3082</t>
  </si>
  <si>
    <t>icn132</t>
  </si>
  <si>
    <t>ニッカン関西</t>
  </si>
  <si>
    <t>5月07日(土)</t>
  </si>
  <si>
    <t>ic3083</t>
  </si>
  <si>
    <t>ic3084</t>
  </si>
  <si>
    <t>icn133</t>
  </si>
  <si>
    <t>半5段</t>
  </si>
  <si>
    <t>5月22日(日)</t>
  </si>
  <si>
    <t>ic3085</t>
  </si>
  <si>
    <t>ic3086</t>
  </si>
  <si>
    <t>ic3087</t>
  </si>
  <si>
    <t>コンパニオン版（大浦真奈美）</t>
  </si>
  <si>
    <t>食事の後にお持ち帰りしたぜ</t>
  </si>
  <si>
    <t>5月29日(日)</t>
  </si>
  <si>
    <t>ic3088</t>
  </si>
  <si>
    <t>ic3089</t>
  </si>
  <si>
    <t>日本の出会い系番付第1位に推薦します</t>
  </si>
  <si>
    <t>5月06日(金)</t>
  </si>
  <si>
    <t>ic3090</t>
  </si>
  <si>
    <t>ic3091</t>
  </si>
  <si>
    <t>5月01日(日)</t>
  </si>
  <si>
    <t>ic3092</t>
  </si>
  <si>
    <t>icn134</t>
  </si>
  <si>
    <t>大正版(LINEver)（晶エリー）</t>
  </si>
  <si>
    <t>学生いませんギャルもいません40代50代60代中年女性が多いサイト</t>
  </si>
  <si>
    <t>スポーツ報知関東</t>
  </si>
  <si>
    <t>4C終面雑報</t>
  </si>
  <si>
    <t>ic3093</t>
  </si>
  <si>
    <t>ic3094</t>
  </si>
  <si>
    <t>icn135</t>
  </si>
  <si>
    <t>旧デイリー風(LINEver)（大浦真奈美）</t>
  </si>
  <si>
    <t>もう50代の熟女だけど、LINEで誘ってもいい？</t>
  </si>
  <si>
    <t>5月11日(水)</t>
  </si>
  <si>
    <t>ic3095</t>
  </si>
  <si>
    <t>ic3096</t>
  </si>
  <si>
    <t>ic3097</t>
  </si>
  <si>
    <t>東スポ・大スポ・九スポ・中京</t>
  </si>
  <si>
    <t>記事枠</t>
  </si>
  <si>
    <t>5月19日(木)</t>
  </si>
  <si>
    <t>ic3098</t>
  </si>
  <si>
    <t>ic3099</t>
  </si>
  <si>
    <t>記事(ノーマル)（）</t>
  </si>
  <si>
    <t>デイリー4「付き合う？or突き合う？どっちもＯＫな女性と即日デート」</t>
  </si>
  <si>
    <t>4C記事枠</t>
  </si>
  <si>
    <t>ic3100</t>
  </si>
  <si>
    <t>記事(黄)（）</t>
  </si>
  <si>
    <t>デイリー5「性一杯な出会いを応援」</t>
  </si>
  <si>
    <t>ic3101</t>
  </si>
  <si>
    <t>記事(青)（）</t>
  </si>
  <si>
    <t>デイリー6「つまみ食いOK」様々な美熟女と出会い放題」</t>
  </si>
  <si>
    <t>ic3102</t>
  </si>
  <si>
    <t>記事(赤)（）</t>
  </si>
  <si>
    <t>デイリー7「パンパンに溜まったオジサンが欲しい熟女のお誘い」</t>
  </si>
  <si>
    <t>ic3103</t>
  </si>
  <si>
    <t>記事(緑)（）</t>
  </si>
  <si>
    <t>ワンナイト人妻</t>
  </si>
  <si>
    <t>ic3104</t>
  </si>
  <si>
    <t>共通</t>
  </si>
  <si>
    <t>ic3105</t>
  </si>
  <si>
    <t>九スポ</t>
  </si>
  <si>
    <t>ic3106</t>
  </si>
  <si>
    <t>ic3107</t>
  </si>
  <si>
    <t>ic3108</t>
  </si>
  <si>
    <t>新聞 TOTAL</t>
  </si>
  <si>
    <t>●雑誌 広告</t>
  </si>
  <si>
    <t>icn113</t>
  </si>
  <si>
    <t>徳間書店</t>
  </si>
  <si>
    <t>アダルトチック版(LINEver)（高宮菜々子）</t>
  </si>
  <si>
    <t>元手0円お色気熟女と中年男性がLINEで出会える</t>
  </si>
  <si>
    <t>アサヒ芸能</t>
  </si>
  <si>
    <t>4C1P</t>
  </si>
  <si>
    <t>5月10日(火)</t>
  </si>
  <si>
    <t>za221</t>
  </si>
  <si>
    <t>za222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</si>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</sst>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84</v>
      </c>
      <c r="D6" s="195">
        <v>3410000</v>
      </c>
      <c r="E6" s="81">
        <v>2009</v>
      </c>
      <c r="F6" s="81">
        <v>430</v>
      </c>
      <c r="G6" s="81">
        <v>6519</v>
      </c>
      <c r="H6" s="91">
        <v>405</v>
      </c>
      <c r="I6" s="92">
        <v>0</v>
      </c>
      <c r="J6" s="145">
        <f>H6+I6</f>
        <v>405</v>
      </c>
      <c r="K6" s="82">
        <f>IFERROR(J6/G6,"-")</f>
        <v>0.062126092959043</v>
      </c>
      <c r="L6" s="81">
        <v>31</v>
      </c>
      <c r="M6" s="81">
        <v>79</v>
      </c>
      <c r="N6" s="82">
        <f>IFERROR(L6/J6,"-")</f>
        <v>0.076543209876543</v>
      </c>
      <c r="O6" s="83">
        <f>IFERROR(D6/J6,"-")</f>
        <v>8419.7530864198</v>
      </c>
      <c r="P6" s="84">
        <v>46</v>
      </c>
      <c r="Q6" s="82">
        <f>IFERROR(P6/J6,"-")</f>
        <v>0.11358024691358</v>
      </c>
      <c r="R6" s="200">
        <v>1678400</v>
      </c>
      <c r="S6" s="201">
        <f>IFERROR(R6/J6,"-")</f>
        <v>4144.1975308642</v>
      </c>
      <c r="T6" s="201">
        <f>IFERROR(R6/P6,"-")</f>
        <v>36486.956521739</v>
      </c>
      <c r="U6" s="195">
        <f>IFERROR(R6-D6,"-")</f>
        <v>-1731600</v>
      </c>
      <c r="V6" s="85">
        <f>R6/D6</f>
        <v>0.49219941348974</v>
      </c>
      <c r="W6" s="79"/>
      <c r="X6" s="144"/>
    </row>
    <row r="7" spans="1:24">
      <c r="A7" s="80"/>
      <c r="B7" s="86" t="s">
        <v>24</v>
      </c>
      <c r="C7" s="86">
        <v>3</v>
      </c>
      <c r="D7" s="195">
        <v>340000</v>
      </c>
      <c r="E7" s="81">
        <v>180</v>
      </c>
      <c r="F7" s="81">
        <v>30</v>
      </c>
      <c r="G7" s="81">
        <v>442</v>
      </c>
      <c r="H7" s="91">
        <v>46</v>
      </c>
      <c r="I7" s="92">
        <v>1</v>
      </c>
      <c r="J7" s="145">
        <f>H7+I7</f>
        <v>47</v>
      </c>
      <c r="K7" s="82">
        <f>IFERROR(J7/G7,"-")</f>
        <v>0.10633484162896</v>
      </c>
      <c r="L7" s="81">
        <v>3</v>
      </c>
      <c r="M7" s="81">
        <v>11</v>
      </c>
      <c r="N7" s="82">
        <f>IFERROR(L7/J7,"-")</f>
        <v>0.063829787234043</v>
      </c>
      <c r="O7" s="83">
        <f>IFERROR(D7/J7,"-")</f>
        <v>7234.0425531915</v>
      </c>
      <c r="P7" s="84">
        <v>7</v>
      </c>
      <c r="Q7" s="82">
        <f>IFERROR(P7/J7,"-")</f>
        <v>0.14893617021277</v>
      </c>
      <c r="R7" s="200">
        <v>139000</v>
      </c>
      <c r="S7" s="201">
        <f>IFERROR(R7/J7,"-")</f>
        <v>2957.4468085106</v>
      </c>
      <c r="T7" s="201">
        <f>IFERROR(R7/P7,"-")</f>
        <v>19857.142857143</v>
      </c>
      <c r="U7" s="195">
        <f>IFERROR(R7-D7,"-")</f>
        <v>-201000</v>
      </c>
      <c r="V7" s="85">
        <f>R7/D7</f>
        <v>0.40882352941176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3750000</v>
      </c>
      <c r="E10" s="41">
        <f>SUM(E6:E8)</f>
        <v>2189</v>
      </c>
      <c r="F10" s="41">
        <f>SUM(F6:F8)</f>
        <v>460</v>
      </c>
      <c r="G10" s="41">
        <f>SUM(G6:G8)</f>
        <v>6961</v>
      </c>
      <c r="H10" s="41">
        <f>SUM(H6:H8)</f>
        <v>451</v>
      </c>
      <c r="I10" s="41">
        <f>SUM(I6:I8)</f>
        <v>1</v>
      </c>
      <c r="J10" s="41">
        <f>SUM(J6:J8)</f>
        <v>452</v>
      </c>
      <c r="K10" s="42">
        <f>IFERROR(J10/G10,"-")</f>
        <v>0.064933199252981</v>
      </c>
      <c r="L10" s="78">
        <f>SUM(L6:L8)</f>
        <v>34</v>
      </c>
      <c r="M10" s="78">
        <f>SUM(M6:M8)</f>
        <v>90</v>
      </c>
      <c r="N10" s="42">
        <f>IFERROR(L10/J10,"-")</f>
        <v>0.075221238938053</v>
      </c>
      <c r="O10" s="43">
        <f>IFERROR(D10/J10,"-")</f>
        <v>8296.4601769911</v>
      </c>
      <c r="P10" s="44">
        <f>SUM(P6:P8)</f>
        <v>53</v>
      </c>
      <c r="Q10" s="42">
        <f>IFERROR(P10/J10,"-")</f>
        <v>0.11725663716814</v>
      </c>
      <c r="R10" s="45">
        <f>SUM(R6:R8)</f>
        <v>1817400</v>
      </c>
      <c r="S10" s="45">
        <f>IFERROR(R10/J10,"-")</f>
        <v>4020.796460177</v>
      </c>
      <c r="T10" s="45">
        <f>IFERROR(R10/P10,"-")</f>
        <v>34290.566037736</v>
      </c>
      <c r="U10" s="46">
        <f>SUM(U6:U8)</f>
        <v>-1932600</v>
      </c>
      <c r="V10" s="47">
        <f>IFERROR(R10/D10,"-")</f>
        <v>0.48464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0.15342857142857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229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IFERROR(J6/SUM(P6:P14),"-")</f>
        <v>7526.8817204301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SUM(X6:X14)-SUM(J6:J14)</f>
        <v>-592600</v>
      </c>
      <c r="AB6" s="85">
        <f>SUM(X6:X14)/SUM(J6:J14)</f>
        <v>0.15342857142857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/>
      <c r="H7" s="90"/>
      <c r="I7" s="90"/>
      <c r="J7" s="188"/>
      <c r="K7" s="81">
        <v>100</v>
      </c>
      <c r="L7" s="81">
        <v>0</v>
      </c>
      <c r="M7" s="81">
        <v>290</v>
      </c>
      <c r="N7" s="91">
        <v>43</v>
      </c>
      <c r="O7" s="92">
        <v>0</v>
      </c>
      <c r="P7" s="93">
        <f>N7+O7</f>
        <v>43</v>
      </c>
      <c r="Q7" s="82">
        <f>IFERROR(P7/M7,"-")</f>
        <v>0.14827586206897</v>
      </c>
      <c r="R7" s="81">
        <v>1</v>
      </c>
      <c r="S7" s="81">
        <v>9</v>
      </c>
      <c r="T7" s="82">
        <f>IFERROR(S7/(O7+P7),"-")</f>
        <v>0.2093023255814</v>
      </c>
      <c r="U7" s="182"/>
      <c r="V7" s="84">
        <v>2</v>
      </c>
      <c r="W7" s="82">
        <f>IF(P7=0,"-",V7/P7)</f>
        <v>0.046511627906977</v>
      </c>
      <c r="X7" s="186">
        <v>18000</v>
      </c>
      <c r="Y7" s="187">
        <f>IFERROR(X7/P7,"-")</f>
        <v>418.60465116279</v>
      </c>
      <c r="Z7" s="187">
        <f>IFERROR(X7/V7,"-")</f>
        <v>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7</v>
      </c>
      <c r="AN7" s="101">
        <f>IF(P7=0,"",IF(AM7=0,"",(AM7/P7)))</f>
        <v>0.16279069767442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428.57142857143</v>
      </c>
      <c r="AS7" s="105">
        <v>1</v>
      </c>
      <c r="AT7" s="105"/>
      <c r="AU7" s="105"/>
      <c r="AV7" s="106">
        <v>4</v>
      </c>
      <c r="AW7" s="107">
        <f>IF(P7=0,"",IF(AV7=0,"",(AV7/P7)))</f>
        <v>0.093023255813953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16</v>
      </c>
      <c r="BF7" s="113">
        <f>IF(P7=0,"",IF(BE7=0,"",(BE7/P7)))</f>
        <v>0.37209302325581</v>
      </c>
      <c r="BG7" s="112">
        <v>1</v>
      </c>
      <c r="BH7" s="114">
        <f>IFERROR(BG7/BE7,"-")</f>
        <v>0.0625</v>
      </c>
      <c r="BI7" s="115">
        <v>15000</v>
      </c>
      <c r="BJ7" s="116">
        <f>IFERROR(BI7/BE7,"-")</f>
        <v>937.5</v>
      </c>
      <c r="BK7" s="117"/>
      <c r="BL7" s="117">
        <v>1</v>
      </c>
      <c r="BM7" s="117"/>
      <c r="BN7" s="119">
        <v>12</v>
      </c>
      <c r="BO7" s="120">
        <f>IF(P7=0,"",IF(BN7=0,"",(BN7/P7)))</f>
        <v>0.27906976744186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0.093023255813953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18000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62</v>
      </c>
      <c r="E8" s="203" t="s">
        <v>63</v>
      </c>
      <c r="F8" s="203" t="s">
        <v>64</v>
      </c>
      <c r="G8" s="203" t="s">
        <v>70</v>
      </c>
      <c r="H8" s="90" t="s">
        <v>66</v>
      </c>
      <c r="I8" s="204" t="s">
        <v>67</v>
      </c>
      <c r="J8" s="188"/>
      <c r="K8" s="81">
        <v>1</v>
      </c>
      <c r="L8" s="81">
        <v>0</v>
      </c>
      <c r="M8" s="81">
        <v>266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62</v>
      </c>
      <c r="E9" s="203" t="s">
        <v>63</v>
      </c>
      <c r="F9" s="203" t="s">
        <v>64</v>
      </c>
      <c r="G9" s="203"/>
      <c r="H9" s="90"/>
      <c r="I9" s="90"/>
      <c r="J9" s="188"/>
      <c r="K9" s="81">
        <v>63</v>
      </c>
      <c r="L9" s="81">
        <v>0</v>
      </c>
      <c r="M9" s="81">
        <v>215</v>
      </c>
      <c r="N9" s="91">
        <v>22</v>
      </c>
      <c r="O9" s="92">
        <v>0</v>
      </c>
      <c r="P9" s="93">
        <f>N9+O9</f>
        <v>22</v>
      </c>
      <c r="Q9" s="82">
        <f>IFERROR(P9/M9,"-")</f>
        <v>0.10232558139535</v>
      </c>
      <c r="R9" s="81">
        <v>2</v>
      </c>
      <c r="S9" s="81">
        <v>2</v>
      </c>
      <c r="T9" s="82">
        <f>IFERROR(S9/(O9+P9),"-")</f>
        <v>0.090909090909091</v>
      </c>
      <c r="U9" s="182"/>
      <c r="V9" s="84">
        <v>4</v>
      </c>
      <c r="W9" s="82">
        <f>IF(P9=0,"-",V9/P9)</f>
        <v>0.18181818181818</v>
      </c>
      <c r="X9" s="186">
        <v>36000</v>
      </c>
      <c r="Y9" s="187">
        <f>IFERROR(X9/P9,"-")</f>
        <v>1636.3636363636</v>
      </c>
      <c r="Z9" s="187">
        <f>IFERROR(X9/V9,"-")</f>
        <v>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0.090909090909091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0.090909090909091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0.18181818181818</v>
      </c>
      <c r="BG9" s="112">
        <v>1</v>
      </c>
      <c r="BH9" s="114">
        <f>IFERROR(BG9/BE9,"-")</f>
        <v>0.25</v>
      </c>
      <c r="BI9" s="115">
        <v>5000</v>
      </c>
      <c r="BJ9" s="116">
        <f>IFERROR(BI9/BE9,"-")</f>
        <v>1250</v>
      </c>
      <c r="BK9" s="117">
        <v>1</v>
      </c>
      <c r="BL9" s="117"/>
      <c r="BM9" s="117"/>
      <c r="BN9" s="119">
        <v>10</v>
      </c>
      <c r="BO9" s="120">
        <f>IF(P9=0,"",IF(BN9=0,"",(BN9/P9)))</f>
        <v>0.45454545454545</v>
      </c>
      <c r="BP9" s="121">
        <v>3</v>
      </c>
      <c r="BQ9" s="122">
        <f>IFERROR(BP9/BN9,"-")</f>
        <v>0.3</v>
      </c>
      <c r="BR9" s="123">
        <v>20000</v>
      </c>
      <c r="BS9" s="124">
        <f>IFERROR(BR9/BN9,"-")</f>
        <v>2000</v>
      </c>
      <c r="BT9" s="125">
        <v>2</v>
      </c>
      <c r="BU9" s="125"/>
      <c r="BV9" s="125">
        <v>1</v>
      </c>
      <c r="BW9" s="126">
        <v>3</v>
      </c>
      <c r="BX9" s="127">
        <f>IF(P9=0,"",IF(BW9=0,"",(BW9/P9)))</f>
        <v>0.13636363636364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0.045454545454545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4</v>
      </c>
      <c r="CP9" s="141">
        <v>36000</v>
      </c>
      <c r="CQ9" s="141">
        <v>14000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62</v>
      </c>
      <c r="E10" s="203" t="s">
        <v>63</v>
      </c>
      <c r="F10" s="203" t="s">
        <v>64</v>
      </c>
      <c r="G10" s="203" t="s">
        <v>73</v>
      </c>
      <c r="H10" s="90" t="s">
        <v>66</v>
      </c>
      <c r="I10" s="204" t="s">
        <v>67</v>
      </c>
      <c r="J10" s="188"/>
      <c r="K10" s="81">
        <v>0</v>
      </c>
      <c r="L10" s="81">
        <v>0</v>
      </c>
      <c r="M10" s="81">
        <v>48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74</v>
      </c>
      <c r="C11" s="203"/>
      <c r="D11" s="203" t="s">
        <v>62</v>
      </c>
      <c r="E11" s="203" t="s">
        <v>63</v>
      </c>
      <c r="F11" s="203" t="s">
        <v>64</v>
      </c>
      <c r="G11" s="203"/>
      <c r="H11" s="90"/>
      <c r="I11" s="90"/>
      <c r="J11" s="188"/>
      <c r="K11" s="81">
        <v>13</v>
      </c>
      <c r="L11" s="81">
        <v>0</v>
      </c>
      <c r="M11" s="81">
        <v>45</v>
      </c>
      <c r="N11" s="91">
        <v>5</v>
      </c>
      <c r="O11" s="92">
        <v>0</v>
      </c>
      <c r="P11" s="93">
        <f>N11+O11</f>
        <v>5</v>
      </c>
      <c r="Q11" s="82">
        <f>IFERROR(P11/M11,"-")</f>
        <v>0.11111111111111</v>
      </c>
      <c r="R11" s="81">
        <v>0</v>
      </c>
      <c r="S11" s="81">
        <v>3</v>
      </c>
      <c r="T11" s="82">
        <f>IFERROR(S11/(O11+P11),"-")</f>
        <v>0.6</v>
      </c>
      <c r="U11" s="182"/>
      <c r="V11" s="84">
        <v>2</v>
      </c>
      <c r="W11" s="82">
        <f>IF(P11=0,"-",V11/P11)</f>
        <v>0.4</v>
      </c>
      <c r="X11" s="186">
        <v>8000</v>
      </c>
      <c r="Y11" s="187">
        <f>IFERROR(X11/P11,"-")</f>
        <v>1600</v>
      </c>
      <c r="Z11" s="187">
        <f>IFERROR(X11/V11,"-")</f>
        <v>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0.4</v>
      </c>
      <c r="BP11" s="121">
        <v>1</v>
      </c>
      <c r="BQ11" s="122">
        <f>IFERROR(BP11/BN11,"-")</f>
        <v>0.5</v>
      </c>
      <c r="BR11" s="123">
        <v>3000</v>
      </c>
      <c r="BS11" s="124">
        <f>IFERROR(BR11/BN11,"-")</f>
        <v>1500</v>
      </c>
      <c r="BT11" s="125">
        <v>1</v>
      </c>
      <c r="BU11" s="125"/>
      <c r="BV11" s="125"/>
      <c r="BW11" s="126">
        <v>2</v>
      </c>
      <c r="BX11" s="127">
        <f>IF(P11=0,"",IF(BW11=0,"",(BW11/P11)))</f>
        <v>0.4</v>
      </c>
      <c r="BY11" s="128">
        <v>1</v>
      </c>
      <c r="BZ11" s="129">
        <f>IFERROR(BY11/BW11,"-")</f>
        <v>0.5</v>
      </c>
      <c r="CA11" s="130">
        <v>5000</v>
      </c>
      <c r="CB11" s="131">
        <f>IFERROR(CA11/BW11,"-")</f>
        <v>2500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8000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75</v>
      </c>
      <c r="C12" s="203"/>
      <c r="D12" s="203" t="s">
        <v>62</v>
      </c>
      <c r="E12" s="203" t="s">
        <v>63</v>
      </c>
      <c r="F12" s="203" t="s">
        <v>64</v>
      </c>
      <c r="G12" s="203" t="s">
        <v>76</v>
      </c>
      <c r="H12" s="90" t="s">
        <v>66</v>
      </c>
      <c r="I12" s="204" t="s">
        <v>67</v>
      </c>
      <c r="J12" s="188"/>
      <c r="K12" s="81">
        <v>0</v>
      </c>
      <c r="L12" s="81">
        <v>0</v>
      </c>
      <c r="M12" s="81">
        <v>41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77</v>
      </c>
      <c r="C13" s="203"/>
      <c r="D13" s="203" t="s">
        <v>62</v>
      </c>
      <c r="E13" s="203" t="s">
        <v>63</v>
      </c>
      <c r="F13" s="203" t="s">
        <v>64</v>
      </c>
      <c r="G13" s="203"/>
      <c r="H13" s="90"/>
      <c r="I13" s="90"/>
      <c r="J13" s="188"/>
      <c r="K13" s="81">
        <v>17</v>
      </c>
      <c r="L13" s="81">
        <v>0</v>
      </c>
      <c r="M13" s="81">
        <v>70</v>
      </c>
      <c r="N13" s="91">
        <v>7</v>
      </c>
      <c r="O13" s="92">
        <v>0</v>
      </c>
      <c r="P13" s="93">
        <f>N13+O13</f>
        <v>7</v>
      </c>
      <c r="Q13" s="82">
        <f>IFERROR(P13/M13,"-")</f>
        <v>0.1</v>
      </c>
      <c r="R13" s="81">
        <v>1</v>
      </c>
      <c r="S13" s="81">
        <v>2</v>
      </c>
      <c r="T13" s="82">
        <f>IFERROR(S13/(O13+P13),"-")</f>
        <v>0.28571428571429</v>
      </c>
      <c r="U13" s="182"/>
      <c r="V13" s="84">
        <v>1</v>
      </c>
      <c r="W13" s="82">
        <f>IF(P13=0,"-",V13/P13)</f>
        <v>0.14285714285714</v>
      </c>
      <c r="X13" s="186">
        <v>5000</v>
      </c>
      <c r="Y13" s="187">
        <f>IFERROR(X13/P13,"-")</f>
        <v>714.28571428571</v>
      </c>
      <c r="Z13" s="187">
        <f>IFERROR(X13/V13,"-")</f>
        <v>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0.57142857142857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0.14285714285714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0.28571428571429</v>
      </c>
      <c r="BY13" s="128">
        <v>1</v>
      </c>
      <c r="BZ13" s="129">
        <f>IFERROR(BY13/BW13,"-")</f>
        <v>0.5</v>
      </c>
      <c r="CA13" s="130">
        <v>5000</v>
      </c>
      <c r="CB13" s="131">
        <f>IFERROR(CA13/BW13,"-")</f>
        <v>2500</v>
      </c>
      <c r="CC13" s="132">
        <v>1</v>
      </c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78</v>
      </c>
      <c r="C14" s="203"/>
      <c r="D14" s="203" t="s">
        <v>79</v>
      </c>
      <c r="E14" s="203" t="s">
        <v>79</v>
      </c>
      <c r="F14" s="203" t="s">
        <v>80</v>
      </c>
      <c r="G14" s="203" t="s">
        <v>81</v>
      </c>
      <c r="H14" s="90"/>
      <c r="I14" s="90"/>
      <c r="J14" s="188"/>
      <c r="K14" s="81">
        <v>100</v>
      </c>
      <c r="L14" s="81">
        <v>60</v>
      </c>
      <c r="M14" s="81">
        <v>24</v>
      </c>
      <c r="N14" s="91">
        <v>16</v>
      </c>
      <c r="O14" s="92">
        <v>0</v>
      </c>
      <c r="P14" s="93">
        <f>N14+O14</f>
        <v>16</v>
      </c>
      <c r="Q14" s="82">
        <f>IFERROR(P14/M14,"-")</f>
        <v>0.66666666666667</v>
      </c>
      <c r="R14" s="81">
        <v>2</v>
      </c>
      <c r="S14" s="81">
        <v>2</v>
      </c>
      <c r="T14" s="82">
        <f>IFERROR(S14/(O14+P14),"-")</f>
        <v>0.125</v>
      </c>
      <c r="U14" s="182"/>
      <c r="V14" s="84">
        <v>0</v>
      </c>
      <c r="W14" s="82">
        <f>IF(P14=0,"-",V14/P14)</f>
        <v>0</v>
      </c>
      <c r="X14" s="186">
        <v>40400</v>
      </c>
      <c r="Y14" s="187">
        <f>IFERROR(X14/P14,"-")</f>
        <v>2525</v>
      </c>
      <c r="Z14" s="187" t="str">
        <f>IFERROR(X14/V14,"-")</f>
        <v>-</v>
      </c>
      <c r="AA14" s="188"/>
      <c r="AB14" s="85"/>
      <c r="AC14" s="79"/>
      <c r="AD14" s="94">
        <v>1</v>
      </c>
      <c r="AE14" s="95">
        <f>IF(P14=0,"",IF(AD14=0,"",(AD14/P14)))</f>
        <v>0.0625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4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0.125</v>
      </c>
      <c r="BP14" s="121">
        <v>1</v>
      </c>
      <c r="BQ14" s="122">
        <f>IFERROR(BP14/BN14,"-")</f>
        <v>0.5</v>
      </c>
      <c r="BR14" s="123">
        <v>5000</v>
      </c>
      <c r="BS14" s="124">
        <f>IFERROR(BR14/BN14,"-")</f>
        <v>2500</v>
      </c>
      <c r="BT14" s="125">
        <v>1</v>
      </c>
      <c r="BU14" s="125"/>
      <c r="BV14" s="125"/>
      <c r="BW14" s="126">
        <v>9</v>
      </c>
      <c r="BX14" s="127">
        <f>IF(P14=0,"",IF(BW14=0,"",(BW14/P14)))</f>
        <v>0.5625</v>
      </c>
      <c r="BY14" s="128">
        <v>2</v>
      </c>
      <c r="BZ14" s="129">
        <f>IFERROR(BY14/BW14,"-")</f>
        <v>0.22222222222222</v>
      </c>
      <c r="CA14" s="130">
        <v>680400</v>
      </c>
      <c r="CB14" s="131">
        <f>IFERROR(CA14/BW14,"-")</f>
        <v>75600</v>
      </c>
      <c r="CC14" s="132">
        <v>1</v>
      </c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40400</v>
      </c>
      <c r="CQ14" s="141">
        <v>675400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>
        <f>AB15</f>
        <v>0.265</v>
      </c>
      <c r="B15" s="203" t="s">
        <v>82</v>
      </c>
      <c r="C15" s="203"/>
      <c r="D15" s="203" t="s">
        <v>62</v>
      </c>
      <c r="E15" s="203" t="s">
        <v>63</v>
      </c>
      <c r="F15" s="203" t="s">
        <v>64</v>
      </c>
      <c r="G15" s="203" t="s">
        <v>83</v>
      </c>
      <c r="H15" s="90" t="s">
        <v>84</v>
      </c>
      <c r="I15" s="90" t="s">
        <v>85</v>
      </c>
      <c r="J15" s="188">
        <v>200000</v>
      </c>
      <c r="K15" s="81">
        <v>0</v>
      </c>
      <c r="L15" s="81">
        <v>0</v>
      </c>
      <c r="M15" s="81">
        <v>102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IFERROR(J15/SUM(P15:P23),"-")</f>
        <v>9523.8095238095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SUM(X15:X23)-SUM(J15:J23)</f>
        <v>-147000</v>
      </c>
      <c r="AB15" s="85">
        <f>SUM(X15:X23)/SUM(J15:J23)</f>
        <v>0.265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86</v>
      </c>
      <c r="C16" s="203"/>
      <c r="D16" s="203" t="s">
        <v>62</v>
      </c>
      <c r="E16" s="203" t="s">
        <v>63</v>
      </c>
      <c r="F16" s="203" t="s">
        <v>64</v>
      </c>
      <c r="G16" s="203"/>
      <c r="H16" s="90" t="s">
        <v>84</v>
      </c>
      <c r="I16" s="90"/>
      <c r="J16" s="188"/>
      <c r="K16" s="81">
        <v>19</v>
      </c>
      <c r="L16" s="81">
        <v>0</v>
      </c>
      <c r="M16" s="81">
        <v>73</v>
      </c>
      <c r="N16" s="91">
        <v>7</v>
      </c>
      <c r="O16" s="92">
        <v>0</v>
      </c>
      <c r="P16" s="93">
        <f>N16+O16</f>
        <v>7</v>
      </c>
      <c r="Q16" s="82">
        <f>IFERROR(P16/M16,"-")</f>
        <v>0.095890410958904</v>
      </c>
      <c r="R16" s="81">
        <v>1</v>
      </c>
      <c r="S16" s="81">
        <v>1</v>
      </c>
      <c r="T16" s="82">
        <f>IFERROR(S16/(O16+P16),"-")</f>
        <v>0.14285714285714</v>
      </c>
      <c r="U16" s="182"/>
      <c r="V16" s="84">
        <v>2</v>
      </c>
      <c r="W16" s="82">
        <f>IF(P16=0,"-",V16/P16)</f>
        <v>0.28571428571429</v>
      </c>
      <c r="X16" s="186">
        <v>45000</v>
      </c>
      <c r="Y16" s="187">
        <f>IFERROR(X16/P16,"-")</f>
        <v>6428.5714285714</v>
      </c>
      <c r="Z16" s="187">
        <f>IFERROR(X16/V16,"-")</f>
        <v>22500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2</v>
      </c>
      <c r="AN16" s="101">
        <f>IF(P16=0,"",IF(AM16=0,"",(AM16/P16)))</f>
        <v>0.28571428571429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0.42857142857143</v>
      </c>
      <c r="BP16" s="121">
        <v>1</v>
      </c>
      <c r="BQ16" s="122">
        <f>IFERROR(BP16/BN16,"-")</f>
        <v>0.33333333333333</v>
      </c>
      <c r="BR16" s="123">
        <v>40000</v>
      </c>
      <c r="BS16" s="124">
        <f>IFERROR(BR16/BN16,"-")</f>
        <v>13333.333333333</v>
      </c>
      <c r="BT16" s="125"/>
      <c r="BU16" s="125"/>
      <c r="BV16" s="125">
        <v>1</v>
      </c>
      <c r="BW16" s="126">
        <v>1</v>
      </c>
      <c r="BX16" s="127">
        <f>IF(P16=0,"",IF(BW16=0,"",(BW16/P16)))</f>
        <v>0.14285714285714</v>
      </c>
      <c r="BY16" s="128">
        <v>1</v>
      </c>
      <c r="BZ16" s="129">
        <f>IFERROR(BY16/BW16,"-")</f>
        <v>1</v>
      </c>
      <c r="CA16" s="130">
        <v>5000</v>
      </c>
      <c r="CB16" s="131">
        <f>IFERROR(CA16/BW16,"-")</f>
        <v>5000</v>
      </c>
      <c r="CC16" s="132">
        <v>1</v>
      </c>
      <c r="CD16" s="132"/>
      <c r="CE16" s="132"/>
      <c r="CF16" s="133">
        <v>1</v>
      </c>
      <c r="CG16" s="134">
        <f>IF(P16=0,"",IF(CF16=0,"",(CF16/P16)))</f>
        <v>0.14285714285714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2</v>
      </c>
      <c r="CP16" s="141">
        <v>45000</v>
      </c>
      <c r="CQ16" s="141">
        <v>40000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87</v>
      </c>
      <c r="C17" s="203"/>
      <c r="D17" s="203" t="s">
        <v>88</v>
      </c>
      <c r="E17" s="203" t="s">
        <v>89</v>
      </c>
      <c r="F17" s="203" t="s">
        <v>90</v>
      </c>
      <c r="G17" s="203"/>
      <c r="H17" s="90" t="s">
        <v>84</v>
      </c>
      <c r="I17" s="90"/>
      <c r="J17" s="188"/>
      <c r="K17" s="81">
        <v>10</v>
      </c>
      <c r="L17" s="81">
        <v>0</v>
      </c>
      <c r="M17" s="81">
        <v>78</v>
      </c>
      <c r="N17" s="91">
        <v>3</v>
      </c>
      <c r="O17" s="92">
        <v>0</v>
      </c>
      <c r="P17" s="93">
        <f>N17+O17</f>
        <v>3</v>
      </c>
      <c r="Q17" s="82">
        <f>IFERROR(P17/M17,"-")</f>
        <v>0.038461538461538</v>
      </c>
      <c r="R17" s="81">
        <v>0</v>
      </c>
      <c r="S17" s="81">
        <v>1</v>
      </c>
      <c r="T17" s="82">
        <f>IFERROR(S17/(O17+P17),"-")</f>
        <v>0.33333333333333</v>
      </c>
      <c r="U17" s="182"/>
      <c r="V17" s="84">
        <v>1</v>
      </c>
      <c r="W17" s="82">
        <f>IF(P17=0,"-",V17/P17)</f>
        <v>0.33333333333333</v>
      </c>
      <c r="X17" s="186">
        <v>5000</v>
      </c>
      <c r="Y17" s="187">
        <f>IFERROR(X17/P17,"-")</f>
        <v>1666.6666666667</v>
      </c>
      <c r="Z17" s="187">
        <f>IFERROR(X17/V17,"-")</f>
        <v>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0.66666666666667</v>
      </c>
      <c r="BP17" s="121">
        <v>1</v>
      </c>
      <c r="BQ17" s="122">
        <f>IFERROR(BP17/BN17,"-")</f>
        <v>0.5</v>
      </c>
      <c r="BR17" s="123">
        <v>5000</v>
      </c>
      <c r="BS17" s="124">
        <f>IFERROR(BR17/BN17,"-")</f>
        <v>2500</v>
      </c>
      <c r="BT17" s="125">
        <v>1</v>
      </c>
      <c r="BU17" s="125"/>
      <c r="BV17" s="125"/>
      <c r="BW17" s="126">
        <v>1</v>
      </c>
      <c r="BX17" s="127">
        <f>IF(P17=0,"",IF(BW17=0,"",(BW17/P17)))</f>
        <v>0.33333333333333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92</v>
      </c>
      <c r="E18" s="203" t="s">
        <v>93</v>
      </c>
      <c r="F18" s="203" t="s">
        <v>64</v>
      </c>
      <c r="G18" s="203"/>
      <c r="H18" s="90" t="s">
        <v>84</v>
      </c>
      <c r="I18" s="90"/>
      <c r="J18" s="188"/>
      <c r="K18" s="81">
        <v>0</v>
      </c>
      <c r="L18" s="81">
        <v>0</v>
      </c>
      <c r="M18" s="81">
        <v>27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92</v>
      </c>
      <c r="E19" s="203" t="s">
        <v>93</v>
      </c>
      <c r="F19" s="203" t="s">
        <v>64</v>
      </c>
      <c r="G19" s="203"/>
      <c r="H19" s="90" t="s">
        <v>84</v>
      </c>
      <c r="I19" s="90"/>
      <c r="J19" s="188"/>
      <c r="K19" s="81">
        <v>7</v>
      </c>
      <c r="L19" s="81">
        <v>0</v>
      </c>
      <c r="M19" s="81">
        <v>14</v>
      </c>
      <c r="N19" s="91">
        <v>2</v>
      </c>
      <c r="O19" s="92">
        <v>0</v>
      </c>
      <c r="P19" s="93">
        <f>N19+O19</f>
        <v>2</v>
      </c>
      <c r="Q19" s="82">
        <f>IFERROR(P19/M19,"-")</f>
        <v>0.14285714285714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0.5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95</v>
      </c>
      <c r="C20" s="203"/>
      <c r="D20" s="203" t="s">
        <v>96</v>
      </c>
      <c r="E20" s="203" t="s">
        <v>97</v>
      </c>
      <c r="F20" s="203" t="s">
        <v>90</v>
      </c>
      <c r="G20" s="203"/>
      <c r="H20" s="90" t="s">
        <v>84</v>
      </c>
      <c r="I20" s="90"/>
      <c r="J20" s="188"/>
      <c r="K20" s="81">
        <v>2</v>
      </c>
      <c r="L20" s="81">
        <v>0</v>
      </c>
      <c r="M20" s="81">
        <v>18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98</v>
      </c>
      <c r="C21" s="203"/>
      <c r="D21" s="203" t="s">
        <v>99</v>
      </c>
      <c r="E21" s="203" t="s">
        <v>100</v>
      </c>
      <c r="F21" s="203" t="s">
        <v>64</v>
      </c>
      <c r="G21" s="203"/>
      <c r="H21" s="90" t="s">
        <v>84</v>
      </c>
      <c r="I21" s="90"/>
      <c r="J21" s="188"/>
      <c r="K21" s="81">
        <v>0</v>
      </c>
      <c r="L21" s="81">
        <v>0</v>
      </c>
      <c r="M21" s="81">
        <v>20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101</v>
      </c>
      <c r="C22" s="203"/>
      <c r="D22" s="203" t="s">
        <v>99</v>
      </c>
      <c r="E22" s="203" t="s">
        <v>100</v>
      </c>
      <c r="F22" s="203" t="s">
        <v>64</v>
      </c>
      <c r="G22" s="203"/>
      <c r="H22" s="90" t="s">
        <v>84</v>
      </c>
      <c r="I22" s="90"/>
      <c r="J22" s="188"/>
      <c r="K22" s="81">
        <v>10</v>
      </c>
      <c r="L22" s="81">
        <v>0</v>
      </c>
      <c r="M22" s="81">
        <v>29</v>
      </c>
      <c r="N22" s="91">
        <v>3</v>
      </c>
      <c r="O22" s="92">
        <v>0</v>
      </c>
      <c r="P22" s="93">
        <f>N22+O22</f>
        <v>3</v>
      </c>
      <c r="Q22" s="82">
        <f>IFERROR(P22/M22,"-")</f>
        <v>0.10344827586207</v>
      </c>
      <c r="R22" s="81">
        <v>0</v>
      </c>
      <c r="S22" s="81">
        <v>1</v>
      </c>
      <c r="T22" s="82">
        <f>IFERROR(S22/(O22+P22),"-")</f>
        <v>0.33333333333333</v>
      </c>
      <c r="U22" s="182"/>
      <c r="V22" s="84">
        <v>1</v>
      </c>
      <c r="W22" s="82">
        <f>IF(P22=0,"-",V22/P22)</f>
        <v>0.33333333333333</v>
      </c>
      <c r="X22" s="186">
        <v>3000</v>
      </c>
      <c r="Y22" s="187">
        <f>IFERROR(X22/P22,"-")</f>
        <v>1000</v>
      </c>
      <c r="Z22" s="187">
        <f>IFERROR(X22/V22,"-")</f>
        <v>3000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0.33333333333333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>
        <v>1</v>
      </c>
      <c r="BQ22" s="122">
        <f>IFERROR(BP22/BN22,"-")</f>
        <v>1</v>
      </c>
      <c r="BR22" s="123">
        <v>3000</v>
      </c>
      <c r="BS22" s="124">
        <f>IFERROR(BR22/BN22,"-")</f>
        <v>3000</v>
      </c>
      <c r="BT22" s="125">
        <v>1</v>
      </c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3000</v>
      </c>
      <c r="CQ22" s="141">
        <v>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102</v>
      </c>
      <c r="C23" s="203"/>
      <c r="D23" s="203" t="s">
        <v>79</v>
      </c>
      <c r="E23" s="203" t="s">
        <v>79</v>
      </c>
      <c r="F23" s="203" t="s">
        <v>80</v>
      </c>
      <c r="G23" s="203"/>
      <c r="H23" s="90"/>
      <c r="I23" s="90"/>
      <c r="J23" s="188"/>
      <c r="K23" s="81">
        <v>104</v>
      </c>
      <c r="L23" s="81">
        <v>41</v>
      </c>
      <c r="M23" s="81">
        <v>28</v>
      </c>
      <c r="N23" s="91">
        <v>6</v>
      </c>
      <c r="O23" s="92">
        <v>0</v>
      </c>
      <c r="P23" s="93">
        <f>N23+O23</f>
        <v>6</v>
      </c>
      <c r="Q23" s="82">
        <f>IFERROR(P23/M23,"-")</f>
        <v>0.21428571428571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0.16666666666667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3</v>
      </c>
      <c r="BX23" s="127">
        <f>IF(P23=0,"",IF(BW23=0,"",(BW23/P23)))</f>
        <v>0.5</v>
      </c>
      <c r="BY23" s="128">
        <v>1</v>
      </c>
      <c r="BZ23" s="129">
        <f>IFERROR(BY23/BW23,"-")</f>
        <v>0.33333333333333</v>
      </c>
      <c r="CA23" s="130">
        <v>18000</v>
      </c>
      <c r="CB23" s="131">
        <f>IFERROR(CA23/BW23,"-")</f>
        <v>6000</v>
      </c>
      <c r="CC23" s="132"/>
      <c r="CD23" s="132"/>
      <c r="CE23" s="132">
        <v>1</v>
      </c>
      <c r="CF23" s="133">
        <v>2</v>
      </c>
      <c r="CG23" s="134">
        <f>IF(P23=0,"",IF(CF23=0,"",(CF23/P23)))</f>
        <v>0.33333333333333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>
        <v>18000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1.9</v>
      </c>
      <c r="B24" s="203" t="s">
        <v>103</v>
      </c>
      <c r="C24" s="203"/>
      <c r="D24" s="203" t="s">
        <v>104</v>
      </c>
      <c r="E24" s="203" t="s">
        <v>105</v>
      </c>
      <c r="F24" s="203" t="s">
        <v>64</v>
      </c>
      <c r="G24" s="203" t="s">
        <v>65</v>
      </c>
      <c r="H24" s="90" t="s">
        <v>106</v>
      </c>
      <c r="I24" s="90" t="s">
        <v>107</v>
      </c>
      <c r="J24" s="188">
        <v>400000</v>
      </c>
      <c r="K24" s="81">
        <v>0</v>
      </c>
      <c r="L24" s="81">
        <v>0</v>
      </c>
      <c r="M24" s="81">
        <v>107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>
        <f>IFERROR(J24/SUM(P24:P30),"-")</f>
        <v>9302.3255813953</v>
      </c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>
        <f>SUM(X24:X30)-SUM(J24:J30)</f>
        <v>360000</v>
      </c>
      <c r="AB24" s="85">
        <f>SUM(X24:X30)/SUM(J24:J30)</f>
        <v>1.9</v>
      </c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108</v>
      </c>
      <c r="C25" s="203"/>
      <c r="D25" s="203" t="s">
        <v>104</v>
      </c>
      <c r="E25" s="203" t="s">
        <v>105</v>
      </c>
      <c r="F25" s="203" t="s">
        <v>64</v>
      </c>
      <c r="G25" s="203"/>
      <c r="H25" s="90" t="s">
        <v>106</v>
      </c>
      <c r="I25" s="90"/>
      <c r="J25" s="188"/>
      <c r="K25" s="81">
        <v>34</v>
      </c>
      <c r="L25" s="81">
        <v>0</v>
      </c>
      <c r="M25" s="81">
        <v>156</v>
      </c>
      <c r="N25" s="91">
        <v>14</v>
      </c>
      <c r="O25" s="92">
        <v>0</v>
      </c>
      <c r="P25" s="93">
        <f>N25+O25</f>
        <v>14</v>
      </c>
      <c r="Q25" s="82">
        <f>IFERROR(P25/M25,"-")</f>
        <v>0.08974358974359</v>
      </c>
      <c r="R25" s="81">
        <v>1</v>
      </c>
      <c r="S25" s="81">
        <v>5</v>
      </c>
      <c r="T25" s="82">
        <f>IFERROR(S25/(O25+P25),"-")</f>
        <v>0.35714285714286</v>
      </c>
      <c r="U25" s="182"/>
      <c r="V25" s="84">
        <v>2</v>
      </c>
      <c r="W25" s="82">
        <f>IF(P25=0,"-",V25/P25)</f>
        <v>0.14285714285714</v>
      </c>
      <c r="X25" s="186">
        <v>32000</v>
      </c>
      <c r="Y25" s="187">
        <f>IFERROR(X25/P25,"-")</f>
        <v>2285.7142857143</v>
      </c>
      <c r="Z25" s="187">
        <f>IFERROR(X25/V25,"-")</f>
        <v>16000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0.071428571428571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5</v>
      </c>
      <c r="BF25" s="113">
        <f>IF(P25=0,"",IF(BE25=0,"",(BE25/P25)))</f>
        <v>0.35714285714286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5</v>
      </c>
      <c r="BO25" s="120">
        <f>IF(P25=0,"",IF(BN25=0,"",(BN25/P25)))</f>
        <v>0.35714285714286</v>
      </c>
      <c r="BP25" s="121">
        <v>1</v>
      </c>
      <c r="BQ25" s="122">
        <f>IFERROR(BP25/BN25,"-")</f>
        <v>0.2</v>
      </c>
      <c r="BR25" s="123">
        <v>27000</v>
      </c>
      <c r="BS25" s="124">
        <f>IFERROR(BR25/BN25,"-")</f>
        <v>5400</v>
      </c>
      <c r="BT25" s="125"/>
      <c r="BU25" s="125"/>
      <c r="BV25" s="125">
        <v>1</v>
      </c>
      <c r="BW25" s="126">
        <v>2</v>
      </c>
      <c r="BX25" s="127">
        <f>IF(P25=0,"",IF(BW25=0,"",(BW25/P25)))</f>
        <v>0.14285714285714</v>
      </c>
      <c r="BY25" s="128">
        <v>1</v>
      </c>
      <c r="BZ25" s="129">
        <f>IFERROR(BY25/BW25,"-")</f>
        <v>0.5</v>
      </c>
      <c r="CA25" s="130">
        <v>5000</v>
      </c>
      <c r="CB25" s="131">
        <f>IFERROR(CA25/BW25,"-")</f>
        <v>2500</v>
      </c>
      <c r="CC25" s="132">
        <v>1</v>
      </c>
      <c r="CD25" s="132"/>
      <c r="CE25" s="132"/>
      <c r="CF25" s="133">
        <v>1</v>
      </c>
      <c r="CG25" s="134">
        <f>IF(P25=0,"",IF(CF25=0,"",(CF25/P25)))</f>
        <v>0.071428571428571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2</v>
      </c>
      <c r="CP25" s="141">
        <v>32000</v>
      </c>
      <c r="CQ25" s="141">
        <v>27000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110</v>
      </c>
      <c r="E26" s="203" t="s">
        <v>111</v>
      </c>
      <c r="F26" s="203" t="s">
        <v>90</v>
      </c>
      <c r="G26" s="203"/>
      <c r="H26" s="90" t="s">
        <v>106</v>
      </c>
      <c r="I26" s="90"/>
      <c r="J26" s="188"/>
      <c r="K26" s="81">
        <v>23</v>
      </c>
      <c r="L26" s="81">
        <v>0</v>
      </c>
      <c r="M26" s="81">
        <v>84</v>
      </c>
      <c r="N26" s="91">
        <v>9</v>
      </c>
      <c r="O26" s="92">
        <v>0</v>
      </c>
      <c r="P26" s="93">
        <f>N26+O26</f>
        <v>9</v>
      </c>
      <c r="Q26" s="82">
        <f>IFERROR(P26/M26,"-")</f>
        <v>0.10714285714286</v>
      </c>
      <c r="R26" s="81">
        <v>1</v>
      </c>
      <c r="S26" s="81">
        <v>4</v>
      </c>
      <c r="T26" s="82">
        <f>IFERROR(S26/(O26+P26),"-")</f>
        <v>0.44444444444444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>
        <v>1</v>
      </c>
      <c r="AE26" s="95">
        <f>IF(P26=0,"",IF(AD26=0,"",(AD26/P26)))</f>
        <v>0.11111111111111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1</v>
      </c>
      <c r="AN26" s="101">
        <f>IF(P26=0,"",IF(AM26=0,"",(AM26/P26)))</f>
        <v>0.11111111111111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1</v>
      </c>
      <c r="AW26" s="107">
        <f>IF(P26=0,"",IF(AV26=0,"",(AV26/P26)))</f>
        <v>0.11111111111111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0.22222222222222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0.11111111111111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112</v>
      </c>
      <c r="C27" s="203"/>
      <c r="D27" s="203" t="s">
        <v>113</v>
      </c>
      <c r="E27" s="203" t="s">
        <v>114</v>
      </c>
      <c r="F27" s="203" t="s">
        <v>64</v>
      </c>
      <c r="G27" s="203"/>
      <c r="H27" s="90" t="s">
        <v>106</v>
      </c>
      <c r="I27" s="90"/>
      <c r="J27" s="188"/>
      <c r="K27" s="81">
        <v>0</v>
      </c>
      <c r="L27" s="81">
        <v>0</v>
      </c>
      <c r="M27" s="81">
        <v>76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115</v>
      </c>
      <c r="C28" s="203"/>
      <c r="D28" s="203" t="s">
        <v>113</v>
      </c>
      <c r="E28" s="203" t="s">
        <v>114</v>
      </c>
      <c r="F28" s="203" t="s">
        <v>64</v>
      </c>
      <c r="G28" s="203"/>
      <c r="H28" s="90" t="s">
        <v>106</v>
      </c>
      <c r="I28" s="90"/>
      <c r="J28" s="188"/>
      <c r="K28" s="81">
        <v>15</v>
      </c>
      <c r="L28" s="81">
        <v>0</v>
      </c>
      <c r="M28" s="81">
        <v>65</v>
      </c>
      <c r="N28" s="91">
        <v>4</v>
      </c>
      <c r="O28" s="92">
        <v>0</v>
      </c>
      <c r="P28" s="93">
        <f>N28+O28</f>
        <v>4</v>
      </c>
      <c r="Q28" s="82">
        <f>IFERROR(P28/M28,"-")</f>
        <v>0.061538461538462</v>
      </c>
      <c r="R28" s="81">
        <v>0</v>
      </c>
      <c r="S28" s="81">
        <v>2</v>
      </c>
      <c r="T28" s="82">
        <f>IFERROR(S28/(O28+P28),"-")</f>
        <v>0.5</v>
      </c>
      <c r="U28" s="182"/>
      <c r="V28" s="84">
        <v>1</v>
      </c>
      <c r="W28" s="82">
        <f>IF(P28=0,"-",V28/P28)</f>
        <v>0.25</v>
      </c>
      <c r="X28" s="186">
        <v>3000</v>
      </c>
      <c r="Y28" s="187">
        <f>IFERROR(X28/P28,"-")</f>
        <v>750</v>
      </c>
      <c r="Z28" s="187">
        <f>IFERROR(X28/V28,"-")</f>
        <v>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0.25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3</v>
      </c>
      <c r="BX28" s="127">
        <f>IF(P28=0,"",IF(BW28=0,"",(BW28/P28)))</f>
        <v>0.75</v>
      </c>
      <c r="BY28" s="128">
        <v>1</v>
      </c>
      <c r="BZ28" s="129">
        <f>IFERROR(BY28/BW28,"-")</f>
        <v>0.33333333333333</v>
      </c>
      <c r="CA28" s="130">
        <v>3000</v>
      </c>
      <c r="CB28" s="131">
        <f>IFERROR(CA28/BW28,"-")</f>
        <v>1000</v>
      </c>
      <c r="CC28" s="132">
        <v>1</v>
      </c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117</v>
      </c>
      <c r="E29" s="203" t="s">
        <v>118</v>
      </c>
      <c r="F29" s="203" t="s">
        <v>90</v>
      </c>
      <c r="G29" s="203"/>
      <c r="H29" s="90" t="s">
        <v>106</v>
      </c>
      <c r="I29" s="90"/>
      <c r="J29" s="188"/>
      <c r="K29" s="81">
        <v>7</v>
      </c>
      <c r="L29" s="81">
        <v>0</v>
      </c>
      <c r="M29" s="81">
        <v>110</v>
      </c>
      <c r="N29" s="91">
        <v>2</v>
      </c>
      <c r="O29" s="92">
        <v>0</v>
      </c>
      <c r="P29" s="93">
        <f>N29+O29</f>
        <v>2</v>
      </c>
      <c r="Q29" s="82">
        <f>IFERROR(P29/M29,"-")</f>
        <v>0.018181818181818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0.5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79</v>
      </c>
      <c r="E30" s="203" t="s">
        <v>79</v>
      </c>
      <c r="F30" s="203" t="s">
        <v>80</v>
      </c>
      <c r="G30" s="203"/>
      <c r="H30" s="90"/>
      <c r="I30" s="90"/>
      <c r="J30" s="188"/>
      <c r="K30" s="81">
        <v>95</v>
      </c>
      <c r="L30" s="81">
        <v>57</v>
      </c>
      <c r="M30" s="81">
        <v>23</v>
      </c>
      <c r="N30" s="91">
        <v>14</v>
      </c>
      <c r="O30" s="92">
        <v>0</v>
      </c>
      <c r="P30" s="93">
        <f>N30+O30</f>
        <v>14</v>
      </c>
      <c r="Q30" s="82">
        <f>IFERROR(P30/M30,"-")</f>
        <v>0.60869565217391</v>
      </c>
      <c r="R30" s="81">
        <v>1</v>
      </c>
      <c r="S30" s="81">
        <v>2</v>
      </c>
      <c r="T30" s="82">
        <f>IFERROR(S30/(O30+P30),"-")</f>
        <v>0.14285714285714</v>
      </c>
      <c r="U30" s="182"/>
      <c r="V30" s="84">
        <v>4</v>
      </c>
      <c r="W30" s="82">
        <f>IF(P30=0,"-",V30/P30)</f>
        <v>0.28571428571429</v>
      </c>
      <c r="X30" s="186">
        <v>725000</v>
      </c>
      <c r="Y30" s="187">
        <f>IFERROR(X30/P30,"-")</f>
        <v>51785.714285714</v>
      </c>
      <c r="Z30" s="187">
        <f>IFERROR(X30/V30,"-")</f>
        <v>181250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0.071428571428571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2</v>
      </c>
      <c r="BF30" s="113">
        <f>IF(P30=0,"",IF(BE30=0,"",(BE30/P30)))</f>
        <v>0.14285714285714</v>
      </c>
      <c r="BG30" s="112">
        <v>1</v>
      </c>
      <c r="BH30" s="114">
        <f>IFERROR(BG30/BE30,"-")</f>
        <v>0.5</v>
      </c>
      <c r="BI30" s="115">
        <v>6000</v>
      </c>
      <c r="BJ30" s="116">
        <f>IFERROR(BI30/BE30,"-")</f>
        <v>3000</v>
      </c>
      <c r="BK30" s="117"/>
      <c r="BL30" s="117">
        <v>1</v>
      </c>
      <c r="BM30" s="117"/>
      <c r="BN30" s="119">
        <v>5</v>
      </c>
      <c r="BO30" s="120">
        <f>IF(P30=0,"",IF(BN30=0,"",(BN30/P30)))</f>
        <v>0.35714285714286</v>
      </c>
      <c r="BP30" s="121">
        <v>2</v>
      </c>
      <c r="BQ30" s="122">
        <f>IFERROR(BP30/BN30,"-")</f>
        <v>0.4</v>
      </c>
      <c r="BR30" s="123">
        <v>85000</v>
      </c>
      <c r="BS30" s="124">
        <f>IFERROR(BR30/BN30,"-")</f>
        <v>17000</v>
      </c>
      <c r="BT30" s="125">
        <v>1</v>
      </c>
      <c r="BU30" s="125"/>
      <c r="BV30" s="125">
        <v>1</v>
      </c>
      <c r="BW30" s="126">
        <v>2</v>
      </c>
      <c r="BX30" s="127">
        <f>IF(P30=0,"",IF(BW30=0,"",(BW30/P30)))</f>
        <v>0.14285714285714</v>
      </c>
      <c r="BY30" s="128">
        <v>1</v>
      </c>
      <c r="BZ30" s="129">
        <f>IFERROR(BY30/BW30,"-")</f>
        <v>0.5</v>
      </c>
      <c r="CA30" s="130">
        <v>84000</v>
      </c>
      <c r="CB30" s="131">
        <f>IFERROR(CA30/BW30,"-")</f>
        <v>42000</v>
      </c>
      <c r="CC30" s="132"/>
      <c r="CD30" s="132"/>
      <c r="CE30" s="132">
        <v>1</v>
      </c>
      <c r="CF30" s="133">
        <v>4</v>
      </c>
      <c r="CG30" s="134">
        <f>IF(P30=0,"",IF(CF30=0,"",(CF30/P30)))</f>
        <v>0.28571428571429</v>
      </c>
      <c r="CH30" s="135">
        <v>2</v>
      </c>
      <c r="CI30" s="136">
        <f>IFERROR(CH30/CF30,"-")</f>
        <v>0.5</v>
      </c>
      <c r="CJ30" s="137">
        <v>639000</v>
      </c>
      <c r="CK30" s="138">
        <f>IFERROR(CJ30/CF30,"-")</f>
        <v>159750</v>
      </c>
      <c r="CL30" s="139"/>
      <c r="CM30" s="139"/>
      <c r="CN30" s="139">
        <v>2</v>
      </c>
      <c r="CO30" s="140">
        <v>4</v>
      </c>
      <c r="CP30" s="141">
        <v>725000</v>
      </c>
      <c r="CQ30" s="141">
        <v>588000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2.115</v>
      </c>
      <c r="B31" s="203" t="s">
        <v>120</v>
      </c>
      <c r="C31" s="203"/>
      <c r="D31" s="203" t="s">
        <v>104</v>
      </c>
      <c r="E31" s="203" t="s">
        <v>105</v>
      </c>
      <c r="F31" s="203" t="s">
        <v>64</v>
      </c>
      <c r="G31" s="203" t="s">
        <v>121</v>
      </c>
      <c r="H31" s="90" t="s">
        <v>106</v>
      </c>
      <c r="I31" s="90" t="s">
        <v>122</v>
      </c>
      <c r="J31" s="188">
        <v>200000</v>
      </c>
      <c r="K31" s="81">
        <v>0</v>
      </c>
      <c r="L31" s="81">
        <v>0</v>
      </c>
      <c r="M31" s="81">
        <v>39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>
        <f>IFERROR(J31/SUM(P31:P36),"-")</f>
        <v>8695.652173913</v>
      </c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>
        <f>SUM(X31:X36)-SUM(J31:J36)</f>
        <v>223000</v>
      </c>
      <c r="AB31" s="85">
        <f>SUM(X31:X36)/SUM(J31:J36)</f>
        <v>2.115</v>
      </c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104</v>
      </c>
      <c r="E32" s="203" t="s">
        <v>105</v>
      </c>
      <c r="F32" s="203" t="s">
        <v>64</v>
      </c>
      <c r="G32" s="203"/>
      <c r="H32" s="90" t="s">
        <v>106</v>
      </c>
      <c r="I32" s="90"/>
      <c r="J32" s="188"/>
      <c r="K32" s="81">
        <v>11</v>
      </c>
      <c r="L32" s="81">
        <v>0</v>
      </c>
      <c r="M32" s="81">
        <v>51</v>
      </c>
      <c r="N32" s="91">
        <v>5</v>
      </c>
      <c r="O32" s="92">
        <v>0</v>
      </c>
      <c r="P32" s="93">
        <f>N32+O32</f>
        <v>5</v>
      </c>
      <c r="Q32" s="82">
        <f>IFERROR(P32/M32,"-")</f>
        <v>0.098039215686275</v>
      </c>
      <c r="R32" s="81">
        <v>1</v>
      </c>
      <c r="S32" s="81">
        <v>1</v>
      </c>
      <c r="T32" s="82">
        <f>IFERROR(S32/(O32+P32),"-")</f>
        <v>0.2</v>
      </c>
      <c r="U32" s="182"/>
      <c r="V32" s="84">
        <v>1</v>
      </c>
      <c r="W32" s="82">
        <f>IF(P32=0,"-",V32/P32)</f>
        <v>0.2</v>
      </c>
      <c r="X32" s="186">
        <v>420000</v>
      </c>
      <c r="Y32" s="187">
        <f>IFERROR(X32/P32,"-")</f>
        <v>84000</v>
      </c>
      <c r="Z32" s="187">
        <f>IFERROR(X32/V32,"-")</f>
        <v>420000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4</v>
      </c>
      <c r="BO32" s="120">
        <f>IF(P32=0,"",IF(BN32=0,"",(BN32/P32)))</f>
        <v>0.8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0.2</v>
      </c>
      <c r="CH32" s="135">
        <v>1</v>
      </c>
      <c r="CI32" s="136">
        <f>IFERROR(CH32/CF32,"-")</f>
        <v>1</v>
      </c>
      <c r="CJ32" s="137">
        <v>420000</v>
      </c>
      <c r="CK32" s="138">
        <f>IFERROR(CJ32/CF32,"-")</f>
        <v>420000</v>
      </c>
      <c r="CL32" s="139"/>
      <c r="CM32" s="139"/>
      <c r="CN32" s="139">
        <v>1</v>
      </c>
      <c r="CO32" s="140">
        <v>1</v>
      </c>
      <c r="CP32" s="141">
        <v>420000</v>
      </c>
      <c r="CQ32" s="141">
        <v>420000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/>
      <c r="B33" s="203" t="s">
        <v>124</v>
      </c>
      <c r="C33" s="203"/>
      <c r="D33" s="203" t="s">
        <v>125</v>
      </c>
      <c r="E33" s="203" t="s">
        <v>126</v>
      </c>
      <c r="F33" s="203" t="s">
        <v>64</v>
      </c>
      <c r="G33" s="203"/>
      <c r="H33" s="90" t="s">
        <v>106</v>
      </c>
      <c r="I33" s="90" t="s">
        <v>127</v>
      </c>
      <c r="J33" s="188"/>
      <c r="K33" s="81">
        <v>0</v>
      </c>
      <c r="L33" s="81">
        <v>0</v>
      </c>
      <c r="M33" s="81">
        <v>58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125</v>
      </c>
      <c r="E34" s="203" t="s">
        <v>126</v>
      </c>
      <c r="F34" s="203" t="s">
        <v>64</v>
      </c>
      <c r="G34" s="203"/>
      <c r="H34" s="90" t="s">
        <v>106</v>
      </c>
      <c r="I34" s="90"/>
      <c r="J34" s="188"/>
      <c r="K34" s="81">
        <v>22</v>
      </c>
      <c r="L34" s="81">
        <v>0</v>
      </c>
      <c r="M34" s="81">
        <v>82</v>
      </c>
      <c r="N34" s="91">
        <v>6</v>
      </c>
      <c r="O34" s="92">
        <v>0</v>
      </c>
      <c r="P34" s="93">
        <f>N34+O34</f>
        <v>6</v>
      </c>
      <c r="Q34" s="82">
        <f>IFERROR(P34/M34,"-")</f>
        <v>0.073170731707317</v>
      </c>
      <c r="R34" s="81">
        <v>0</v>
      </c>
      <c r="S34" s="81">
        <v>1</v>
      </c>
      <c r="T34" s="82">
        <f>IFERROR(S34/(O34+P34),"-")</f>
        <v>0.16666666666667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6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130</v>
      </c>
      <c r="E35" s="203" t="s">
        <v>131</v>
      </c>
      <c r="F35" s="203" t="s">
        <v>90</v>
      </c>
      <c r="G35" s="203"/>
      <c r="H35" s="90" t="s">
        <v>106</v>
      </c>
      <c r="I35" s="90" t="s">
        <v>132</v>
      </c>
      <c r="J35" s="188"/>
      <c r="K35" s="81">
        <v>3</v>
      </c>
      <c r="L35" s="81">
        <v>0</v>
      </c>
      <c r="M35" s="81">
        <v>36</v>
      </c>
      <c r="N35" s="91">
        <v>2</v>
      </c>
      <c r="O35" s="92">
        <v>0</v>
      </c>
      <c r="P35" s="93">
        <f>N35+O35</f>
        <v>2</v>
      </c>
      <c r="Q35" s="82">
        <f>IFERROR(P35/M35,"-")</f>
        <v>0.055555555555556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133</v>
      </c>
      <c r="C36" s="203"/>
      <c r="D36" s="203" t="s">
        <v>79</v>
      </c>
      <c r="E36" s="203" t="s">
        <v>79</v>
      </c>
      <c r="F36" s="203" t="s">
        <v>80</v>
      </c>
      <c r="G36" s="203"/>
      <c r="H36" s="90"/>
      <c r="I36" s="90"/>
      <c r="J36" s="188"/>
      <c r="K36" s="81">
        <v>27</v>
      </c>
      <c r="L36" s="81">
        <v>19</v>
      </c>
      <c r="M36" s="81">
        <v>10</v>
      </c>
      <c r="N36" s="91">
        <v>10</v>
      </c>
      <c r="O36" s="92">
        <v>0</v>
      </c>
      <c r="P36" s="93">
        <f>N36+O36</f>
        <v>10</v>
      </c>
      <c r="Q36" s="82">
        <f>IFERROR(P36/M36,"-")</f>
        <v>1</v>
      </c>
      <c r="R36" s="81">
        <v>0</v>
      </c>
      <c r="S36" s="81">
        <v>1</v>
      </c>
      <c r="T36" s="82">
        <f>IFERROR(S36/(O36+P36),"-")</f>
        <v>0.1</v>
      </c>
      <c r="U36" s="182"/>
      <c r="V36" s="84">
        <v>1</v>
      </c>
      <c r="W36" s="82">
        <f>IF(P36=0,"-",V36/P36)</f>
        <v>0.1</v>
      </c>
      <c r="X36" s="186">
        <v>3000</v>
      </c>
      <c r="Y36" s="187">
        <f>IFERROR(X36/P36,"-")</f>
        <v>300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4</v>
      </c>
      <c r="BO36" s="120">
        <f>IF(P36=0,"",IF(BN36=0,"",(BN36/P36)))</f>
        <v>0.4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4</v>
      </c>
      <c r="BX36" s="127">
        <f>IF(P36=0,"",IF(BW36=0,"",(BW36/P36)))</f>
        <v>0.4</v>
      </c>
      <c r="BY36" s="128">
        <v>1</v>
      </c>
      <c r="BZ36" s="129">
        <f>IFERROR(BY36/BW36,"-")</f>
        <v>0.25</v>
      </c>
      <c r="CA36" s="130">
        <v>3000</v>
      </c>
      <c r="CB36" s="131">
        <f>IFERROR(CA36/BW36,"-")</f>
        <v>750</v>
      </c>
      <c r="CC36" s="132">
        <v>1</v>
      </c>
      <c r="CD36" s="132"/>
      <c r="CE36" s="132"/>
      <c r="CF36" s="133">
        <v>1</v>
      </c>
      <c r="CG36" s="134">
        <f>IF(P36=0,"",IF(CF36=0,"",(CF36/P36)))</f>
        <v>0.1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0.85</v>
      </c>
      <c r="B37" s="203" t="s">
        <v>134</v>
      </c>
      <c r="C37" s="203"/>
      <c r="D37" s="203" t="s">
        <v>135</v>
      </c>
      <c r="E37" s="203" t="s">
        <v>93</v>
      </c>
      <c r="F37" s="203" t="s">
        <v>64</v>
      </c>
      <c r="G37" s="203" t="s">
        <v>65</v>
      </c>
      <c r="H37" s="90" t="s">
        <v>136</v>
      </c>
      <c r="I37" s="205" t="s">
        <v>137</v>
      </c>
      <c r="J37" s="188">
        <v>120000</v>
      </c>
      <c r="K37" s="81">
        <v>0</v>
      </c>
      <c r="L37" s="81">
        <v>0</v>
      </c>
      <c r="M37" s="81">
        <v>101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>
        <f>IFERROR(J37/SUM(P37:P39),"-")</f>
        <v>7500</v>
      </c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>
        <f>SUM(X37:X39)-SUM(J37:J39)</f>
        <v>-18000</v>
      </c>
      <c r="AB37" s="85">
        <f>SUM(X37:X39)/SUM(J37:J39)</f>
        <v>0.85</v>
      </c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135</v>
      </c>
      <c r="E38" s="203" t="s">
        <v>93</v>
      </c>
      <c r="F38" s="203" t="s">
        <v>64</v>
      </c>
      <c r="G38" s="203"/>
      <c r="H38" s="90"/>
      <c r="I38" s="90"/>
      <c r="J38" s="188"/>
      <c r="K38" s="81">
        <v>37</v>
      </c>
      <c r="L38" s="81">
        <v>0</v>
      </c>
      <c r="M38" s="81">
        <v>128</v>
      </c>
      <c r="N38" s="91">
        <v>15</v>
      </c>
      <c r="O38" s="92">
        <v>0</v>
      </c>
      <c r="P38" s="93">
        <f>N38+O38</f>
        <v>15</v>
      </c>
      <c r="Q38" s="82">
        <f>IFERROR(P38/M38,"-")</f>
        <v>0.1171875</v>
      </c>
      <c r="R38" s="81">
        <v>2</v>
      </c>
      <c r="S38" s="81">
        <v>4</v>
      </c>
      <c r="T38" s="82">
        <f>IFERROR(S38/(O38+P38),"-")</f>
        <v>0.26666666666667</v>
      </c>
      <c r="U38" s="182"/>
      <c r="V38" s="84">
        <v>3</v>
      </c>
      <c r="W38" s="82">
        <f>IF(P38=0,"-",V38/P38)</f>
        <v>0.2</v>
      </c>
      <c r="X38" s="186">
        <v>102000</v>
      </c>
      <c r="Y38" s="187">
        <f>IFERROR(X38/P38,"-")</f>
        <v>6800</v>
      </c>
      <c r="Z38" s="187">
        <f>IFERROR(X38/V38,"-")</f>
        <v>34000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0.066666666666667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0.066666666666667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5</v>
      </c>
      <c r="BF38" s="113">
        <f>IF(P38=0,"",IF(BE38=0,"",(BE38/P38)))</f>
        <v>0.33333333333333</v>
      </c>
      <c r="BG38" s="112">
        <v>2</v>
      </c>
      <c r="BH38" s="114">
        <f>IFERROR(BG38/BE38,"-")</f>
        <v>0.4</v>
      </c>
      <c r="BI38" s="115">
        <v>9000</v>
      </c>
      <c r="BJ38" s="116">
        <f>IFERROR(BI38/BE38,"-")</f>
        <v>1800</v>
      </c>
      <c r="BK38" s="117">
        <v>1</v>
      </c>
      <c r="BL38" s="117">
        <v>1</v>
      </c>
      <c r="BM38" s="117"/>
      <c r="BN38" s="119">
        <v>5</v>
      </c>
      <c r="BO38" s="120">
        <f>IF(P38=0,"",IF(BN38=0,"",(BN38/P38)))</f>
        <v>0.33333333333333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3</v>
      </c>
      <c r="BX38" s="127">
        <f>IF(P38=0,"",IF(BW38=0,"",(BW38/P38)))</f>
        <v>0.2</v>
      </c>
      <c r="BY38" s="128">
        <v>1</v>
      </c>
      <c r="BZ38" s="129">
        <f>IFERROR(BY38/BW38,"-")</f>
        <v>0.33333333333333</v>
      </c>
      <c r="CA38" s="130">
        <v>93000</v>
      </c>
      <c r="CB38" s="131">
        <f>IFERROR(CA38/BW38,"-")</f>
        <v>31000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3</v>
      </c>
      <c r="CP38" s="141">
        <v>102000</v>
      </c>
      <c r="CQ38" s="141">
        <v>93000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135</v>
      </c>
      <c r="E39" s="203" t="s">
        <v>93</v>
      </c>
      <c r="F39" s="203" t="s">
        <v>80</v>
      </c>
      <c r="G39" s="203"/>
      <c r="H39" s="90"/>
      <c r="I39" s="90"/>
      <c r="J39" s="188"/>
      <c r="K39" s="81">
        <v>118</v>
      </c>
      <c r="L39" s="81">
        <v>18</v>
      </c>
      <c r="M39" s="81">
        <v>1</v>
      </c>
      <c r="N39" s="91">
        <v>1</v>
      </c>
      <c r="O39" s="92">
        <v>0</v>
      </c>
      <c r="P39" s="93">
        <f>N39+O39</f>
        <v>1</v>
      </c>
      <c r="Q39" s="82">
        <f>IFERROR(P39/M39,"-")</f>
        <v>1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</v>
      </c>
      <c r="B40" s="203" t="s">
        <v>140</v>
      </c>
      <c r="C40" s="203"/>
      <c r="D40" s="203" t="s">
        <v>135</v>
      </c>
      <c r="E40" s="203" t="s">
        <v>93</v>
      </c>
      <c r="F40" s="203" t="s">
        <v>64</v>
      </c>
      <c r="G40" s="203" t="s">
        <v>70</v>
      </c>
      <c r="H40" s="90" t="s">
        <v>136</v>
      </c>
      <c r="I40" s="205" t="s">
        <v>137</v>
      </c>
      <c r="J40" s="188">
        <v>150000</v>
      </c>
      <c r="K40" s="81">
        <v>0</v>
      </c>
      <c r="L40" s="81">
        <v>0</v>
      </c>
      <c r="M40" s="81">
        <v>77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>
        <f>IFERROR(J40/SUM(P40:P42),"-")</f>
        <v>13636.363636364</v>
      </c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>
        <f>SUM(X40:X42)-SUM(J40:J42)</f>
        <v>-150000</v>
      </c>
      <c r="AB40" s="85">
        <f>SUM(X40:X42)/SUM(J40:J42)</f>
        <v>0</v>
      </c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141</v>
      </c>
      <c r="C41" s="203"/>
      <c r="D41" s="203" t="s">
        <v>135</v>
      </c>
      <c r="E41" s="203" t="s">
        <v>93</v>
      </c>
      <c r="F41" s="203" t="s">
        <v>64</v>
      </c>
      <c r="G41" s="203"/>
      <c r="H41" s="90"/>
      <c r="I41" s="90"/>
      <c r="J41" s="188"/>
      <c r="K41" s="81">
        <v>29</v>
      </c>
      <c r="L41" s="81">
        <v>0</v>
      </c>
      <c r="M41" s="81">
        <v>95</v>
      </c>
      <c r="N41" s="91">
        <v>9</v>
      </c>
      <c r="O41" s="92">
        <v>0</v>
      </c>
      <c r="P41" s="93">
        <f>N41+O41</f>
        <v>9</v>
      </c>
      <c r="Q41" s="82">
        <f>IFERROR(P41/M41,"-")</f>
        <v>0.094736842105263</v>
      </c>
      <c r="R41" s="81">
        <v>0</v>
      </c>
      <c r="S41" s="81">
        <v>2</v>
      </c>
      <c r="T41" s="82">
        <f>IFERROR(S41/(O41+P41),"-")</f>
        <v>0.22222222222222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0.22222222222222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5</v>
      </c>
      <c r="BO41" s="120">
        <f>IF(P41=0,"",IF(BN41=0,"",(BN41/P41)))</f>
        <v>0.55555555555556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0.22222222222222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142</v>
      </c>
      <c r="C42" s="203"/>
      <c r="D42" s="203" t="s">
        <v>135</v>
      </c>
      <c r="E42" s="203" t="s">
        <v>93</v>
      </c>
      <c r="F42" s="203" t="s">
        <v>80</v>
      </c>
      <c r="G42" s="203"/>
      <c r="H42" s="90"/>
      <c r="I42" s="90"/>
      <c r="J42" s="188"/>
      <c r="K42" s="81">
        <v>26</v>
      </c>
      <c r="L42" s="81">
        <v>12</v>
      </c>
      <c r="M42" s="81">
        <v>2</v>
      </c>
      <c r="N42" s="91">
        <v>2</v>
      </c>
      <c r="O42" s="92">
        <v>0</v>
      </c>
      <c r="P42" s="93">
        <f>N42+O42</f>
        <v>2</v>
      </c>
      <c r="Q42" s="82">
        <f>IFERROR(P42/M42,"-")</f>
        <v>1</v>
      </c>
      <c r="R42" s="81">
        <v>1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1</v>
      </c>
      <c r="BY42" s="128">
        <v>1</v>
      </c>
      <c r="BZ42" s="129">
        <f>IFERROR(BY42/BW42,"-")</f>
        <v>0.5</v>
      </c>
      <c r="CA42" s="130">
        <v>15000</v>
      </c>
      <c r="CB42" s="131">
        <f>IFERROR(CA42/BW42,"-")</f>
        <v>7500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>
        <v>15000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0.022727272727273</v>
      </c>
      <c r="B43" s="203" t="s">
        <v>143</v>
      </c>
      <c r="C43" s="203"/>
      <c r="D43" s="203" t="s">
        <v>135</v>
      </c>
      <c r="E43" s="203" t="s">
        <v>93</v>
      </c>
      <c r="F43" s="203" t="s">
        <v>64</v>
      </c>
      <c r="G43" s="203" t="s">
        <v>144</v>
      </c>
      <c r="H43" s="90" t="s">
        <v>66</v>
      </c>
      <c r="I43" s="205" t="s">
        <v>145</v>
      </c>
      <c r="J43" s="188">
        <v>220000</v>
      </c>
      <c r="K43" s="81">
        <v>1</v>
      </c>
      <c r="L43" s="81">
        <v>0</v>
      </c>
      <c r="M43" s="81">
        <v>126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>
        <f>IFERROR(J43/SUM(P43:P45),"-")</f>
        <v>11578.947368421</v>
      </c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>
        <f>SUM(X43:X45)-SUM(J43:J45)</f>
        <v>-215000</v>
      </c>
      <c r="AB43" s="85">
        <f>SUM(X43:X45)/SUM(J43:J45)</f>
        <v>0.022727272727273</v>
      </c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146</v>
      </c>
      <c r="C44" s="203"/>
      <c r="D44" s="203" t="s">
        <v>135</v>
      </c>
      <c r="E44" s="203" t="s">
        <v>93</v>
      </c>
      <c r="F44" s="203" t="s">
        <v>64</v>
      </c>
      <c r="G44" s="203"/>
      <c r="H44" s="90"/>
      <c r="I44" s="90"/>
      <c r="J44" s="188"/>
      <c r="K44" s="81">
        <v>53</v>
      </c>
      <c r="L44" s="81">
        <v>0</v>
      </c>
      <c r="M44" s="81">
        <v>146</v>
      </c>
      <c r="N44" s="91">
        <v>18</v>
      </c>
      <c r="O44" s="92">
        <v>0</v>
      </c>
      <c r="P44" s="93">
        <f>N44+O44</f>
        <v>18</v>
      </c>
      <c r="Q44" s="82">
        <f>IFERROR(P44/M44,"-")</f>
        <v>0.12328767123288</v>
      </c>
      <c r="R44" s="81">
        <v>0</v>
      </c>
      <c r="S44" s="81">
        <v>2</v>
      </c>
      <c r="T44" s="82">
        <f>IFERROR(S44/(O44+P44),"-")</f>
        <v>0.11111111111111</v>
      </c>
      <c r="U44" s="182"/>
      <c r="V44" s="84">
        <v>0</v>
      </c>
      <c r="W44" s="82">
        <f>IF(P44=0,"-",V44/P44)</f>
        <v>0</v>
      </c>
      <c r="X44" s="186">
        <v>5000</v>
      </c>
      <c r="Y44" s="187">
        <f>IFERROR(X44/P44,"-")</f>
        <v>277.77777777778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2</v>
      </c>
      <c r="AN44" s="101">
        <f>IF(P44=0,"",IF(AM44=0,"",(AM44/P44)))</f>
        <v>0.11111111111111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>
        <v>3</v>
      </c>
      <c r="AW44" s="107">
        <f>IF(P44=0,"",IF(AV44=0,"",(AV44/P44)))</f>
        <v>0.16666666666667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3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6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4</v>
      </c>
      <c r="BX44" s="127">
        <f>IF(P44=0,"",IF(BW44=0,"",(BW44/P44)))</f>
        <v>0.22222222222222</v>
      </c>
      <c r="BY44" s="128">
        <v>1</v>
      </c>
      <c r="BZ44" s="129">
        <f>IFERROR(BY44/BW44,"-")</f>
        <v>0.25</v>
      </c>
      <c r="CA44" s="130">
        <v>26000</v>
      </c>
      <c r="CB44" s="131">
        <f>IFERROR(CA44/BW44,"-")</f>
        <v>6500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5000</v>
      </c>
      <c r="CQ44" s="141">
        <v>26000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147</v>
      </c>
      <c r="C45" s="203"/>
      <c r="D45" s="203" t="s">
        <v>135</v>
      </c>
      <c r="E45" s="203" t="s">
        <v>93</v>
      </c>
      <c r="F45" s="203" t="s">
        <v>80</v>
      </c>
      <c r="G45" s="203"/>
      <c r="H45" s="90"/>
      <c r="I45" s="90"/>
      <c r="J45" s="188"/>
      <c r="K45" s="81">
        <v>21</v>
      </c>
      <c r="L45" s="81">
        <v>18</v>
      </c>
      <c r="M45" s="81">
        <v>0</v>
      </c>
      <c r="N45" s="91">
        <v>1</v>
      </c>
      <c r="O45" s="92">
        <v>0</v>
      </c>
      <c r="P45" s="93">
        <f>N45+O45</f>
        <v>1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1</v>
      </c>
      <c r="BY45" s="128">
        <v>1</v>
      </c>
      <c r="BZ45" s="129">
        <f>IFERROR(BY45/BW45,"-")</f>
        <v>1</v>
      </c>
      <c r="CA45" s="130">
        <v>100000</v>
      </c>
      <c r="CB45" s="131">
        <f>IFERROR(CA45/BW45,"-")</f>
        <v>100000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>
        <v>100000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0.13333333333333</v>
      </c>
      <c r="B46" s="203" t="s">
        <v>148</v>
      </c>
      <c r="C46" s="203"/>
      <c r="D46" s="203" t="s">
        <v>149</v>
      </c>
      <c r="E46" s="203" t="s">
        <v>100</v>
      </c>
      <c r="F46" s="203" t="s">
        <v>64</v>
      </c>
      <c r="G46" s="203" t="s">
        <v>144</v>
      </c>
      <c r="H46" s="90" t="s">
        <v>150</v>
      </c>
      <c r="I46" s="204" t="s">
        <v>67</v>
      </c>
      <c r="J46" s="188">
        <v>150000</v>
      </c>
      <c r="K46" s="81">
        <v>0</v>
      </c>
      <c r="L46" s="81">
        <v>0</v>
      </c>
      <c r="M46" s="81">
        <v>206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>
        <f>IFERROR(J46/SUM(P46:P48),"-")</f>
        <v>9375</v>
      </c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>
        <f>SUM(X46:X48)-SUM(J46:J48)</f>
        <v>-130000</v>
      </c>
      <c r="AB46" s="85">
        <f>SUM(X46:X48)/SUM(J46:J48)</f>
        <v>0.13333333333333</v>
      </c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151</v>
      </c>
      <c r="C47" s="203"/>
      <c r="D47" s="203" t="s">
        <v>149</v>
      </c>
      <c r="E47" s="203" t="s">
        <v>100</v>
      </c>
      <c r="F47" s="203" t="s">
        <v>64</v>
      </c>
      <c r="G47" s="203"/>
      <c r="H47" s="90"/>
      <c r="I47" s="90"/>
      <c r="J47" s="188"/>
      <c r="K47" s="81">
        <v>52</v>
      </c>
      <c r="L47" s="81">
        <v>0</v>
      </c>
      <c r="M47" s="81">
        <v>166</v>
      </c>
      <c r="N47" s="91">
        <v>11</v>
      </c>
      <c r="O47" s="92">
        <v>0</v>
      </c>
      <c r="P47" s="93">
        <f>N47+O47</f>
        <v>11</v>
      </c>
      <c r="Q47" s="82">
        <f>IFERROR(P47/M47,"-")</f>
        <v>0.066265060240964</v>
      </c>
      <c r="R47" s="81">
        <v>2</v>
      </c>
      <c r="S47" s="81">
        <v>3</v>
      </c>
      <c r="T47" s="82">
        <f>IFERROR(S47/(O47+P47),"-")</f>
        <v>0.27272727272727</v>
      </c>
      <c r="U47" s="182"/>
      <c r="V47" s="84">
        <v>1</v>
      </c>
      <c r="W47" s="82">
        <f>IF(P47=0,"-",V47/P47)</f>
        <v>0.090909090909091</v>
      </c>
      <c r="X47" s="186">
        <v>15000</v>
      </c>
      <c r="Y47" s="187">
        <f>IFERROR(X47/P47,"-")</f>
        <v>1363.6363636364</v>
      </c>
      <c r="Z47" s="187">
        <f>IFERROR(X47/V47,"-")</f>
        <v>15000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0.090909090909091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0.090909090909091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7</v>
      </c>
      <c r="BO47" s="120">
        <f>IF(P47=0,"",IF(BN47=0,"",(BN47/P47)))</f>
        <v>0.63636363636364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0.090909090909091</v>
      </c>
      <c r="BY47" s="128">
        <v>1</v>
      </c>
      <c r="BZ47" s="129">
        <f>IFERROR(BY47/BW47,"-")</f>
        <v>1</v>
      </c>
      <c r="CA47" s="130">
        <v>15000</v>
      </c>
      <c r="CB47" s="131">
        <f>IFERROR(CA47/BW47,"-")</f>
        <v>15000</v>
      </c>
      <c r="CC47" s="132"/>
      <c r="CD47" s="132">
        <v>1</v>
      </c>
      <c r="CE47" s="132"/>
      <c r="CF47" s="133">
        <v>1</v>
      </c>
      <c r="CG47" s="134">
        <f>IF(P47=0,"",IF(CF47=0,"",(CF47/P47)))</f>
        <v>0.090909090909091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1</v>
      </c>
      <c r="CP47" s="141">
        <v>15000</v>
      </c>
      <c r="CQ47" s="141">
        <v>15000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152</v>
      </c>
      <c r="C48" s="203"/>
      <c r="D48" s="203" t="s">
        <v>149</v>
      </c>
      <c r="E48" s="203" t="s">
        <v>100</v>
      </c>
      <c r="F48" s="203" t="s">
        <v>80</v>
      </c>
      <c r="G48" s="203"/>
      <c r="H48" s="90"/>
      <c r="I48" s="90"/>
      <c r="J48" s="188"/>
      <c r="K48" s="81">
        <v>45</v>
      </c>
      <c r="L48" s="81">
        <v>20</v>
      </c>
      <c r="M48" s="81">
        <v>9</v>
      </c>
      <c r="N48" s="91">
        <v>5</v>
      </c>
      <c r="O48" s="92">
        <v>0</v>
      </c>
      <c r="P48" s="93">
        <f>N48+O48</f>
        <v>5</v>
      </c>
      <c r="Q48" s="82">
        <f>IFERROR(P48/M48,"-")</f>
        <v>0.55555555555556</v>
      </c>
      <c r="R48" s="81">
        <v>0</v>
      </c>
      <c r="S48" s="81">
        <v>1</v>
      </c>
      <c r="T48" s="82">
        <f>IFERROR(S48/(O48+P48),"-")</f>
        <v>0.2</v>
      </c>
      <c r="U48" s="182"/>
      <c r="V48" s="84">
        <v>1</v>
      </c>
      <c r="W48" s="82">
        <f>IF(P48=0,"-",V48/P48)</f>
        <v>0.2</v>
      </c>
      <c r="X48" s="186">
        <v>5000</v>
      </c>
      <c r="Y48" s="187">
        <f>IFERROR(X48/P48,"-")</f>
        <v>1000</v>
      </c>
      <c r="Z48" s="187">
        <f>IFERROR(X48/V48,"-")</f>
        <v>5000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0.4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0.2</v>
      </c>
      <c r="BP48" s="121">
        <v>1</v>
      </c>
      <c r="BQ48" s="122">
        <f>IFERROR(BP48/BN48,"-")</f>
        <v>1</v>
      </c>
      <c r="BR48" s="123">
        <v>3000</v>
      </c>
      <c r="BS48" s="124">
        <f>IFERROR(BR48/BN48,"-")</f>
        <v>3000</v>
      </c>
      <c r="BT48" s="125">
        <v>1</v>
      </c>
      <c r="BU48" s="125"/>
      <c r="BV48" s="125"/>
      <c r="BW48" s="126">
        <v>2</v>
      </c>
      <c r="BX48" s="127">
        <f>IF(P48=0,"",IF(BW48=0,"",(BW48/P48)))</f>
        <v>0.4</v>
      </c>
      <c r="BY48" s="128">
        <v>2</v>
      </c>
      <c r="BZ48" s="129">
        <f>IFERROR(BY48/BW48,"-")</f>
        <v>1</v>
      </c>
      <c r="CA48" s="130">
        <v>52000</v>
      </c>
      <c r="CB48" s="131">
        <f>IFERROR(CA48/BW48,"-")</f>
        <v>26000</v>
      </c>
      <c r="CC48" s="132">
        <v>1</v>
      </c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5000</v>
      </c>
      <c r="CQ48" s="141">
        <v>47000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0.15454545454545</v>
      </c>
      <c r="B49" s="203" t="s">
        <v>153</v>
      </c>
      <c r="C49" s="203"/>
      <c r="D49" s="203" t="s">
        <v>135</v>
      </c>
      <c r="E49" s="203" t="s">
        <v>93</v>
      </c>
      <c r="F49" s="203" t="s">
        <v>64</v>
      </c>
      <c r="G49" s="203" t="s">
        <v>154</v>
      </c>
      <c r="H49" s="90" t="s">
        <v>66</v>
      </c>
      <c r="I49" s="205" t="s">
        <v>145</v>
      </c>
      <c r="J49" s="188">
        <v>220000</v>
      </c>
      <c r="K49" s="81">
        <v>1</v>
      </c>
      <c r="L49" s="81">
        <v>0</v>
      </c>
      <c r="M49" s="81">
        <v>203</v>
      </c>
      <c r="N49" s="91">
        <v>1</v>
      </c>
      <c r="O49" s="92">
        <v>0</v>
      </c>
      <c r="P49" s="93">
        <f>N49+O49</f>
        <v>1</v>
      </c>
      <c r="Q49" s="82">
        <f>IFERROR(P49/M49,"-")</f>
        <v>0.0049261083743842</v>
      </c>
      <c r="R49" s="81">
        <v>1</v>
      </c>
      <c r="S49" s="81">
        <v>0</v>
      </c>
      <c r="T49" s="82">
        <f>IFERROR(S49/(O49+P49),"-")</f>
        <v>0</v>
      </c>
      <c r="U49" s="182">
        <f>IFERROR(J49/SUM(P49:P51),"-")</f>
        <v>6111.1111111111</v>
      </c>
      <c r="V49" s="84">
        <v>1</v>
      </c>
      <c r="W49" s="82">
        <f>IF(P49=0,"-",V49/P49)</f>
        <v>1</v>
      </c>
      <c r="X49" s="186">
        <v>25000</v>
      </c>
      <c r="Y49" s="187">
        <f>IFERROR(X49/P49,"-")</f>
        <v>25000</v>
      </c>
      <c r="Z49" s="187">
        <f>IFERROR(X49/V49,"-")</f>
        <v>25000</v>
      </c>
      <c r="AA49" s="188">
        <f>SUM(X49:X51)-SUM(J49:J51)</f>
        <v>-186000</v>
      </c>
      <c r="AB49" s="85">
        <f>SUM(X49:X51)/SUM(J49:J51)</f>
        <v>0.15454545454545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1</v>
      </c>
      <c r="BX49" s="127">
        <f>IF(P49=0,"",IF(BW49=0,"",(BW49/P49)))</f>
        <v>1</v>
      </c>
      <c r="BY49" s="128">
        <v>1</v>
      </c>
      <c r="BZ49" s="129">
        <f>IFERROR(BY49/BW49,"-")</f>
        <v>1</v>
      </c>
      <c r="CA49" s="130">
        <v>25000</v>
      </c>
      <c r="CB49" s="131">
        <f>IFERROR(CA49/BW49,"-")</f>
        <v>25000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25000</v>
      </c>
      <c r="CQ49" s="141">
        <v>25000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155</v>
      </c>
      <c r="C50" s="203"/>
      <c r="D50" s="203" t="s">
        <v>135</v>
      </c>
      <c r="E50" s="203" t="s">
        <v>93</v>
      </c>
      <c r="F50" s="203" t="s">
        <v>64</v>
      </c>
      <c r="G50" s="203"/>
      <c r="H50" s="90"/>
      <c r="I50" s="90"/>
      <c r="J50" s="188"/>
      <c r="K50" s="81">
        <v>106</v>
      </c>
      <c r="L50" s="81">
        <v>0</v>
      </c>
      <c r="M50" s="81">
        <v>258</v>
      </c>
      <c r="N50" s="91">
        <v>31</v>
      </c>
      <c r="O50" s="92">
        <v>0</v>
      </c>
      <c r="P50" s="93">
        <f>N50+O50</f>
        <v>31</v>
      </c>
      <c r="Q50" s="82">
        <f>IFERROR(P50/M50,"-")</f>
        <v>0.12015503875969</v>
      </c>
      <c r="R50" s="81">
        <v>2</v>
      </c>
      <c r="S50" s="81">
        <v>7</v>
      </c>
      <c r="T50" s="82">
        <f>IFERROR(S50/(O50+P50),"-")</f>
        <v>0.2258064516129</v>
      </c>
      <c r="U50" s="182"/>
      <c r="V50" s="84">
        <v>3</v>
      </c>
      <c r="W50" s="82">
        <f>IF(P50=0,"-",V50/P50)</f>
        <v>0.096774193548387</v>
      </c>
      <c r="X50" s="186">
        <v>9000</v>
      </c>
      <c r="Y50" s="187">
        <f>IFERROR(X50/P50,"-")</f>
        <v>290.32258064516</v>
      </c>
      <c r="Z50" s="187">
        <f>IFERROR(X50/V50,"-")</f>
        <v>3000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5</v>
      </c>
      <c r="AN50" s="101">
        <f>IF(P50=0,"",IF(AM50=0,"",(AM50/P50)))</f>
        <v>0.16129032258065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>
        <v>3</v>
      </c>
      <c r="AW50" s="107">
        <f>IF(P50=0,"",IF(AV50=0,"",(AV50/P50)))</f>
        <v>0.096774193548387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7</v>
      </c>
      <c r="BF50" s="113">
        <f>IF(P50=0,"",IF(BE50=0,"",(BE50/P50)))</f>
        <v>0.2258064516129</v>
      </c>
      <c r="BG50" s="112">
        <v>1</v>
      </c>
      <c r="BH50" s="114">
        <f>IFERROR(BG50/BE50,"-")</f>
        <v>0.14285714285714</v>
      </c>
      <c r="BI50" s="115">
        <v>3000</v>
      </c>
      <c r="BJ50" s="116">
        <f>IFERROR(BI50/BE50,"-")</f>
        <v>428.57142857143</v>
      </c>
      <c r="BK50" s="117">
        <v>1</v>
      </c>
      <c r="BL50" s="117"/>
      <c r="BM50" s="117"/>
      <c r="BN50" s="119">
        <v>13</v>
      </c>
      <c r="BO50" s="120">
        <f>IF(P50=0,"",IF(BN50=0,"",(BN50/P50)))</f>
        <v>0.41935483870968</v>
      </c>
      <c r="BP50" s="121">
        <v>2</v>
      </c>
      <c r="BQ50" s="122">
        <f>IFERROR(BP50/BN50,"-")</f>
        <v>0.15384615384615</v>
      </c>
      <c r="BR50" s="123">
        <v>6000</v>
      </c>
      <c r="BS50" s="124">
        <f>IFERROR(BR50/BN50,"-")</f>
        <v>461.53846153846</v>
      </c>
      <c r="BT50" s="125">
        <v>2</v>
      </c>
      <c r="BU50" s="125"/>
      <c r="BV50" s="125"/>
      <c r="BW50" s="126">
        <v>3</v>
      </c>
      <c r="BX50" s="127">
        <f>IF(P50=0,"",IF(BW50=0,"",(BW50/P50)))</f>
        <v>0.096774193548387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9000</v>
      </c>
      <c r="CQ50" s="141">
        <v>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156</v>
      </c>
      <c r="C51" s="203"/>
      <c r="D51" s="203" t="s">
        <v>135</v>
      </c>
      <c r="E51" s="203" t="s">
        <v>93</v>
      </c>
      <c r="F51" s="203" t="s">
        <v>80</v>
      </c>
      <c r="G51" s="203"/>
      <c r="H51" s="90"/>
      <c r="I51" s="90"/>
      <c r="J51" s="188"/>
      <c r="K51" s="81">
        <v>45</v>
      </c>
      <c r="L51" s="81">
        <v>24</v>
      </c>
      <c r="M51" s="81">
        <v>15</v>
      </c>
      <c r="N51" s="91">
        <v>4</v>
      </c>
      <c r="O51" s="92">
        <v>0</v>
      </c>
      <c r="P51" s="93">
        <f>N51+O51</f>
        <v>4</v>
      </c>
      <c r="Q51" s="82">
        <f>IFERROR(P51/M51,"-")</f>
        <v>0.26666666666667</v>
      </c>
      <c r="R51" s="81">
        <v>2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0.25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0.5</v>
      </c>
      <c r="BY51" s="128">
        <v>1</v>
      </c>
      <c r="BZ51" s="129">
        <f>IFERROR(BY51/BW51,"-")</f>
        <v>0.5</v>
      </c>
      <c r="CA51" s="130">
        <v>45000</v>
      </c>
      <c r="CB51" s="131">
        <f>IFERROR(CA51/BW51,"-")</f>
        <v>22500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>
        <v>45000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0.34</v>
      </c>
      <c r="B52" s="203" t="s">
        <v>157</v>
      </c>
      <c r="C52" s="203"/>
      <c r="D52" s="203" t="s">
        <v>149</v>
      </c>
      <c r="E52" s="203" t="s">
        <v>100</v>
      </c>
      <c r="F52" s="203" t="s">
        <v>64</v>
      </c>
      <c r="G52" s="203" t="s">
        <v>154</v>
      </c>
      <c r="H52" s="90" t="s">
        <v>150</v>
      </c>
      <c r="I52" s="204" t="s">
        <v>67</v>
      </c>
      <c r="J52" s="188">
        <v>150000</v>
      </c>
      <c r="K52" s="81">
        <v>2</v>
      </c>
      <c r="L52" s="81">
        <v>0</v>
      </c>
      <c r="M52" s="81">
        <v>192</v>
      </c>
      <c r="N52" s="91">
        <v>0</v>
      </c>
      <c r="O52" s="92">
        <v>0</v>
      </c>
      <c r="P52" s="93">
        <f>N52+O52</f>
        <v>0</v>
      </c>
      <c r="Q52" s="82">
        <f>IFERROR(P52/M52,"-")</f>
        <v>0</v>
      </c>
      <c r="R52" s="81">
        <v>0</v>
      </c>
      <c r="S52" s="81">
        <v>0</v>
      </c>
      <c r="T52" s="82" t="str">
        <f>IFERROR(S52/(O52+P52),"-")</f>
        <v>-</v>
      </c>
      <c r="U52" s="182">
        <f>IFERROR(J52/SUM(P52:P54),"-")</f>
        <v>7142.8571428571</v>
      </c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>
        <f>SUM(X52:X54)-SUM(J52:J54)</f>
        <v>-99000</v>
      </c>
      <c r="AB52" s="85">
        <f>SUM(X52:X54)/SUM(J52:J54)</f>
        <v>0.34</v>
      </c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158</v>
      </c>
      <c r="C53" s="203"/>
      <c r="D53" s="203" t="s">
        <v>149</v>
      </c>
      <c r="E53" s="203" t="s">
        <v>100</v>
      </c>
      <c r="F53" s="203" t="s">
        <v>64</v>
      </c>
      <c r="G53" s="203"/>
      <c r="H53" s="90"/>
      <c r="I53" s="90"/>
      <c r="J53" s="188"/>
      <c r="K53" s="81">
        <v>86</v>
      </c>
      <c r="L53" s="81">
        <v>0</v>
      </c>
      <c r="M53" s="81">
        <v>308</v>
      </c>
      <c r="N53" s="91">
        <v>19</v>
      </c>
      <c r="O53" s="92">
        <v>0</v>
      </c>
      <c r="P53" s="93">
        <f>N53+O53</f>
        <v>19</v>
      </c>
      <c r="Q53" s="82">
        <f>IFERROR(P53/M53,"-")</f>
        <v>0.061688311688312</v>
      </c>
      <c r="R53" s="81">
        <v>1</v>
      </c>
      <c r="S53" s="81">
        <v>2</v>
      </c>
      <c r="T53" s="82">
        <f>IFERROR(S53/(O53+P53),"-")</f>
        <v>0.10526315789474</v>
      </c>
      <c r="U53" s="182"/>
      <c r="V53" s="84">
        <v>2</v>
      </c>
      <c r="W53" s="82">
        <f>IF(P53=0,"-",V53/P53)</f>
        <v>0.10526315789474</v>
      </c>
      <c r="X53" s="186">
        <v>51000</v>
      </c>
      <c r="Y53" s="187">
        <f>IFERROR(X53/P53,"-")</f>
        <v>2684.2105263158</v>
      </c>
      <c r="Z53" s="187">
        <f>IFERROR(X53/V53,"-")</f>
        <v>25500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0.052631578947368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>
        <v>1</v>
      </c>
      <c r="AW53" s="107">
        <f>IF(P53=0,"",IF(AV53=0,"",(AV53/P53)))</f>
        <v>0.052631578947368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8</v>
      </c>
      <c r="BF53" s="113">
        <f>IF(P53=0,"",IF(BE53=0,"",(BE53/P53)))</f>
        <v>0.42105263157895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8</v>
      </c>
      <c r="BO53" s="120">
        <f>IF(P53=0,"",IF(BN53=0,"",(BN53/P53)))</f>
        <v>0.42105263157895</v>
      </c>
      <c r="BP53" s="121">
        <v>1</v>
      </c>
      <c r="BQ53" s="122">
        <f>IFERROR(BP53/BN53,"-")</f>
        <v>0.125</v>
      </c>
      <c r="BR53" s="123">
        <v>15000</v>
      </c>
      <c r="BS53" s="124">
        <f>IFERROR(BR53/BN53,"-")</f>
        <v>1875</v>
      </c>
      <c r="BT53" s="125"/>
      <c r="BU53" s="125"/>
      <c r="BV53" s="125">
        <v>1</v>
      </c>
      <c r="BW53" s="126">
        <v>1</v>
      </c>
      <c r="BX53" s="127">
        <f>IF(P53=0,"",IF(BW53=0,"",(BW53/P53)))</f>
        <v>0.052631578947368</v>
      </c>
      <c r="BY53" s="128">
        <v>1</v>
      </c>
      <c r="BZ53" s="129">
        <f>IFERROR(BY53/BW53,"-")</f>
        <v>1</v>
      </c>
      <c r="CA53" s="130">
        <v>36000</v>
      </c>
      <c r="CB53" s="131">
        <f>IFERROR(CA53/BW53,"-")</f>
        <v>36000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51000</v>
      </c>
      <c r="CQ53" s="141">
        <v>36000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159</v>
      </c>
      <c r="C54" s="203"/>
      <c r="D54" s="203" t="s">
        <v>149</v>
      </c>
      <c r="E54" s="203" t="s">
        <v>100</v>
      </c>
      <c r="F54" s="203" t="s">
        <v>80</v>
      </c>
      <c r="G54" s="203"/>
      <c r="H54" s="90"/>
      <c r="I54" s="90"/>
      <c r="J54" s="188"/>
      <c r="K54" s="81">
        <v>44</v>
      </c>
      <c r="L54" s="81">
        <v>31</v>
      </c>
      <c r="M54" s="81">
        <v>6</v>
      </c>
      <c r="N54" s="91">
        <v>2</v>
      </c>
      <c r="O54" s="92">
        <v>0</v>
      </c>
      <c r="P54" s="93">
        <f>N54+O54</f>
        <v>2</v>
      </c>
      <c r="Q54" s="82">
        <f>IFERROR(P54/M54,"-")</f>
        <v>0.33333333333333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>
        <v>1</v>
      </c>
      <c r="CG54" s="134">
        <f>IF(P54=0,"",IF(CF54=0,"",(CF54/P54)))</f>
        <v>0.5</v>
      </c>
      <c r="CH54" s="135">
        <v>1</v>
      </c>
      <c r="CI54" s="136">
        <f>IFERROR(CH54/CF54,"-")</f>
        <v>1</v>
      </c>
      <c r="CJ54" s="137">
        <v>376000</v>
      </c>
      <c r="CK54" s="138">
        <f>IFERROR(CJ54/CF54,"-")</f>
        <v>376000</v>
      </c>
      <c r="CL54" s="139"/>
      <c r="CM54" s="139"/>
      <c r="CN54" s="139">
        <v>1</v>
      </c>
      <c r="CO54" s="140">
        <v>0</v>
      </c>
      <c r="CP54" s="141">
        <v>0</v>
      </c>
      <c r="CQ54" s="141">
        <v>376000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160</v>
      </c>
      <c r="C55" s="203"/>
      <c r="D55" s="203" t="s">
        <v>149</v>
      </c>
      <c r="E55" s="203" t="s">
        <v>63</v>
      </c>
      <c r="F55" s="203" t="s">
        <v>64</v>
      </c>
      <c r="G55" s="203" t="s">
        <v>83</v>
      </c>
      <c r="H55" s="90" t="s">
        <v>66</v>
      </c>
      <c r="I55" s="90" t="s">
        <v>161</v>
      </c>
      <c r="J55" s="188">
        <v>120000</v>
      </c>
      <c r="K55" s="81">
        <v>0</v>
      </c>
      <c r="L55" s="81">
        <v>0</v>
      </c>
      <c r="M55" s="81">
        <v>153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>
        <f>IFERROR(J55/SUM(P55:P57),"-")</f>
        <v>6666.6666666667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SUM(X55:X57)-SUM(J55:J57)</f>
        <v>-120000</v>
      </c>
      <c r="AB55" s="85">
        <f>SUM(X55:X57)/SUM(J55:J57)</f>
        <v>0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162</v>
      </c>
      <c r="C56" s="203"/>
      <c r="D56" s="203" t="s">
        <v>149</v>
      </c>
      <c r="E56" s="203" t="s">
        <v>63</v>
      </c>
      <c r="F56" s="203" t="s">
        <v>64</v>
      </c>
      <c r="G56" s="203"/>
      <c r="H56" s="90"/>
      <c r="I56" s="90"/>
      <c r="J56" s="188"/>
      <c r="K56" s="81">
        <v>39</v>
      </c>
      <c r="L56" s="81">
        <v>0</v>
      </c>
      <c r="M56" s="81">
        <v>113</v>
      </c>
      <c r="N56" s="91">
        <v>16</v>
      </c>
      <c r="O56" s="92">
        <v>0</v>
      </c>
      <c r="P56" s="93">
        <f>N56+O56</f>
        <v>16</v>
      </c>
      <c r="Q56" s="82">
        <f>IFERROR(P56/M56,"-")</f>
        <v>0.14159292035398</v>
      </c>
      <c r="R56" s="81">
        <v>0</v>
      </c>
      <c r="S56" s="81">
        <v>5</v>
      </c>
      <c r="T56" s="82">
        <f>IFERROR(S56/(O56+P56),"-")</f>
        <v>0.3125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0.0625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>
        <v>1</v>
      </c>
      <c r="AW56" s="107">
        <f>IF(P56=0,"",IF(AV56=0,"",(AV56/P56)))</f>
        <v>0.0625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4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5</v>
      </c>
      <c r="BO56" s="120">
        <f>IF(P56=0,"",IF(BN56=0,"",(BN56/P56)))</f>
        <v>0.3125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5</v>
      </c>
      <c r="BX56" s="127">
        <f>IF(P56=0,"",IF(BW56=0,"",(BW56/P56)))</f>
        <v>0.3125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163</v>
      </c>
      <c r="C57" s="203"/>
      <c r="D57" s="203" t="s">
        <v>149</v>
      </c>
      <c r="E57" s="203" t="s">
        <v>63</v>
      </c>
      <c r="F57" s="203" t="s">
        <v>80</v>
      </c>
      <c r="G57" s="203"/>
      <c r="H57" s="90"/>
      <c r="I57" s="90"/>
      <c r="J57" s="188"/>
      <c r="K57" s="81">
        <v>120</v>
      </c>
      <c r="L57" s="81">
        <v>15</v>
      </c>
      <c r="M57" s="81">
        <v>8</v>
      </c>
      <c r="N57" s="91">
        <v>2</v>
      </c>
      <c r="O57" s="92">
        <v>0</v>
      </c>
      <c r="P57" s="93">
        <f>N57+O57</f>
        <v>2</v>
      </c>
      <c r="Q57" s="82">
        <f>IFERROR(P57/M57,"-")</f>
        <v>0.25</v>
      </c>
      <c r="R57" s="81">
        <v>0</v>
      </c>
      <c r="S57" s="81">
        <v>1</v>
      </c>
      <c r="T57" s="82">
        <f>IFERROR(S57/(O57+P57),"-")</f>
        <v>0.5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0.3</v>
      </c>
      <c r="B58" s="203" t="s">
        <v>164</v>
      </c>
      <c r="C58" s="203"/>
      <c r="D58" s="203" t="s">
        <v>96</v>
      </c>
      <c r="E58" s="203" t="s">
        <v>165</v>
      </c>
      <c r="F58" s="203" t="s">
        <v>90</v>
      </c>
      <c r="G58" s="203" t="s">
        <v>83</v>
      </c>
      <c r="H58" s="90" t="s">
        <v>66</v>
      </c>
      <c r="I58" s="90" t="s">
        <v>166</v>
      </c>
      <c r="J58" s="188">
        <v>120000</v>
      </c>
      <c r="K58" s="81">
        <v>7</v>
      </c>
      <c r="L58" s="81">
        <v>0</v>
      </c>
      <c r="M58" s="81">
        <v>58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120000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-84000</v>
      </c>
      <c r="AB58" s="85">
        <f>SUM(X58:X59)/SUM(J58:J59)</f>
        <v>0.3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167</v>
      </c>
      <c r="C59" s="203"/>
      <c r="D59" s="203" t="s">
        <v>96</v>
      </c>
      <c r="E59" s="203" t="s">
        <v>165</v>
      </c>
      <c r="F59" s="203" t="s">
        <v>80</v>
      </c>
      <c r="G59" s="203"/>
      <c r="H59" s="90"/>
      <c r="I59" s="90"/>
      <c r="J59" s="188"/>
      <c r="K59" s="81">
        <v>30</v>
      </c>
      <c r="L59" s="81">
        <v>15</v>
      </c>
      <c r="M59" s="81">
        <v>5</v>
      </c>
      <c r="N59" s="91">
        <v>1</v>
      </c>
      <c r="O59" s="92">
        <v>0</v>
      </c>
      <c r="P59" s="93">
        <f>N59+O59</f>
        <v>1</v>
      </c>
      <c r="Q59" s="82">
        <f>IFERROR(P59/M59,"-")</f>
        <v>0.2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1</v>
      </c>
      <c r="X59" s="186">
        <v>36000</v>
      </c>
      <c r="Y59" s="187">
        <f>IFERROR(X59/P59,"-")</f>
        <v>36000</v>
      </c>
      <c r="Z59" s="187">
        <f>IFERROR(X59/V59,"-")</f>
        <v>36000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>
        <v>1</v>
      </c>
      <c r="BZ59" s="129">
        <f>IFERROR(BY59/BW59,"-")</f>
        <v>1</v>
      </c>
      <c r="CA59" s="130">
        <v>36000</v>
      </c>
      <c r="CB59" s="131">
        <f>IFERROR(CA59/BW59,"-")</f>
        <v>36000</v>
      </c>
      <c r="CC59" s="132"/>
      <c r="CD59" s="132"/>
      <c r="CE59" s="132">
        <v>1</v>
      </c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36000</v>
      </c>
      <c r="CQ59" s="141">
        <v>36000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0.10769230769231</v>
      </c>
      <c r="B60" s="203" t="s">
        <v>168</v>
      </c>
      <c r="C60" s="203"/>
      <c r="D60" s="203" t="s">
        <v>135</v>
      </c>
      <c r="E60" s="203" t="s">
        <v>93</v>
      </c>
      <c r="F60" s="203" t="s">
        <v>64</v>
      </c>
      <c r="G60" s="203" t="s">
        <v>169</v>
      </c>
      <c r="H60" s="90" t="s">
        <v>136</v>
      </c>
      <c r="I60" s="204" t="s">
        <v>170</v>
      </c>
      <c r="J60" s="188">
        <v>130000</v>
      </c>
      <c r="K60" s="81">
        <v>0</v>
      </c>
      <c r="L60" s="81">
        <v>0</v>
      </c>
      <c r="M60" s="81">
        <v>42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IFERROR(J60/SUM(P60:P62),"-")</f>
        <v>11818.181818182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SUM(X60:X62)-SUM(J60:J62)</f>
        <v>-116000</v>
      </c>
      <c r="AB60" s="85">
        <f>SUM(X60:X62)/SUM(J60:J62)</f>
        <v>0.10769230769231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171</v>
      </c>
      <c r="C61" s="203"/>
      <c r="D61" s="203" t="s">
        <v>135</v>
      </c>
      <c r="E61" s="203" t="s">
        <v>93</v>
      </c>
      <c r="F61" s="203" t="s">
        <v>64</v>
      </c>
      <c r="G61" s="203"/>
      <c r="H61" s="90"/>
      <c r="I61" s="90"/>
      <c r="J61" s="188"/>
      <c r="K61" s="81">
        <v>25</v>
      </c>
      <c r="L61" s="81">
        <v>0</v>
      </c>
      <c r="M61" s="81">
        <v>78</v>
      </c>
      <c r="N61" s="91">
        <v>8</v>
      </c>
      <c r="O61" s="92">
        <v>0</v>
      </c>
      <c r="P61" s="93">
        <f>N61+O61</f>
        <v>8</v>
      </c>
      <c r="Q61" s="82">
        <f>IFERROR(P61/M61,"-")</f>
        <v>0.1025641025641</v>
      </c>
      <c r="R61" s="81">
        <v>1</v>
      </c>
      <c r="S61" s="81">
        <v>2</v>
      </c>
      <c r="T61" s="82">
        <f>IFERROR(S61/(O61+P61),"-")</f>
        <v>0.25</v>
      </c>
      <c r="U61" s="182"/>
      <c r="V61" s="84">
        <v>1</v>
      </c>
      <c r="W61" s="82">
        <f>IF(P61=0,"-",V61/P61)</f>
        <v>0.125</v>
      </c>
      <c r="X61" s="186">
        <v>14000</v>
      </c>
      <c r="Y61" s="187">
        <f>IFERROR(X61/P61,"-")</f>
        <v>1750</v>
      </c>
      <c r="Z61" s="187">
        <f>IFERROR(X61/V61,"-")</f>
        <v>14000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0.25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4</v>
      </c>
      <c r="BO61" s="120">
        <f>IF(P61=0,"",IF(BN61=0,"",(BN61/P61)))</f>
        <v>0.5</v>
      </c>
      <c r="BP61" s="121">
        <v>1</v>
      </c>
      <c r="BQ61" s="122">
        <f>IFERROR(BP61/BN61,"-")</f>
        <v>0.25</v>
      </c>
      <c r="BR61" s="123">
        <v>14000</v>
      </c>
      <c r="BS61" s="124">
        <f>IFERROR(BR61/BN61,"-")</f>
        <v>3500</v>
      </c>
      <c r="BT61" s="125"/>
      <c r="BU61" s="125"/>
      <c r="BV61" s="125">
        <v>1</v>
      </c>
      <c r="BW61" s="126">
        <v>2</v>
      </c>
      <c r="BX61" s="127">
        <f>IF(P61=0,"",IF(BW61=0,"",(BW61/P61)))</f>
        <v>0.25</v>
      </c>
      <c r="BY61" s="128">
        <v>1</v>
      </c>
      <c r="BZ61" s="129">
        <f>IFERROR(BY61/BW61,"-")</f>
        <v>0.5</v>
      </c>
      <c r="CA61" s="130">
        <v>122000</v>
      </c>
      <c r="CB61" s="131">
        <f>IFERROR(CA61/BW61,"-")</f>
        <v>61000</v>
      </c>
      <c r="CC61" s="132"/>
      <c r="CD61" s="132"/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14000</v>
      </c>
      <c r="CQ61" s="141">
        <v>122000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/>
      <c r="B62" s="203" t="s">
        <v>172</v>
      </c>
      <c r="C62" s="203"/>
      <c r="D62" s="203" t="s">
        <v>135</v>
      </c>
      <c r="E62" s="203" t="s">
        <v>93</v>
      </c>
      <c r="F62" s="203" t="s">
        <v>80</v>
      </c>
      <c r="G62" s="203"/>
      <c r="H62" s="90"/>
      <c r="I62" s="90"/>
      <c r="J62" s="188"/>
      <c r="K62" s="81">
        <v>36</v>
      </c>
      <c r="L62" s="81">
        <v>13</v>
      </c>
      <c r="M62" s="81">
        <v>5</v>
      </c>
      <c r="N62" s="91">
        <v>3</v>
      </c>
      <c r="O62" s="92">
        <v>0</v>
      </c>
      <c r="P62" s="93">
        <f>N62+O62</f>
        <v>3</v>
      </c>
      <c r="Q62" s="82">
        <f>IFERROR(P62/M62,"-")</f>
        <v>0.6</v>
      </c>
      <c r="R62" s="81">
        <v>0</v>
      </c>
      <c r="S62" s="81">
        <v>1</v>
      </c>
      <c r="T62" s="82">
        <f>IFERROR(S62/(O62+P62),"-")</f>
        <v>0.33333333333333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0.66666666666667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>
        <v>1</v>
      </c>
      <c r="CG62" s="134">
        <f>IF(P62=0,"",IF(CF62=0,"",(CF62/P62)))</f>
        <v>0.33333333333333</v>
      </c>
      <c r="CH62" s="135">
        <v>1</v>
      </c>
      <c r="CI62" s="136">
        <f>IFERROR(CH62/CF62,"-")</f>
        <v>1</v>
      </c>
      <c r="CJ62" s="137">
        <v>70000</v>
      </c>
      <c r="CK62" s="138">
        <f>IFERROR(CJ62/CF62,"-")</f>
        <v>70000</v>
      </c>
      <c r="CL62" s="139"/>
      <c r="CM62" s="139"/>
      <c r="CN62" s="139">
        <v>1</v>
      </c>
      <c r="CO62" s="140">
        <v>0</v>
      </c>
      <c r="CP62" s="141">
        <v>0</v>
      </c>
      <c r="CQ62" s="141">
        <v>70000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</v>
      </c>
      <c r="B63" s="203" t="s">
        <v>173</v>
      </c>
      <c r="C63" s="203"/>
      <c r="D63" s="203" t="s">
        <v>149</v>
      </c>
      <c r="E63" s="203" t="s">
        <v>63</v>
      </c>
      <c r="F63" s="203" t="s">
        <v>64</v>
      </c>
      <c r="G63" s="203" t="s">
        <v>169</v>
      </c>
      <c r="H63" s="90" t="s">
        <v>174</v>
      </c>
      <c r="I63" s="205" t="s">
        <v>175</v>
      </c>
      <c r="J63" s="188">
        <v>65000</v>
      </c>
      <c r="K63" s="81">
        <v>0</v>
      </c>
      <c r="L63" s="81">
        <v>0</v>
      </c>
      <c r="M63" s="81">
        <v>100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>
        <f>IFERROR(J63/SUM(P63:P65),"-")</f>
        <v>7222.2222222222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SUM(X63:X65)-SUM(J63:J65)</f>
        <v>-65000</v>
      </c>
      <c r="AB63" s="85">
        <f>SUM(X63:X65)/SUM(J63:J65)</f>
        <v>0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176</v>
      </c>
      <c r="C64" s="203"/>
      <c r="D64" s="203" t="s">
        <v>149</v>
      </c>
      <c r="E64" s="203" t="s">
        <v>63</v>
      </c>
      <c r="F64" s="203" t="s">
        <v>64</v>
      </c>
      <c r="G64" s="203"/>
      <c r="H64" s="90"/>
      <c r="I64" s="90"/>
      <c r="J64" s="188"/>
      <c r="K64" s="81">
        <v>25</v>
      </c>
      <c r="L64" s="81">
        <v>0</v>
      </c>
      <c r="M64" s="81">
        <v>103</v>
      </c>
      <c r="N64" s="91">
        <v>8</v>
      </c>
      <c r="O64" s="92">
        <v>0</v>
      </c>
      <c r="P64" s="93">
        <f>N64+O64</f>
        <v>8</v>
      </c>
      <c r="Q64" s="82">
        <f>IFERROR(P64/M64,"-")</f>
        <v>0.077669902912621</v>
      </c>
      <c r="R64" s="81">
        <v>1</v>
      </c>
      <c r="S64" s="81">
        <v>1</v>
      </c>
      <c r="T64" s="82">
        <f>IFERROR(S64/(O64+P64),"-")</f>
        <v>0.125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0.125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3</v>
      </c>
      <c r="BF64" s="113">
        <f>IF(P64=0,"",IF(BE64=0,"",(BE64/P64)))</f>
        <v>0.375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0.375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0.125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177</v>
      </c>
      <c r="C65" s="203"/>
      <c r="D65" s="203" t="s">
        <v>149</v>
      </c>
      <c r="E65" s="203" t="s">
        <v>63</v>
      </c>
      <c r="F65" s="203" t="s">
        <v>80</v>
      </c>
      <c r="G65" s="203"/>
      <c r="H65" s="90"/>
      <c r="I65" s="90"/>
      <c r="J65" s="188"/>
      <c r="K65" s="81">
        <v>79</v>
      </c>
      <c r="L65" s="81">
        <v>11</v>
      </c>
      <c r="M65" s="81">
        <v>2</v>
      </c>
      <c r="N65" s="91">
        <v>1</v>
      </c>
      <c r="O65" s="92">
        <v>0</v>
      </c>
      <c r="P65" s="93">
        <f>N65+O65</f>
        <v>1</v>
      </c>
      <c r="Q65" s="82">
        <f>IFERROR(P65/M65,"-")</f>
        <v>0.5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1</v>
      </c>
      <c r="BY65" s="128">
        <v>1</v>
      </c>
      <c r="BZ65" s="129">
        <f>IFERROR(BY65/BW65,"-")</f>
        <v>1</v>
      </c>
      <c r="CA65" s="130">
        <v>20000</v>
      </c>
      <c r="CB65" s="131">
        <f>IFERROR(CA65/BW65,"-")</f>
        <v>20000</v>
      </c>
      <c r="CC65" s="132"/>
      <c r="CD65" s="132">
        <v>1</v>
      </c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>
        <v>20000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178</v>
      </c>
      <c r="C66" s="203"/>
      <c r="D66" s="203" t="s">
        <v>179</v>
      </c>
      <c r="E66" s="203" t="s">
        <v>180</v>
      </c>
      <c r="F66" s="203" t="s">
        <v>90</v>
      </c>
      <c r="G66" s="203" t="s">
        <v>169</v>
      </c>
      <c r="H66" s="90" t="s">
        <v>174</v>
      </c>
      <c r="I66" s="205" t="s">
        <v>181</v>
      </c>
      <c r="J66" s="188">
        <v>65000</v>
      </c>
      <c r="K66" s="81">
        <v>8</v>
      </c>
      <c r="L66" s="81">
        <v>0</v>
      </c>
      <c r="M66" s="81">
        <v>35</v>
      </c>
      <c r="N66" s="91">
        <v>1</v>
      </c>
      <c r="O66" s="92">
        <v>0</v>
      </c>
      <c r="P66" s="93">
        <f>N66+O66</f>
        <v>1</v>
      </c>
      <c r="Q66" s="82">
        <f>IFERROR(P66/M66,"-")</f>
        <v>0.028571428571429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65000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-65000</v>
      </c>
      <c r="AB66" s="85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1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182</v>
      </c>
      <c r="C67" s="203"/>
      <c r="D67" s="203" t="s">
        <v>179</v>
      </c>
      <c r="E67" s="203" t="s">
        <v>180</v>
      </c>
      <c r="F67" s="203" t="s">
        <v>80</v>
      </c>
      <c r="G67" s="203"/>
      <c r="H67" s="90"/>
      <c r="I67" s="90"/>
      <c r="J67" s="188"/>
      <c r="K67" s="81">
        <v>14</v>
      </c>
      <c r="L67" s="81">
        <v>9</v>
      </c>
      <c r="M67" s="81">
        <v>9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0.05</v>
      </c>
      <c r="B68" s="203" t="s">
        <v>183</v>
      </c>
      <c r="C68" s="203"/>
      <c r="D68" s="203" t="s">
        <v>179</v>
      </c>
      <c r="E68" s="203" t="s">
        <v>184</v>
      </c>
      <c r="F68" s="203" t="s">
        <v>90</v>
      </c>
      <c r="G68" s="203" t="s">
        <v>144</v>
      </c>
      <c r="H68" s="90" t="s">
        <v>174</v>
      </c>
      <c r="I68" s="90" t="s">
        <v>185</v>
      </c>
      <c r="J68" s="188">
        <v>60000</v>
      </c>
      <c r="K68" s="81">
        <v>5</v>
      </c>
      <c r="L68" s="81">
        <v>0</v>
      </c>
      <c r="M68" s="81">
        <v>27</v>
      </c>
      <c r="N68" s="91">
        <v>1</v>
      </c>
      <c r="O68" s="92">
        <v>0</v>
      </c>
      <c r="P68" s="93">
        <f>N68+O68</f>
        <v>1</v>
      </c>
      <c r="Q68" s="82">
        <f>IFERROR(P68/M68,"-")</f>
        <v>0.037037037037037</v>
      </c>
      <c r="R68" s="81">
        <v>0</v>
      </c>
      <c r="S68" s="81">
        <v>0</v>
      </c>
      <c r="T68" s="82">
        <f>IFERROR(S68/(O68+P68),"-")</f>
        <v>0</v>
      </c>
      <c r="U68" s="182">
        <f>IFERROR(J68/SUM(P68:P69),"-")</f>
        <v>20000</v>
      </c>
      <c r="V68" s="84">
        <v>1</v>
      </c>
      <c r="W68" s="82">
        <f>IF(P68=0,"-",V68/P68)</f>
        <v>1</v>
      </c>
      <c r="X68" s="186">
        <v>3000</v>
      </c>
      <c r="Y68" s="187">
        <f>IFERROR(X68/P68,"-")</f>
        <v>3000</v>
      </c>
      <c r="Z68" s="187">
        <f>IFERROR(X68/V68,"-")</f>
        <v>3000</v>
      </c>
      <c r="AA68" s="188">
        <f>SUM(X68:X69)-SUM(J68:J69)</f>
        <v>-57000</v>
      </c>
      <c r="AB68" s="85">
        <f>SUM(X68:X69)/SUM(J68:J69)</f>
        <v>0.05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>
        <v>1</v>
      </c>
      <c r="CG68" s="134">
        <f>IF(P68=0,"",IF(CF68=0,"",(CF68/P68)))</f>
        <v>1</v>
      </c>
      <c r="CH68" s="135">
        <v>1</v>
      </c>
      <c r="CI68" s="136">
        <f>IFERROR(CH68/CF68,"-")</f>
        <v>1</v>
      </c>
      <c r="CJ68" s="137">
        <v>3000</v>
      </c>
      <c r="CK68" s="138">
        <f>IFERROR(CJ68/CF68,"-")</f>
        <v>3000</v>
      </c>
      <c r="CL68" s="139">
        <v>1</v>
      </c>
      <c r="CM68" s="139"/>
      <c r="CN68" s="139"/>
      <c r="CO68" s="140">
        <v>1</v>
      </c>
      <c r="CP68" s="141">
        <v>3000</v>
      </c>
      <c r="CQ68" s="141">
        <v>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186</v>
      </c>
      <c r="C69" s="203"/>
      <c r="D69" s="203" t="s">
        <v>179</v>
      </c>
      <c r="E69" s="203" t="s">
        <v>184</v>
      </c>
      <c r="F69" s="203" t="s">
        <v>80</v>
      </c>
      <c r="G69" s="203"/>
      <c r="H69" s="90"/>
      <c r="I69" s="90"/>
      <c r="J69" s="188"/>
      <c r="K69" s="81">
        <v>7</v>
      </c>
      <c r="L69" s="81">
        <v>7</v>
      </c>
      <c r="M69" s="81">
        <v>5</v>
      </c>
      <c r="N69" s="91">
        <v>2</v>
      </c>
      <c r="O69" s="92">
        <v>0</v>
      </c>
      <c r="P69" s="93">
        <f>N69+O69</f>
        <v>2</v>
      </c>
      <c r="Q69" s="82">
        <f>IFERROR(P69/M69,"-")</f>
        <v>0.4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2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187</v>
      </c>
      <c r="C70" s="203"/>
      <c r="D70" s="203" t="s">
        <v>179</v>
      </c>
      <c r="E70" s="203" t="s">
        <v>184</v>
      </c>
      <c r="F70" s="203" t="s">
        <v>90</v>
      </c>
      <c r="G70" s="203" t="s">
        <v>154</v>
      </c>
      <c r="H70" s="90" t="s">
        <v>174</v>
      </c>
      <c r="I70" s="205" t="s">
        <v>188</v>
      </c>
      <c r="J70" s="188">
        <v>60000</v>
      </c>
      <c r="K70" s="81">
        <v>5</v>
      </c>
      <c r="L70" s="81">
        <v>0</v>
      </c>
      <c r="M70" s="81">
        <v>37</v>
      </c>
      <c r="N70" s="91">
        <v>1</v>
      </c>
      <c r="O70" s="92">
        <v>0</v>
      </c>
      <c r="P70" s="93">
        <f>N70+O70</f>
        <v>1</v>
      </c>
      <c r="Q70" s="82">
        <f>IFERROR(P70/M70,"-")</f>
        <v>0.027027027027027</v>
      </c>
      <c r="R70" s="81">
        <v>0</v>
      </c>
      <c r="S70" s="81">
        <v>1</v>
      </c>
      <c r="T70" s="82">
        <f>IFERROR(S70/(O70+P70),"-")</f>
        <v>1</v>
      </c>
      <c r="U70" s="182">
        <f>IFERROR(J70/SUM(P70:P71),"-")</f>
        <v>12000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-60000</v>
      </c>
      <c r="AB70" s="85">
        <f>SUM(X70:X71)/SUM(J70:J71)</f>
        <v>0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1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189</v>
      </c>
      <c r="C71" s="203"/>
      <c r="D71" s="203" t="s">
        <v>179</v>
      </c>
      <c r="E71" s="203" t="s">
        <v>184</v>
      </c>
      <c r="F71" s="203" t="s">
        <v>80</v>
      </c>
      <c r="G71" s="203"/>
      <c r="H71" s="90"/>
      <c r="I71" s="90"/>
      <c r="J71" s="188"/>
      <c r="K71" s="81">
        <v>36</v>
      </c>
      <c r="L71" s="81">
        <v>28</v>
      </c>
      <c r="M71" s="81">
        <v>10</v>
      </c>
      <c r="N71" s="91">
        <v>4</v>
      </c>
      <c r="O71" s="92">
        <v>0</v>
      </c>
      <c r="P71" s="93">
        <f>N71+O71</f>
        <v>4</v>
      </c>
      <c r="Q71" s="82">
        <f>IFERROR(P71/M71,"-")</f>
        <v>0.4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0.58</v>
      </c>
      <c r="B72" s="203" t="s">
        <v>190</v>
      </c>
      <c r="C72" s="203"/>
      <c r="D72" s="203" t="s">
        <v>191</v>
      </c>
      <c r="E72" s="203" t="s">
        <v>192</v>
      </c>
      <c r="F72" s="203" t="s">
        <v>64</v>
      </c>
      <c r="G72" s="203" t="s">
        <v>193</v>
      </c>
      <c r="H72" s="90" t="s">
        <v>194</v>
      </c>
      <c r="I72" s="205" t="s">
        <v>188</v>
      </c>
      <c r="J72" s="188">
        <v>50000</v>
      </c>
      <c r="K72" s="81">
        <v>0</v>
      </c>
      <c r="L72" s="81">
        <v>0</v>
      </c>
      <c r="M72" s="81">
        <v>85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>
        <f>IFERROR(J72/SUM(P72:P74),"-")</f>
        <v>6250</v>
      </c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>
        <f>SUM(X72:X74)-SUM(J72:J74)</f>
        <v>-21000</v>
      </c>
      <c r="AB72" s="85">
        <f>SUM(X72:X74)/SUM(J72:J74)</f>
        <v>0.58</v>
      </c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195</v>
      </c>
      <c r="C73" s="203"/>
      <c r="D73" s="203" t="s">
        <v>191</v>
      </c>
      <c r="E73" s="203" t="s">
        <v>192</v>
      </c>
      <c r="F73" s="203" t="s">
        <v>64</v>
      </c>
      <c r="G73" s="203"/>
      <c r="H73" s="90"/>
      <c r="I73" s="90"/>
      <c r="J73" s="188"/>
      <c r="K73" s="81">
        <v>28</v>
      </c>
      <c r="L73" s="81">
        <v>0</v>
      </c>
      <c r="M73" s="81">
        <v>107</v>
      </c>
      <c r="N73" s="91">
        <v>6</v>
      </c>
      <c r="O73" s="92">
        <v>0</v>
      </c>
      <c r="P73" s="93">
        <f>N73+O73</f>
        <v>6</v>
      </c>
      <c r="Q73" s="82">
        <f>IFERROR(P73/M73,"-")</f>
        <v>0.05607476635514</v>
      </c>
      <c r="R73" s="81">
        <v>0</v>
      </c>
      <c r="S73" s="81">
        <v>1</v>
      </c>
      <c r="T73" s="82">
        <f>IFERROR(S73/(O73+P73),"-")</f>
        <v>0.16666666666667</v>
      </c>
      <c r="U73" s="182"/>
      <c r="V73" s="84">
        <v>3</v>
      </c>
      <c r="W73" s="82">
        <f>IF(P73=0,"-",V73/P73)</f>
        <v>0.5</v>
      </c>
      <c r="X73" s="186">
        <v>26000</v>
      </c>
      <c r="Y73" s="187">
        <f>IFERROR(X73/P73,"-")</f>
        <v>4333.3333333333</v>
      </c>
      <c r="Z73" s="187">
        <f>IFERROR(X73/V73,"-")</f>
        <v>8666.6666666667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0.33333333333333</v>
      </c>
      <c r="BG73" s="112">
        <v>1</v>
      </c>
      <c r="BH73" s="114">
        <f>IFERROR(BG73/BE73,"-")</f>
        <v>0.5</v>
      </c>
      <c r="BI73" s="115">
        <v>5000</v>
      </c>
      <c r="BJ73" s="116">
        <f>IFERROR(BI73/BE73,"-")</f>
        <v>2500</v>
      </c>
      <c r="BK73" s="117">
        <v>1</v>
      </c>
      <c r="BL73" s="117"/>
      <c r="BM73" s="117"/>
      <c r="BN73" s="119">
        <v>1</v>
      </c>
      <c r="BO73" s="120">
        <f>IF(P73=0,"",IF(BN73=0,"",(BN73/P73)))</f>
        <v>0.16666666666667</v>
      </c>
      <c r="BP73" s="121">
        <v>1</v>
      </c>
      <c r="BQ73" s="122">
        <f>IFERROR(BP73/BN73,"-")</f>
        <v>1</v>
      </c>
      <c r="BR73" s="123">
        <v>18000</v>
      </c>
      <c r="BS73" s="124">
        <f>IFERROR(BR73/BN73,"-")</f>
        <v>18000</v>
      </c>
      <c r="BT73" s="125"/>
      <c r="BU73" s="125"/>
      <c r="BV73" s="125">
        <v>1</v>
      </c>
      <c r="BW73" s="126">
        <v>3</v>
      </c>
      <c r="BX73" s="127">
        <f>IF(P73=0,"",IF(BW73=0,"",(BW73/P73)))</f>
        <v>0.5</v>
      </c>
      <c r="BY73" s="128">
        <v>1</v>
      </c>
      <c r="BZ73" s="129">
        <f>IFERROR(BY73/BW73,"-")</f>
        <v>0.33333333333333</v>
      </c>
      <c r="CA73" s="130">
        <v>3000</v>
      </c>
      <c r="CB73" s="131">
        <f>IFERROR(CA73/BW73,"-")</f>
        <v>1000</v>
      </c>
      <c r="CC73" s="132">
        <v>1</v>
      </c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3</v>
      </c>
      <c r="CP73" s="141">
        <v>26000</v>
      </c>
      <c r="CQ73" s="141">
        <v>18000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196</v>
      </c>
      <c r="C74" s="203"/>
      <c r="D74" s="203" t="s">
        <v>191</v>
      </c>
      <c r="E74" s="203" t="s">
        <v>192</v>
      </c>
      <c r="F74" s="203" t="s">
        <v>80</v>
      </c>
      <c r="G74" s="203"/>
      <c r="H74" s="90"/>
      <c r="I74" s="90"/>
      <c r="J74" s="188"/>
      <c r="K74" s="81">
        <v>44</v>
      </c>
      <c r="L74" s="81">
        <v>9</v>
      </c>
      <c r="M74" s="81">
        <v>3</v>
      </c>
      <c r="N74" s="91">
        <v>2</v>
      </c>
      <c r="O74" s="92">
        <v>0</v>
      </c>
      <c r="P74" s="93">
        <f>N74+O74</f>
        <v>2</v>
      </c>
      <c r="Q74" s="82">
        <f>IFERROR(P74/M74,"-")</f>
        <v>0.66666666666667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0.5</v>
      </c>
      <c r="X74" s="186">
        <v>3000</v>
      </c>
      <c r="Y74" s="187">
        <f>IFERROR(X74/P74,"-")</f>
        <v>1500</v>
      </c>
      <c r="Z74" s="187">
        <f>IFERROR(X74/V74,"-")</f>
        <v>3000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0.5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0.5</v>
      </c>
      <c r="BY74" s="128">
        <v>1</v>
      </c>
      <c r="BZ74" s="129">
        <f>IFERROR(BY74/BW74,"-")</f>
        <v>1</v>
      </c>
      <c r="CA74" s="130">
        <v>3000</v>
      </c>
      <c r="CB74" s="131">
        <f>IFERROR(CA74/BW74,"-")</f>
        <v>3000</v>
      </c>
      <c r="CC74" s="132">
        <v>1</v>
      </c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3000</v>
      </c>
      <c r="CQ74" s="141">
        <v>3000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0.22</v>
      </c>
      <c r="B75" s="203" t="s">
        <v>197</v>
      </c>
      <c r="C75" s="203"/>
      <c r="D75" s="203" t="s">
        <v>198</v>
      </c>
      <c r="E75" s="203" t="s">
        <v>199</v>
      </c>
      <c r="F75" s="203" t="s">
        <v>64</v>
      </c>
      <c r="G75" s="203" t="s">
        <v>193</v>
      </c>
      <c r="H75" s="90" t="s">
        <v>194</v>
      </c>
      <c r="I75" s="90" t="s">
        <v>200</v>
      </c>
      <c r="J75" s="188">
        <v>50000</v>
      </c>
      <c r="K75" s="81">
        <v>0</v>
      </c>
      <c r="L75" s="81">
        <v>0</v>
      </c>
      <c r="M75" s="81">
        <v>76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>
        <f>IFERROR(J75/SUM(P75:P77),"-")</f>
        <v>2631.5789473684</v>
      </c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>
        <f>SUM(X75:X77)-SUM(J75:J77)</f>
        <v>-39000</v>
      </c>
      <c r="AB75" s="85">
        <f>SUM(X75:X77)/SUM(J75:J77)</f>
        <v>0.22</v>
      </c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201</v>
      </c>
      <c r="C76" s="203"/>
      <c r="D76" s="203" t="s">
        <v>198</v>
      </c>
      <c r="E76" s="203" t="s">
        <v>199</v>
      </c>
      <c r="F76" s="203" t="s">
        <v>64</v>
      </c>
      <c r="G76" s="203"/>
      <c r="H76" s="90"/>
      <c r="I76" s="90"/>
      <c r="J76" s="188"/>
      <c r="K76" s="81">
        <v>40</v>
      </c>
      <c r="L76" s="81">
        <v>0</v>
      </c>
      <c r="M76" s="81">
        <v>106</v>
      </c>
      <c r="N76" s="91">
        <v>19</v>
      </c>
      <c r="O76" s="92">
        <v>0</v>
      </c>
      <c r="P76" s="93">
        <f>N76+O76</f>
        <v>19</v>
      </c>
      <c r="Q76" s="82">
        <f>IFERROR(P76/M76,"-")</f>
        <v>0.17924528301887</v>
      </c>
      <c r="R76" s="81">
        <v>1</v>
      </c>
      <c r="S76" s="81">
        <v>4</v>
      </c>
      <c r="T76" s="82">
        <f>IFERROR(S76/(O76+P76),"-")</f>
        <v>0.21052631578947</v>
      </c>
      <c r="U76" s="182"/>
      <c r="V76" s="84">
        <v>2</v>
      </c>
      <c r="W76" s="82">
        <f>IF(P76=0,"-",V76/P76)</f>
        <v>0.10526315789474</v>
      </c>
      <c r="X76" s="186">
        <v>11000</v>
      </c>
      <c r="Y76" s="187">
        <f>IFERROR(X76/P76,"-")</f>
        <v>578.94736842105</v>
      </c>
      <c r="Z76" s="187">
        <f>IFERROR(X76/V76,"-")</f>
        <v>5500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0.052631578947368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>
        <v>1</v>
      </c>
      <c r="AW76" s="107">
        <f>IF(P76=0,"",IF(AV76=0,"",(AV76/P76)))</f>
        <v>0.052631578947368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>
        <v>4</v>
      </c>
      <c r="BF76" s="113">
        <f>IF(P76=0,"",IF(BE76=0,"",(BE76/P76)))</f>
        <v>0.21052631578947</v>
      </c>
      <c r="BG76" s="112">
        <v>1</v>
      </c>
      <c r="BH76" s="114">
        <f>IFERROR(BG76/BE76,"-")</f>
        <v>0.25</v>
      </c>
      <c r="BI76" s="115">
        <v>8000</v>
      </c>
      <c r="BJ76" s="116">
        <f>IFERROR(BI76/BE76,"-")</f>
        <v>2000</v>
      </c>
      <c r="BK76" s="117"/>
      <c r="BL76" s="117">
        <v>1</v>
      </c>
      <c r="BM76" s="117"/>
      <c r="BN76" s="119">
        <v>7</v>
      </c>
      <c r="BO76" s="120">
        <f>IF(P76=0,"",IF(BN76=0,"",(BN76/P76)))</f>
        <v>0.36842105263158</v>
      </c>
      <c r="BP76" s="121">
        <v>2</v>
      </c>
      <c r="BQ76" s="122">
        <f>IFERROR(BP76/BN76,"-")</f>
        <v>0.28571428571429</v>
      </c>
      <c r="BR76" s="123">
        <v>56000</v>
      </c>
      <c r="BS76" s="124">
        <f>IFERROR(BR76/BN76,"-")</f>
        <v>8000</v>
      </c>
      <c r="BT76" s="125">
        <v>1</v>
      </c>
      <c r="BU76" s="125"/>
      <c r="BV76" s="125">
        <v>1</v>
      </c>
      <c r="BW76" s="126">
        <v>5</v>
      </c>
      <c r="BX76" s="127">
        <f>IF(P76=0,"",IF(BW76=0,"",(BW76/P76)))</f>
        <v>0.26315789473684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>
        <v>1</v>
      </c>
      <c r="CG76" s="134">
        <f>IF(P76=0,"",IF(CF76=0,"",(CF76/P76)))</f>
        <v>0.052631578947368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2</v>
      </c>
      <c r="CP76" s="141">
        <v>11000</v>
      </c>
      <c r="CQ76" s="141">
        <v>53000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202</v>
      </c>
      <c r="C77" s="203"/>
      <c r="D77" s="203" t="s">
        <v>198</v>
      </c>
      <c r="E77" s="203" t="s">
        <v>199</v>
      </c>
      <c r="F77" s="203" t="s">
        <v>80</v>
      </c>
      <c r="G77" s="203"/>
      <c r="H77" s="90"/>
      <c r="I77" s="90"/>
      <c r="J77" s="188"/>
      <c r="K77" s="81">
        <v>8</v>
      </c>
      <c r="L77" s="81">
        <v>7</v>
      </c>
      <c r="M77" s="81">
        <v>3</v>
      </c>
      <c r="N77" s="91">
        <v>0</v>
      </c>
      <c r="O77" s="92">
        <v>0</v>
      </c>
      <c r="P77" s="93">
        <f>N77+O77</f>
        <v>0</v>
      </c>
      <c r="Q77" s="82">
        <f>IFERROR(P77/M77,"-")</f>
        <v>0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203</v>
      </c>
      <c r="C78" s="203"/>
      <c r="D78" s="203"/>
      <c r="E78" s="203"/>
      <c r="F78" s="203" t="s">
        <v>64</v>
      </c>
      <c r="G78" s="203" t="s">
        <v>204</v>
      </c>
      <c r="H78" s="90" t="s">
        <v>205</v>
      </c>
      <c r="I78" s="90" t="s">
        <v>206</v>
      </c>
      <c r="J78" s="188">
        <v>80000</v>
      </c>
      <c r="K78" s="81">
        <v>20</v>
      </c>
      <c r="L78" s="81">
        <v>0</v>
      </c>
      <c r="M78" s="81">
        <v>67</v>
      </c>
      <c r="N78" s="91">
        <v>7</v>
      </c>
      <c r="O78" s="92">
        <v>0</v>
      </c>
      <c r="P78" s="93">
        <f>N78+O78</f>
        <v>7</v>
      </c>
      <c r="Q78" s="82">
        <f>IFERROR(P78/M78,"-")</f>
        <v>0.1044776119403</v>
      </c>
      <c r="R78" s="81">
        <v>1</v>
      </c>
      <c r="S78" s="81">
        <v>1</v>
      </c>
      <c r="T78" s="82">
        <f>IFERROR(S78/(O78+P78),"-")</f>
        <v>0.14285714285714</v>
      </c>
      <c r="U78" s="182">
        <f>IFERROR(J78/SUM(P78:P79),"-")</f>
        <v>10000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-80000</v>
      </c>
      <c r="AB78" s="85">
        <f>SUM(X78:X79)/SUM(J78:J79)</f>
        <v>0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0.14285714285714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3</v>
      </c>
      <c r="BO78" s="120">
        <f>IF(P78=0,"",IF(BN78=0,"",(BN78/P78)))</f>
        <v>0.42857142857143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3</v>
      </c>
      <c r="BX78" s="127">
        <f>IF(P78=0,"",IF(BW78=0,"",(BW78/P78)))</f>
        <v>0.42857142857143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207</v>
      </c>
      <c r="C79" s="203"/>
      <c r="D79" s="203"/>
      <c r="E79" s="203"/>
      <c r="F79" s="203" t="s">
        <v>80</v>
      </c>
      <c r="G79" s="203"/>
      <c r="H79" s="90"/>
      <c r="I79" s="90"/>
      <c r="J79" s="188"/>
      <c r="K79" s="81">
        <v>8</v>
      </c>
      <c r="L79" s="81">
        <v>5</v>
      </c>
      <c r="M79" s="81">
        <v>0</v>
      </c>
      <c r="N79" s="91">
        <v>1</v>
      </c>
      <c r="O79" s="92">
        <v>0</v>
      </c>
      <c r="P79" s="93">
        <f>N79+O79</f>
        <v>1</v>
      </c>
      <c r="Q79" s="82" t="str">
        <f>IFERROR(P79/M79,"-")</f>
        <v>-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0.3</v>
      </c>
      <c r="B80" s="203" t="s">
        <v>208</v>
      </c>
      <c r="C80" s="203"/>
      <c r="D80" s="203" t="s">
        <v>209</v>
      </c>
      <c r="E80" s="203" t="s">
        <v>210</v>
      </c>
      <c r="F80" s="203" t="s">
        <v>64</v>
      </c>
      <c r="G80" s="203" t="s">
        <v>83</v>
      </c>
      <c r="H80" s="90" t="s">
        <v>211</v>
      </c>
      <c r="I80" s="205" t="s">
        <v>188</v>
      </c>
      <c r="J80" s="188">
        <v>100000</v>
      </c>
      <c r="K80" s="81">
        <v>9</v>
      </c>
      <c r="L80" s="81">
        <v>0</v>
      </c>
      <c r="M80" s="81">
        <v>140</v>
      </c>
      <c r="N80" s="91">
        <v>2</v>
      </c>
      <c r="O80" s="92">
        <v>0</v>
      </c>
      <c r="P80" s="93">
        <f>N80+O80</f>
        <v>2</v>
      </c>
      <c r="Q80" s="82">
        <f>IFERROR(P80/M80,"-")</f>
        <v>0.014285714285714</v>
      </c>
      <c r="R80" s="81">
        <v>0</v>
      </c>
      <c r="S80" s="81">
        <v>1</v>
      </c>
      <c r="T80" s="82">
        <f>IFERROR(S80/(O80+P80),"-")</f>
        <v>0.5</v>
      </c>
      <c r="U80" s="182">
        <f>IFERROR(J80/SUM(P80:P85),"-")</f>
        <v>5882.3529411765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SUM(X80:X85)-SUM(J80:J85)</f>
        <v>-70000</v>
      </c>
      <c r="AB80" s="85">
        <f>SUM(X80:X85)/SUM(J80:J85)</f>
        <v>0.3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>
        <v>1</v>
      </c>
      <c r="AN80" s="101">
        <f>IF(P80=0,"",IF(AM80=0,"",(AM80/P80)))</f>
        <v>0.5</v>
      </c>
      <c r="AO80" s="100"/>
      <c r="AP80" s="102">
        <f>IFERROR(AP80/AM80,"-")</f>
        <v>0</v>
      </c>
      <c r="AQ80" s="103"/>
      <c r="AR80" s="104">
        <f>IFERROR(AQ80/AM80,"-")</f>
        <v>0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212</v>
      </c>
      <c r="C81" s="203"/>
      <c r="D81" s="203" t="s">
        <v>213</v>
      </c>
      <c r="E81" s="203" t="s">
        <v>214</v>
      </c>
      <c r="F81" s="203" t="s">
        <v>90</v>
      </c>
      <c r="G81" s="203" t="s">
        <v>83</v>
      </c>
      <c r="H81" s="90" t="s">
        <v>211</v>
      </c>
      <c r="I81" s="205" t="s">
        <v>137</v>
      </c>
      <c r="J81" s="188"/>
      <c r="K81" s="81">
        <v>14</v>
      </c>
      <c r="L81" s="81">
        <v>0</v>
      </c>
      <c r="M81" s="81">
        <v>135</v>
      </c>
      <c r="N81" s="91">
        <v>5</v>
      </c>
      <c r="O81" s="92">
        <v>0</v>
      </c>
      <c r="P81" s="93">
        <f>N81+O81</f>
        <v>5</v>
      </c>
      <c r="Q81" s="82">
        <f>IFERROR(P81/M81,"-")</f>
        <v>0.037037037037037</v>
      </c>
      <c r="R81" s="81">
        <v>0</v>
      </c>
      <c r="S81" s="81">
        <v>1</v>
      </c>
      <c r="T81" s="82">
        <f>IFERROR(S81/(O81+P81),"-")</f>
        <v>0.2</v>
      </c>
      <c r="U81" s="182"/>
      <c r="V81" s="84">
        <v>2</v>
      </c>
      <c r="W81" s="82">
        <f>IF(P81=0,"-",V81/P81)</f>
        <v>0.4</v>
      </c>
      <c r="X81" s="186">
        <v>11000</v>
      </c>
      <c r="Y81" s="187">
        <f>IFERROR(X81/P81,"-")</f>
        <v>2200</v>
      </c>
      <c r="Z81" s="187">
        <f>IFERROR(X81/V81,"-")</f>
        <v>5500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0.2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1</v>
      </c>
      <c r="BO81" s="120">
        <f>IF(P81=0,"",IF(BN81=0,"",(BN81/P81)))</f>
        <v>0.2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3</v>
      </c>
      <c r="BX81" s="127">
        <f>IF(P81=0,"",IF(BW81=0,"",(BW81/P81)))</f>
        <v>0.6</v>
      </c>
      <c r="BY81" s="128">
        <v>2</v>
      </c>
      <c r="BZ81" s="129">
        <f>IFERROR(BY81/BW81,"-")</f>
        <v>0.66666666666667</v>
      </c>
      <c r="CA81" s="130">
        <v>11000</v>
      </c>
      <c r="CB81" s="131">
        <f>IFERROR(CA81/BW81,"-")</f>
        <v>3666.6666666667</v>
      </c>
      <c r="CC81" s="132">
        <v>1</v>
      </c>
      <c r="CD81" s="132">
        <v>1</v>
      </c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2</v>
      </c>
      <c r="CP81" s="141">
        <v>11000</v>
      </c>
      <c r="CQ81" s="141">
        <v>8000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215</v>
      </c>
      <c r="C82" s="203"/>
      <c r="D82" s="203" t="s">
        <v>216</v>
      </c>
      <c r="E82" s="203" t="s">
        <v>217</v>
      </c>
      <c r="F82" s="203" t="s">
        <v>64</v>
      </c>
      <c r="G82" s="203" t="s">
        <v>83</v>
      </c>
      <c r="H82" s="90" t="s">
        <v>211</v>
      </c>
      <c r="I82" s="205" t="s">
        <v>145</v>
      </c>
      <c r="J82" s="188"/>
      <c r="K82" s="81">
        <v>10</v>
      </c>
      <c r="L82" s="81">
        <v>0</v>
      </c>
      <c r="M82" s="81">
        <v>150</v>
      </c>
      <c r="N82" s="91">
        <v>4</v>
      </c>
      <c r="O82" s="92">
        <v>0</v>
      </c>
      <c r="P82" s="93">
        <f>N82+O82</f>
        <v>4</v>
      </c>
      <c r="Q82" s="82">
        <f>IFERROR(P82/M82,"-")</f>
        <v>0.026666666666667</v>
      </c>
      <c r="R82" s="81">
        <v>0</v>
      </c>
      <c r="S82" s="81">
        <v>2</v>
      </c>
      <c r="T82" s="82">
        <f>IFERROR(S82/(O82+P82),"-")</f>
        <v>0.5</v>
      </c>
      <c r="U82" s="182"/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0.25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2</v>
      </c>
      <c r="BF82" s="113">
        <f>IF(P82=0,"",IF(BE82=0,"",(BE82/P82)))</f>
        <v>0.5</v>
      </c>
      <c r="BG82" s="112"/>
      <c r="BH82" s="114">
        <f>IFERROR(BG82/BE82,"-")</f>
        <v>0</v>
      </c>
      <c r="BI82" s="115"/>
      <c r="BJ82" s="116">
        <f>IFERROR(BI82/BE82,"-")</f>
        <v>0</v>
      </c>
      <c r="BK82" s="117"/>
      <c r="BL82" s="117"/>
      <c r="BM82" s="117"/>
      <c r="BN82" s="119">
        <v>1</v>
      </c>
      <c r="BO82" s="120">
        <f>IF(P82=0,"",IF(BN82=0,"",(BN82/P82)))</f>
        <v>0.25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218</v>
      </c>
      <c r="C83" s="203"/>
      <c r="D83" s="203" t="s">
        <v>219</v>
      </c>
      <c r="E83" s="203" t="s">
        <v>220</v>
      </c>
      <c r="F83" s="203" t="s">
        <v>90</v>
      </c>
      <c r="G83" s="203" t="s">
        <v>83</v>
      </c>
      <c r="H83" s="90" t="s">
        <v>211</v>
      </c>
      <c r="I83" s="205" t="s">
        <v>175</v>
      </c>
      <c r="J83" s="188"/>
      <c r="K83" s="81">
        <v>6</v>
      </c>
      <c r="L83" s="81">
        <v>0</v>
      </c>
      <c r="M83" s="81">
        <v>115</v>
      </c>
      <c r="N83" s="91">
        <v>2</v>
      </c>
      <c r="O83" s="92">
        <v>0</v>
      </c>
      <c r="P83" s="93">
        <f>N83+O83</f>
        <v>2</v>
      </c>
      <c r="Q83" s="82">
        <f>IFERROR(P83/M83,"-")</f>
        <v>0.017391304347826</v>
      </c>
      <c r="R83" s="81">
        <v>0</v>
      </c>
      <c r="S83" s="81">
        <v>0</v>
      </c>
      <c r="T83" s="82">
        <f>IFERROR(S83/(O83+P83),"-")</f>
        <v>0</v>
      </c>
      <c r="U83" s="182"/>
      <c r="V83" s="84">
        <v>1</v>
      </c>
      <c r="W83" s="82">
        <f>IF(P83=0,"-",V83/P83)</f>
        <v>0.5</v>
      </c>
      <c r="X83" s="186">
        <v>11000</v>
      </c>
      <c r="Y83" s="187">
        <f>IFERROR(X83/P83,"-")</f>
        <v>5500</v>
      </c>
      <c r="Z83" s="187">
        <f>IFERROR(X83/V83,"-")</f>
        <v>11000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0.5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1</v>
      </c>
      <c r="BO83" s="120">
        <f>IF(P83=0,"",IF(BN83=0,"",(BN83/P83)))</f>
        <v>0.5</v>
      </c>
      <c r="BP83" s="121">
        <v>1</v>
      </c>
      <c r="BQ83" s="122">
        <f>IFERROR(BP83/BN83,"-")</f>
        <v>1</v>
      </c>
      <c r="BR83" s="123">
        <v>11000</v>
      </c>
      <c r="BS83" s="124">
        <f>IFERROR(BR83/BN83,"-")</f>
        <v>11000</v>
      </c>
      <c r="BT83" s="125"/>
      <c r="BU83" s="125"/>
      <c r="BV83" s="125">
        <v>1</v>
      </c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1</v>
      </c>
      <c r="CP83" s="141">
        <v>11000</v>
      </c>
      <c r="CQ83" s="141">
        <v>11000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221</v>
      </c>
      <c r="C84" s="203"/>
      <c r="D84" s="203" t="s">
        <v>222</v>
      </c>
      <c r="E84" s="203" t="s">
        <v>223</v>
      </c>
      <c r="F84" s="203" t="s">
        <v>64</v>
      </c>
      <c r="G84" s="203" t="s">
        <v>83</v>
      </c>
      <c r="H84" s="90" t="s">
        <v>211</v>
      </c>
      <c r="I84" s="205" t="s">
        <v>181</v>
      </c>
      <c r="J84" s="188"/>
      <c r="K84" s="81">
        <v>8</v>
      </c>
      <c r="L84" s="81">
        <v>0</v>
      </c>
      <c r="M84" s="81">
        <v>134</v>
      </c>
      <c r="N84" s="91">
        <v>1</v>
      </c>
      <c r="O84" s="92">
        <v>0</v>
      </c>
      <c r="P84" s="93">
        <f>N84+O84</f>
        <v>1</v>
      </c>
      <c r="Q84" s="82">
        <f>IFERROR(P84/M84,"-")</f>
        <v>0.0074626865671642</v>
      </c>
      <c r="R84" s="81">
        <v>0</v>
      </c>
      <c r="S84" s="81">
        <v>0</v>
      </c>
      <c r="T84" s="82">
        <f>IFERROR(S84/(O84+P84),"-")</f>
        <v>0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1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224</v>
      </c>
      <c r="C85" s="203"/>
      <c r="D85" s="203" t="s">
        <v>79</v>
      </c>
      <c r="E85" s="203" t="s">
        <v>79</v>
      </c>
      <c r="F85" s="203" t="s">
        <v>80</v>
      </c>
      <c r="G85" s="203" t="s">
        <v>225</v>
      </c>
      <c r="H85" s="90"/>
      <c r="I85" s="90"/>
      <c r="J85" s="188"/>
      <c r="K85" s="81">
        <v>15</v>
      </c>
      <c r="L85" s="81">
        <v>11</v>
      </c>
      <c r="M85" s="81">
        <v>4</v>
      </c>
      <c r="N85" s="91">
        <v>3</v>
      </c>
      <c r="O85" s="92">
        <v>0</v>
      </c>
      <c r="P85" s="93">
        <f>N85+O85</f>
        <v>3</v>
      </c>
      <c r="Q85" s="82">
        <f>IFERROR(P85/M85,"-")</f>
        <v>0.75</v>
      </c>
      <c r="R85" s="81">
        <v>1</v>
      </c>
      <c r="S85" s="81">
        <v>0</v>
      </c>
      <c r="T85" s="82">
        <f>IFERROR(S85/(O85+P85),"-")</f>
        <v>0</v>
      </c>
      <c r="U85" s="182"/>
      <c r="V85" s="84">
        <v>1</v>
      </c>
      <c r="W85" s="82">
        <f>IF(P85=0,"-",V85/P85)</f>
        <v>0.33333333333333</v>
      </c>
      <c r="X85" s="186">
        <v>8000</v>
      </c>
      <c r="Y85" s="187">
        <f>IFERROR(X85/P85,"-")</f>
        <v>2666.6666666667</v>
      </c>
      <c r="Z85" s="187">
        <f>IFERROR(X85/V85,"-")</f>
        <v>8000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2</v>
      </c>
      <c r="BO85" s="120">
        <f>IF(P85=0,"",IF(BN85=0,"",(BN85/P85)))</f>
        <v>0.66666666666667</v>
      </c>
      <c r="BP85" s="121">
        <v>1</v>
      </c>
      <c r="BQ85" s="122">
        <f>IFERROR(BP85/BN85,"-")</f>
        <v>0.5</v>
      </c>
      <c r="BR85" s="123">
        <v>5000</v>
      </c>
      <c r="BS85" s="124">
        <f>IFERROR(BR85/BN85,"-")</f>
        <v>2500</v>
      </c>
      <c r="BT85" s="125">
        <v>1</v>
      </c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>
        <v>1</v>
      </c>
      <c r="CG85" s="134">
        <f>IF(P85=0,"",IF(CF85=0,"",(CF85/P85)))</f>
        <v>0.33333333333333</v>
      </c>
      <c r="CH85" s="135">
        <v>1</v>
      </c>
      <c r="CI85" s="136">
        <f>IFERROR(CH85/CF85,"-")</f>
        <v>1</v>
      </c>
      <c r="CJ85" s="137">
        <v>3000</v>
      </c>
      <c r="CK85" s="138">
        <f>IFERROR(CJ85/CF85,"-")</f>
        <v>3000</v>
      </c>
      <c r="CL85" s="139">
        <v>1</v>
      </c>
      <c r="CM85" s="139"/>
      <c r="CN85" s="139"/>
      <c r="CO85" s="140">
        <v>1</v>
      </c>
      <c r="CP85" s="141">
        <v>8000</v>
      </c>
      <c r="CQ85" s="141">
        <v>5000</v>
      </c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 t="str">
        <f>AB86</f>
        <v>0</v>
      </c>
      <c r="B86" s="203" t="s">
        <v>226</v>
      </c>
      <c r="C86" s="203"/>
      <c r="D86" s="203"/>
      <c r="E86" s="203"/>
      <c r="F86" s="203" t="s">
        <v>64</v>
      </c>
      <c r="G86" s="203" t="s">
        <v>227</v>
      </c>
      <c r="H86" s="90" t="s">
        <v>205</v>
      </c>
      <c r="I86" s="205" t="s">
        <v>188</v>
      </c>
      <c r="J86" s="188">
        <v>0</v>
      </c>
      <c r="K86" s="81">
        <v>5</v>
      </c>
      <c r="L86" s="81">
        <v>0</v>
      </c>
      <c r="M86" s="81">
        <v>19</v>
      </c>
      <c r="N86" s="91">
        <v>3</v>
      </c>
      <c r="O86" s="92">
        <v>0</v>
      </c>
      <c r="P86" s="93">
        <f>N86+O86</f>
        <v>3</v>
      </c>
      <c r="Q86" s="82">
        <f>IFERROR(P86/M86,"-")</f>
        <v>0.15789473684211</v>
      </c>
      <c r="R86" s="81">
        <v>0</v>
      </c>
      <c r="S86" s="81">
        <v>0</v>
      </c>
      <c r="T86" s="82">
        <f>IFERROR(S86/(O86+P86),"-")</f>
        <v>0</v>
      </c>
      <c r="U86" s="182">
        <f>IFERROR(J86/SUM(P86:P87),"-")</f>
        <v>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0</v>
      </c>
      <c r="AB86" s="85" t="str">
        <f>SUM(X86:X87)/SUM(J86:J87)</f>
        <v>0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0.33333333333333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2</v>
      </c>
      <c r="BO86" s="120">
        <f>IF(P86=0,"",IF(BN86=0,"",(BN86/P86)))</f>
        <v>0.66666666666667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228</v>
      </c>
      <c r="C87" s="203"/>
      <c r="D87" s="203"/>
      <c r="E87" s="203"/>
      <c r="F87" s="203" t="s">
        <v>80</v>
      </c>
      <c r="G87" s="203"/>
      <c r="H87" s="90"/>
      <c r="I87" s="90"/>
      <c r="J87" s="188"/>
      <c r="K87" s="81">
        <v>0</v>
      </c>
      <c r="L87" s="81">
        <v>0</v>
      </c>
      <c r="M87" s="81">
        <v>0</v>
      </c>
      <c r="N87" s="91">
        <v>0</v>
      </c>
      <c r="O87" s="92">
        <v>0</v>
      </c>
      <c r="P87" s="93">
        <f>N87+O87</f>
        <v>0</v>
      </c>
      <c r="Q87" s="82" t="str">
        <f>IFERROR(P87/M87,"-")</f>
        <v>-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 t="str">
        <f>AB88</f>
        <v>0</v>
      </c>
      <c r="B88" s="203" t="s">
        <v>229</v>
      </c>
      <c r="C88" s="203"/>
      <c r="D88" s="203"/>
      <c r="E88" s="203"/>
      <c r="F88" s="203" t="s">
        <v>90</v>
      </c>
      <c r="G88" s="203" t="s">
        <v>227</v>
      </c>
      <c r="H88" s="90" t="s">
        <v>205</v>
      </c>
      <c r="I88" s="205" t="s">
        <v>181</v>
      </c>
      <c r="J88" s="188">
        <v>0</v>
      </c>
      <c r="K88" s="81">
        <v>9</v>
      </c>
      <c r="L88" s="81">
        <v>0</v>
      </c>
      <c r="M88" s="81">
        <v>32</v>
      </c>
      <c r="N88" s="91">
        <v>3</v>
      </c>
      <c r="O88" s="92">
        <v>0</v>
      </c>
      <c r="P88" s="93">
        <f>N88+O88</f>
        <v>3</v>
      </c>
      <c r="Q88" s="82">
        <f>IFERROR(P88/M88,"-")</f>
        <v>0.09375</v>
      </c>
      <c r="R88" s="81">
        <v>0</v>
      </c>
      <c r="S88" s="81">
        <v>0</v>
      </c>
      <c r="T88" s="82">
        <f>IFERROR(S88/(O88+P88),"-")</f>
        <v>0</v>
      </c>
      <c r="U88" s="182">
        <f>IFERROR(J88/SUM(P88:P89),"-")</f>
        <v>0</v>
      </c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>
        <f>SUM(X88:X89)-SUM(J88:J89)</f>
        <v>0</v>
      </c>
      <c r="AB88" s="85" t="str">
        <f>SUM(X88:X89)/SUM(J88:J89)</f>
        <v>0</v>
      </c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>
        <v>1</v>
      </c>
      <c r="AW88" s="107">
        <f>IF(P88=0,"",IF(AV88=0,"",(AV88/P88)))</f>
        <v>0.33333333333333</v>
      </c>
      <c r="AX88" s="106"/>
      <c r="AY88" s="108">
        <f>IFERROR(AX88/AV88,"-")</f>
        <v>0</v>
      </c>
      <c r="AZ88" s="109"/>
      <c r="BA88" s="110">
        <f>IFERROR(AZ88/AV88,"-")</f>
        <v>0</v>
      </c>
      <c r="BB88" s="111"/>
      <c r="BC88" s="111"/>
      <c r="BD88" s="111"/>
      <c r="BE88" s="112">
        <v>1</v>
      </c>
      <c r="BF88" s="113">
        <f>IF(P88=0,"",IF(BE88=0,"",(BE88/P88)))</f>
        <v>0.33333333333333</v>
      </c>
      <c r="BG88" s="112"/>
      <c r="BH88" s="114">
        <f>IFERROR(BG88/BE88,"-")</f>
        <v>0</v>
      </c>
      <c r="BI88" s="115"/>
      <c r="BJ88" s="116">
        <f>IFERROR(BI88/BE88,"-")</f>
        <v>0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>
        <v>1</v>
      </c>
      <c r="BX88" s="127">
        <f>IF(P88=0,"",IF(BW88=0,"",(BW88/P88)))</f>
        <v>0.33333333333333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230</v>
      </c>
      <c r="C89" s="203"/>
      <c r="D89" s="203"/>
      <c r="E89" s="203"/>
      <c r="F89" s="203" t="s">
        <v>80</v>
      </c>
      <c r="G89" s="203"/>
      <c r="H89" s="90"/>
      <c r="I89" s="90"/>
      <c r="J89" s="188"/>
      <c r="K89" s="81">
        <v>0</v>
      </c>
      <c r="L89" s="81">
        <v>0</v>
      </c>
      <c r="M89" s="81">
        <v>0</v>
      </c>
      <c r="N89" s="91">
        <v>0</v>
      </c>
      <c r="O89" s="92">
        <v>0</v>
      </c>
      <c r="P89" s="93">
        <f>N89+O89</f>
        <v>0</v>
      </c>
      <c r="Q89" s="82" t="str">
        <f>IFERROR(P89/M89,"-")</f>
        <v>-</v>
      </c>
      <c r="R89" s="81">
        <v>0</v>
      </c>
      <c r="S89" s="81">
        <v>0</v>
      </c>
      <c r="T89" s="82" t="str">
        <f>IFERROR(S89/(O89+P89),"-")</f>
        <v>-</v>
      </c>
      <c r="U89" s="182"/>
      <c r="V89" s="84">
        <v>0</v>
      </c>
      <c r="W89" s="82" t="str">
        <f>IF(P89=0,"-",V89/P89)</f>
        <v>-</v>
      </c>
      <c r="X89" s="186">
        <v>0</v>
      </c>
      <c r="Y89" s="187" t="str">
        <f>IFERROR(X89/P89,"-")</f>
        <v>-</v>
      </c>
      <c r="Z89" s="187" t="str">
        <f>IFERROR(X89/V89,"-")</f>
        <v>-</v>
      </c>
      <c r="AA89" s="188"/>
      <c r="AB89" s="85"/>
      <c r="AC89" s="79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30"/>
      <c r="B90" s="87"/>
      <c r="C90" s="88"/>
      <c r="D90" s="88"/>
      <c r="E90" s="88"/>
      <c r="F90" s="89"/>
      <c r="G90" s="90"/>
      <c r="H90" s="90"/>
      <c r="I90" s="90"/>
      <c r="J90" s="192"/>
      <c r="K90" s="34"/>
      <c r="L90" s="34"/>
      <c r="M90" s="31"/>
      <c r="N90" s="23"/>
      <c r="O90" s="23"/>
      <c r="P90" s="23"/>
      <c r="Q90" s="33"/>
      <c r="R90" s="32"/>
      <c r="S90" s="23"/>
      <c r="T90" s="32"/>
      <c r="U90" s="183"/>
      <c r="V90" s="25"/>
      <c r="W90" s="25"/>
      <c r="X90" s="189"/>
      <c r="Y90" s="189"/>
      <c r="Z90" s="189"/>
      <c r="AA90" s="189"/>
      <c r="AB90" s="33"/>
      <c r="AC90" s="59"/>
      <c r="AD90" s="63"/>
      <c r="AE90" s="64"/>
      <c r="AF90" s="63"/>
      <c r="AG90" s="67"/>
      <c r="AH90" s="68"/>
      <c r="AI90" s="69"/>
      <c r="AJ90" s="70"/>
      <c r="AK90" s="70"/>
      <c r="AL90" s="70"/>
      <c r="AM90" s="63"/>
      <c r="AN90" s="64"/>
      <c r="AO90" s="63"/>
      <c r="AP90" s="67"/>
      <c r="AQ90" s="68"/>
      <c r="AR90" s="69"/>
      <c r="AS90" s="70"/>
      <c r="AT90" s="70"/>
      <c r="AU90" s="70"/>
      <c r="AV90" s="63"/>
      <c r="AW90" s="64"/>
      <c r="AX90" s="63"/>
      <c r="AY90" s="67"/>
      <c r="AZ90" s="68"/>
      <c r="BA90" s="69"/>
      <c r="BB90" s="70"/>
      <c r="BC90" s="70"/>
      <c r="BD90" s="70"/>
      <c r="BE90" s="63"/>
      <c r="BF90" s="64"/>
      <c r="BG90" s="63"/>
      <c r="BH90" s="67"/>
      <c r="BI90" s="68"/>
      <c r="BJ90" s="69"/>
      <c r="BK90" s="70"/>
      <c r="BL90" s="70"/>
      <c r="BM90" s="70"/>
      <c r="BN90" s="65"/>
      <c r="BO90" s="66"/>
      <c r="BP90" s="63"/>
      <c r="BQ90" s="67"/>
      <c r="BR90" s="68"/>
      <c r="BS90" s="69"/>
      <c r="BT90" s="70"/>
      <c r="BU90" s="70"/>
      <c r="BV90" s="70"/>
      <c r="BW90" s="65"/>
      <c r="BX90" s="66"/>
      <c r="BY90" s="63"/>
      <c r="BZ90" s="67"/>
      <c r="CA90" s="68"/>
      <c r="CB90" s="69"/>
      <c r="CC90" s="70"/>
      <c r="CD90" s="70"/>
      <c r="CE90" s="70"/>
      <c r="CF90" s="65"/>
      <c r="CG90" s="66"/>
      <c r="CH90" s="63"/>
      <c r="CI90" s="67"/>
      <c r="CJ90" s="68"/>
      <c r="CK90" s="69"/>
      <c r="CL90" s="70"/>
      <c r="CM90" s="70"/>
      <c r="CN90" s="70"/>
      <c r="CO90" s="71"/>
      <c r="CP90" s="68"/>
      <c r="CQ90" s="68"/>
      <c r="CR90" s="68"/>
      <c r="CS90" s="72"/>
    </row>
    <row r="91" spans="1:98">
      <c r="A91" s="30"/>
      <c r="B91" s="37"/>
      <c r="C91" s="21"/>
      <c r="D91" s="21"/>
      <c r="E91" s="21"/>
      <c r="F91" s="22"/>
      <c r="G91" s="36"/>
      <c r="H91" s="36"/>
      <c r="I91" s="75"/>
      <c r="J91" s="193"/>
      <c r="K91" s="34"/>
      <c r="L91" s="34"/>
      <c r="M91" s="31"/>
      <c r="N91" s="23"/>
      <c r="O91" s="23"/>
      <c r="P91" s="23"/>
      <c r="Q91" s="33"/>
      <c r="R91" s="32"/>
      <c r="S91" s="23"/>
      <c r="T91" s="32"/>
      <c r="U91" s="183"/>
      <c r="V91" s="25"/>
      <c r="W91" s="25"/>
      <c r="X91" s="189"/>
      <c r="Y91" s="189"/>
      <c r="Z91" s="189"/>
      <c r="AA91" s="189"/>
      <c r="AB91" s="33"/>
      <c r="AC91" s="61"/>
      <c r="AD91" s="63"/>
      <c r="AE91" s="64"/>
      <c r="AF91" s="63"/>
      <c r="AG91" s="67"/>
      <c r="AH91" s="68"/>
      <c r="AI91" s="69"/>
      <c r="AJ91" s="70"/>
      <c r="AK91" s="70"/>
      <c r="AL91" s="70"/>
      <c r="AM91" s="63"/>
      <c r="AN91" s="64"/>
      <c r="AO91" s="63"/>
      <c r="AP91" s="67"/>
      <c r="AQ91" s="68"/>
      <c r="AR91" s="69"/>
      <c r="AS91" s="70"/>
      <c r="AT91" s="70"/>
      <c r="AU91" s="70"/>
      <c r="AV91" s="63"/>
      <c r="AW91" s="64"/>
      <c r="AX91" s="63"/>
      <c r="AY91" s="67"/>
      <c r="AZ91" s="68"/>
      <c r="BA91" s="69"/>
      <c r="BB91" s="70"/>
      <c r="BC91" s="70"/>
      <c r="BD91" s="70"/>
      <c r="BE91" s="63"/>
      <c r="BF91" s="64"/>
      <c r="BG91" s="63"/>
      <c r="BH91" s="67"/>
      <c r="BI91" s="68"/>
      <c r="BJ91" s="69"/>
      <c r="BK91" s="70"/>
      <c r="BL91" s="70"/>
      <c r="BM91" s="70"/>
      <c r="BN91" s="65"/>
      <c r="BO91" s="66"/>
      <c r="BP91" s="63"/>
      <c r="BQ91" s="67"/>
      <c r="BR91" s="68"/>
      <c r="BS91" s="69"/>
      <c r="BT91" s="70"/>
      <c r="BU91" s="70"/>
      <c r="BV91" s="70"/>
      <c r="BW91" s="65"/>
      <c r="BX91" s="66"/>
      <c r="BY91" s="63"/>
      <c r="BZ91" s="67"/>
      <c r="CA91" s="68"/>
      <c r="CB91" s="69"/>
      <c r="CC91" s="70"/>
      <c r="CD91" s="70"/>
      <c r="CE91" s="70"/>
      <c r="CF91" s="65"/>
      <c r="CG91" s="66"/>
      <c r="CH91" s="63"/>
      <c r="CI91" s="67"/>
      <c r="CJ91" s="68"/>
      <c r="CK91" s="69"/>
      <c r="CL91" s="70"/>
      <c r="CM91" s="70"/>
      <c r="CN91" s="70"/>
      <c r="CO91" s="71"/>
      <c r="CP91" s="68"/>
      <c r="CQ91" s="68"/>
      <c r="CR91" s="68"/>
      <c r="CS91" s="72"/>
    </row>
    <row r="92" spans="1:98">
      <c r="A92" s="19">
        <f>AB92</f>
        <v>0.49219941348974</v>
      </c>
      <c r="B92" s="39"/>
      <c r="C92" s="39"/>
      <c r="D92" s="39"/>
      <c r="E92" s="39"/>
      <c r="F92" s="39"/>
      <c r="G92" s="40" t="s">
        <v>231</v>
      </c>
      <c r="H92" s="40"/>
      <c r="I92" s="40"/>
      <c r="J92" s="190">
        <f>SUM(J6:J91)</f>
        <v>3410000</v>
      </c>
      <c r="K92" s="41">
        <f>SUM(K6:K91)</f>
        <v>2009</v>
      </c>
      <c r="L92" s="41">
        <f>SUM(L6:L91)</f>
        <v>430</v>
      </c>
      <c r="M92" s="41">
        <f>SUM(M6:M91)</f>
        <v>6519</v>
      </c>
      <c r="N92" s="41">
        <f>SUM(N6:N91)</f>
        <v>405</v>
      </c>
      <c r="O92" s="41">
        <f>SUM(O6:O91)</f>
        <v>0</v>
      </c>
      <c r="P92" s="41">
        <f>SUM(P6:P91)</f>
        <v>405</v>
      </c>
      <c r="Q92" s="42">
        <f>IFERROR(P92/M92,"-")</f>
        <v>0.062126092959043</v>
      </c>
      <c r="R92" s="78">
        <f>SUM(R6:R91)</f>
        <v>31</v>
      </c>
      <c r="S92" s="78">
        <f>SUM(S6:S91)</f>
        <v>79</v>
      </c>
      <c r="T92" s="42">
        <f>IFERROR(R92/P92,"-")</f>
        <v>0.076543209876543</v>
      </c>
      <c r="U92" s="184">
        <f>IFERROR(J92/P92,"-")</f>
        <v>8419.7530864198</v>
      </c>
      <c r="V92" s="44">
        <f>SUM(V6:V91)</f>
        <v>46</v>
      </c>
      <c r="W92" s="42">
        <f>IFERROR(V92/P92,"-")</f>
        <v>0.11358024691358</v>
      </c>
      <c r="X92" s="190">
        <f>SUM(X6:X91)</f>
        <v>1678400</v>
      </c>
      <c r="Y92" s="190">
        <f>IFERROR(X92/P92,"-")</f>
        <v>4144.1975308642</v>
      </c>
      <c r="Z92" s="190">
        <f>IFERROR(X92/V92,"-")</f>
        <v>36486.956521739</v>
      </c>
      <c r="AA92" s="190">
        <f>X92-J92</f>
        <v>-1731600</v>
      </c>
      <c r="AB92" s="47">
        <f>X92/J92</f>
        <v>0.49219941348974</v>
      </c>
      <c r="AC92" s="60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23"/>
    <mergeCell ref="J15:J23"/>
    <mergeCell ref="U15:U23"/>
    <mergeCell ref="AA15:AA23"/>
    <mergeCell ref="AB15:AB23"/>
    <mergeCell ref="A24:A30"/>
    <mergeCell ref="J24:J30"/>
    <mergeCell ref="U24:U30"/>
    <mergeCell ref="AA24:AA30"/>
    <mergeCell ref="AB24:AB30"/>
    <mergeCell ref="A31:A36"/>
    <mergeCell ref="J31:J36"/>
    <mergeCell ref="U31:U36"/>
    <mergeCell ref="AA31:AA36"/>
    <mergeCell ref="AB31:AB36"/>
    <mergeCell ref="A37:A39"/>
    <mergeCell ref="J37:J39"/>
    <mergeCell ref="U37:U39"/>
    <mergeCell ref="AA37:AA39"/>
    <mergeCell ref="AB37:AB39"/>
    <mergeCell ref="A40:A42"/>
    <mergeCell ref="J40:J42"/>
    <mergeCell ref="U40:U42"/>
    <mergeCell ref="AA40:AA42"/>
    <mergeCell ref="AB40:AB42"/>
    <mergeCell ref="A43:A45"/>
    <mergeCell ref="J43:J45"/>
    <mergeCell ref="U43:U45"/>
    <mergeCell ref="AA43:AA45"/>
    <mergeCell ref="AB43:AB45"/>
    <mergeCell ref="A46:A48"/>
    <mergeCell ref="J46:J48"/>
    <mergeCell ref="U46:U48"/>
    <mergeCell ref="AA46:AA48"/>
    <mergeCell ref="AB46:AB48"/>
    <mergeCell ref="A49:A51"/>
    <mergeCell ref="J49:J51"/>
    <mergeCell ref="U49:U51"/>
    <mergeCell ref="AA49:AA51"/>
    <mergeCell ref="AB49:AB51"/>
    <mergeCell ref="A52:A54"/>
    <mergeCell ref="J52:J54"/>
    <mergeCell ref="U52:U54"/>
    <mergeCell ref="AA52:AA54"/>
    <mergeCell ref="AB52:AB54"/>
    <mergeCell ref="A55:A57"/>
    <mergeCell ref="J55:J57"/>
    <mergeCell ref="U55:U57"/>
    <mergeCell ref="AA55:AA57"/>
    <mergeCell ref="AB55:AB57"/>
    <mergeCell ref="A58:A59"/>
    <mergeCell ref="J58:J59"/>
    <mergeCell ref="U58:U59"/>
    <mergeCell ref="AA58:AA59"/>
    <mergeCell ref="AB58:AB59"/>
    <mergeCell ref="A60:A62"/>
    <mergeCell ref="J60:J62"/>
    <mergeCell ref="U60:U62"/>
    <mergeCell ref="AA60:AA62"/>
    <mergeCell ref="AB60:AB62"/>
    <mergeCell ref="A63:A65"/>
    <mergeCell ref="J63:J65"/>
    <mergeCell ref="U63:U65"/>
    <mergeCell ref="AA63:AA65"/>
    <mergeCell ref="AB63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4"/>
    <mergeCell ref="J72:J74"/>
    <mergeCell ref="U72:U74"/>
    <mergeCell ref="AA72:AA74"/>
    <mergeCell ref="AB72:AB74"/>
    <mergeCell ref="A75:A77"/>
    <mergeCell ref="J75:J77"/>
    <mergeCell ref="U75:U77"/>
    <mergeCell ref="AA75:AA77"/>
    <mergeCell ref="AB75:AB77"/>
    <mergeCell ref="A78:A79"/>
    <mergeCell ref="J78:J79"/>
    <mergeCell ref="U78:U79"/>
    <mergeCell ref="AA78:AA79"/>
    <mergeCell ref="AB78:AB79"/>
    <mergeCell ref="A80:A85"/>
    <mergeCell ref="J80:J85"/>
    <mergeCell ref="U80:U85"/>
    <mergeCell ref="AA80:AA85"/>
    <mergeCell ref="AB80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0.40882352941176</v>
      </c>
      <c r="B6" s="203" t="s">
        <v>233</v>
      </c>
      <c r="C6" s="203" t="s">
        <v>234</v>
      </c>
      <c r="D6" s="203" t="s">
        <v>235</v>
      </c>
      <c r="E6" s="203" t="s">
        <v>236</v>
      </c>
      <c r="F6" s="203" t="s">
        <v>64</v>
      </c>
      <c r="G6" s="203" t="s">
        <v>237</v>
      </c>
      <c r="H6" s="90" t="s">
        <v>238</v>
      </c>
      <c r="I6" s="90" t="s">
        <v>239</v>
      </c>
      <c r="J6" s="188">
        <v>340000</v>
      </c>
      <c r="K6" s="81">
        <v>0</v>
      </c>
      <c r="L6" s="81">
        <v>0</v>
      </c>
      <c r="M6" s="81">
        <v>166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IFERROR(J6/SUM(P6:P8),"-")</f>
        <v>7234.0425531915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SUM(X6:X8)-SUM(J6:J8)</f>
        <v>-201000</v>
      </c>
      <c r="AB6" s="85">
        <f>SUM(X6:X8)/SUM(J6:J8)</f>
        <v>0.40882352941176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240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96</v>
      </c>
      <c r="L7" s="81">
        <v>0</v>
      </c>
      <c r="M7" s="81">
        <v>261</v>
      </c>
      <c r="N7" s="91">
        <v>43</v>
      </c>
      <c r="O7" s="92">
        <v>1</v>
      </c>
      <c r="P7" s="93">
        <f>N7+O7</f>
        <v>44</v>
      </c>
      <c r="Q7" s="82">
        <f>IFERROR(P7/M7,"-")</f>
        <v>0.16858237547893</v>
      </c>
      <c r="R7" s="81">
        <v>3</v>
      </c>
      <c r="S7" s="81">
        <v>11</v>
      </c>
      <c r="T7" s="82">
        <f>IFERROR(S7/(O7+P7),"-")</f>
        <v>0.24444444444444</v>
      </c>
      <c r="U7" s="182"/>
      <c r="V7" s="84">
        <v>6</v>
      </c>
      <c r="W7" s="82">
        <f>IF(P7=0,"-",V7/P7)</f>
        <v>0.13636363636364</v>
      </c>
      <c r="X7" s="186">
        <v>111000</v>
      </c>
      <c r="Y7" s="187">
        <f>IFERROR(X7/P7,"-")</f>
        <v>2522.7272727273</v>
      </c>
      <c r="Z7" s="187">
        <f>IFERROR(X7/V7,"-")</f>
        <v>18500</v>
      </c>
      <c r="AA7" s="188"/>
      <c r="AB7" s="85"/>
      <c r="AC7" s="79"/>
      <c r="AD7" s="94">
        <v>5</v>
      </c>
      <c r="AE7" s="95">
        <f>IF(P7=0,"",IF(AD7=0,"",(AD7/P7)))</f>
        <v>0.11363636363636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17</v>
      </c>
      <c r="AN7" s="101">
        <f>IF(P7=0,"",IF(AM7=0,"",(AM7/P7)))</f>
        <v>0.38636363636364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0.022727272727273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0.11363636363636</v>
      </c>
      <c r="BG7" s="112">
        <v>1</v>
      </c>
      <c r="BH7" s="114">
        <f>IFERROR(BG7/BE7,"-")</f>
        <v>0.2</v>
      </c>
      <c r="BI7" s="115">
        <v>20000</v>
      </c>
      <c r="BJ7" s="116">
        <f>IFERROR(BI7/BE7,"-")</f>
        <v>4000</v>
      </c>
      <c r="BK7" s="117"/>
      <c r="BL7" s="117"/>
      <c r="BM7" s="117">
        <v>1</v>
      </c>
      <c r="BN7" s="119">
        <v>12</v>
      </c>
      <c r="BO7" s="120">
        <f>IF(P7=0,"",IF(BN7=0,"",(BN7/P7)))</f>
        <v>0.27272727272727</v>
      </c>
      <c r="BP7" s="121">
        <v>5</v>
      </c>
      <c r="BQ7" s="122">
        <f>IFERROR(BP7/BN7,"-")</f>
        <v>0.41666666666667</v>
      </c>
      <c r="BR7" s="123">
        <v>88000</v>
      </c>
      <c r="BS7" s="124">
        <f>IFERROR(BR7/BN7,"-")</f>
        <v>7333.3333333333</v>
      </c>
      <c r="BT7" s="125">
        <v>4</v>
      </c>
      <c r="BU7" s="125"/>
      <c r="BV7" s="125">
        <v>1</v>
      </c>
      <c r="BW7" s="126">
        <v>4</v>
      </c>
      <c r="BX7" s="127">
        <f>IF(P7=0,"",IF(BW7=0,"",(BW7/P7)))</f>
        <v>0.090909090909091</v>
      </c>
      <c r="BY7" s="128">
        <v>1</v>
      </c>
      <c r="BZ7" s="129">
        <f>IFERROR(BY7/BW7,"-")</f>
        <v>0.25</v>
      </c>
      <c r="CA7" s="130">
        <v>3000</v>
      </c>
      <c r="CB7" s="131">
        <f>IFERROR(CA7/BW7,"-")</f>
        <v>750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6</v>
      </c>
      <c r="CP7" s="141">
        <v>111000</v>
      </c>
      <c r="CQ7" s="141">
        <v>76000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241</v>
      </c>
      <c r="C8" s="203"/>
      <c r="D8" s="203"/>
      <c r="E8" s="203"/>
      <c r="F8" s="203" t="s">
        <v>80</v>
      </c>
      <c r="G8" s="203"/>
      <c r="H8" s="90"/>
      <c r="I8" s="90"/>
      <c r="J8" s="188"/>
      <c r="K8" s="81">
        <v>84</v>
      </c>
      <c r="L8" s="81">
        <v>30</v>
      </c>
      <c r="M8" s="81">
        <v>15</v>
      </c>
      <c r="N8" s="91">
        <v>3</v>
      </c>
      <c r="O8" s="92">
        <v>0</v>
      </c>
      <c r="P8" s="93">
        <f>N8+O8</f>
        <v>3</v>
      </c>
      <c r="Q8" s="82">
        <f>IFERROR(P8/M8,"-")</f>
        <v>0.2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28000</v>
      </c>
      <c r="Y8" s="187">
        <f>IFERROR(X8/P8,"-")</f>
        <v>9333.3333333333</v>
      </c>
      <c r="Z8" s="187">
        <f>IFERROR(X8/V8,"-")</f>
        <v>28000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1</v>
      </c>
      <c r="BP8" s="121">
        <v>1</v>
      </c>
      <c r="BQ8" s="122">
        <f>IFERROR(BP8/BN8,"-")</f>
        <v>0.33333333333333</v>
      </c>
      <c r="BR8" s="123">
        <v>28000</v>
      </c>
      <c r="BS8" s="124">
        <f>IFERROR(BR8/BN8,"-")</f>
        <v>9333.3333333333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28000</v>
      </c>
      <c r="CQ8" s="141">
        <v>28000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0.40882352941176</v>
      </c>
      <c r="B11" s="39"/>
      <c r="C11" s="39"/>
      <c r="D11" s="39"/>
      <c r="E11" s="39"/>
      <c r="F11" s="39"/>
      <c r="G11" s="40" t="s">
        <v>242</v>
      </c>
      <c r="H11" s="40"/>
      <c r="I11" s="40"/>
      <c r="J11" s="190">
        <f>SUM(J6:J10)</f>
        <v>340000</v>
      </c>
      <c r="K11" s="41">
        <f>SUM(K6:K10)</f>
        <v>180</v>
      </c>
      <c r="L11" s="41">
        <f>SUM(L6:L10)</f>
        <v>30</v>
      </c>
      <c r="M11" s="41">
        <f>SUM(M6:M10)</f>
        <v>442</v>
      </c>
      <c r="N11" s="41">
        <f>SUM(N6:N10)</f>
        <v>46</v>
      </c>
      <c r="O11" s="41">
        <f>SUM(O6:O10)</f>
        <v>1</v>
      </c>
      <c r="P11" s="41">
        <f>SUM(P6:P10)</f>
        <v>47</v>
      </c>
      <c r="Q11" s="42">
        <f>IFERROR(P11/M11,"-")</f>
        <v>0.10633484162896</v>
      </c>
      <c r="R11" s="78">
        <f>SUM(R6:R10)</f>
        <v>3</v>
      </c>
      <c r="S11" s="78">
        <f>SUM(S6:S10)</f>
        <v>11</v>
      </c>
      <c r="T11" s="42">
        <f>IFERROR(R11/P11,"-")</f>
        <v>0.063829787234043</v>
      </c>
      <c r="U11" s="184">
        <f>IFERROR(J11/P11,"-")</f>
        <v>7234.0425531915</v>
      </c>
      <c r="V11" s="44">
        <f>SUM(V6:V10)</f>
        <v>7</v>
      </c>
      <c r="W11" s="42">
        <f>IFERROR(V11/P11,"-")</f>
        <v>0.14893617021277</v>
      </c>
      <c r="X11" s="190">
        <f>SUM(X6:X10)</f>
        <v>139000</v>
      </c>
      <c r="Y11" s="190">
        <f>IFERROR(X11/P11,"-")</f>
        <v>2957.4468085106</v>
      </c>
      <c r="Z11" s="190">
        <f>IFERROR(X11/V11,"-")</f>
        <v>19857.142857143</v>
      </c>
      <c r="AA11" s="190">
        <f>X11-J11</f>
        <v>-201000</v>
      </c>
      <c r="AB11" s="47">
        <f>X11/J11</f>
        <v>0.40882352941176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