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<sst xmlns="http://schemas.openxmlformats.org/spreadsheetml/2006/main" uniqueCount="248">
  <si>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</si>
  <si>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</si>
  <si>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</si>
  <si>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</si>
  <si>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</si>
  <si>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</si>
  <si>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</si>
  <si>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</si>
  <si>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</si>
  <si>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</si>
  <si>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</si>
  <si>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</si>
  <si>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</si>
  <si>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</si>
  <si>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</si>
  <si>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</si>
  <si>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</si>
  <si>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</si>
  <si>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</si>
  <si>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</si>
  <si>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</si>
  <si>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</si>
  <si>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</si>
  <si>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</si>
  <si>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</si>
  <si>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</si>
  <si>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</si>
  <si>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</si>
  <si>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</si>
  <si>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</si>
  <si>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</si>
  <si>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</si>
  <si>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</si>
  <si>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</si>
  <si>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</si>
  <si>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</si>
  <si>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</si>
  <si>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</si>
  <si>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</si>
  <si>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</si>
  <si>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</si>
  <si>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</si>
  <si>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</si>
  <si>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</si>
  <si>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</si>
  <si>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</si>
  <si>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</si>
  <si>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</si>
  <si>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</si>
  <si>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</si>
  <si>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</si>
  <si>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</si>
  <si>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</si>
  <si>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</si>
  <si>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</si>
  <si>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</si>
  <si>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</si>
  <si>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</si>
  <si>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</si>
  <si>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</si>
  <si>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</si>
  <si>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ic2911</t>
  </si>
  <si>
    <t>デリヘル版3（晶エリー）</t>
  </si>
  <si>
    <t>70歳までの出会いリクルート</t>
  </si>
  <si>
    <t>lp01</t>
  </si>
  <si>
    <t>スポニチ関東</t>
  </si>
  <si>
    <t>4C終面全5段</t>
  </si>
  <si>
    <t>3月27日(日)</t>
  </si>
  <si>
    <t>ic2912</t>
  </si>
  <si>
    <t>スポニチ関西</t>
  </si>
  <si>
    <t>ic2913</t>
  </si>
  <si>
    <t>スポニチ西部</t>
  </si>
  <si>
    <t>ic2914</t>
  </si>
  <si>
    <t>スポニチ北海道</t>
  </si>
  <si>
    <t>ic2915</t>
  </si>
  <si>
    <t>(空電共通)</t>
  </si>
  <si>
    <t>空電</t>
  </si>
  <si>
    <t>空電 (共通)</t>
  </si>
  <si>
    <t>icn070</t>
  </si>
  <si>
    <t>①再婚&amp;理解者版(LINEver)（高宮菜々子）</t>
  </si>
  <si>
    <t>①再婚&amp;理解者(LINEver)</t>
  </si>
  <si>
    <t>lp07</t>
  </si>
  <si>
    <t>半2段つかみ20段保証</t>
  </si>
  <si>
    <t>20段保証</t>
  </si>
  <si>
    <t>ic2916</t>
  </si>
  <si>
    <t>ic2917</t>
  </si>
  <si>
    <t>②興奮版（晶エリー）</t>
  </si>
  <si>
    <t>②70歳までの出会いリクルート</t>
  </si>
  <si>
    <t>icn071</t>
  </si>
  <si>
    <t>③旧デイリー風(LINEver)（大浦真奈美）</t>
  </si>
  <si>
    <t>③もう50代の熟女だけど</t>
  </si>
  <si>
    <t>ic2918</t>
  </si>
  <si>
    <t>ic2919</t>
  </si>
  <si>
    <t>④大正版（高宮菜々子）</t>
  </si>
  <si>
    <t>④学生いませんギャルもいません熟女熟女熟女熟女</t>
  </si>
  <si>
    <t>ic2920</t>
  </si>
  <si>
    <t>icn072</t>
  </si>
  <si>
    <t>旧デイリー風(LINEver)（高宮菜々子）</t>
  </si>
  <si>
    <t>205「中年の男女がLINEで出会える。昭和世代専門の出会い場」</t>
  </si>
  <si>
    <t>スポーツ報知関西　1回目</t>
  </si>
  <si>
    <t>4C終面雑報</t>
  </si>
  <si>
    <t>3月01日(火)</t>
  </si>
  <si>
    <t>ic2921</t>
  </si>
  <si>
    <t>ic2922</t>
  </si>
  <si>
    <t>興奮版（晶エリー）</t>
  </si>
  <si>
    <t>久々に興奮しました</t>
  </si>
  <si>
    <t>スポーツ報知関西　2回目</t>
  </si>
  <si>
    <t>3月03日(木)</t>
  </si>
  <si>
    <t>ic2923</t>
  </si>
  <si>
    <t>旧デイリー風（大浦真奈美）</t>
  </si>
  <si>
    <t>もう50代の熟女だけど</t>
  </si>
  <si>
    <t>スポーツ報知関西　3回目</t>
  </si>
  <si>
    <t>3月04日(金)</t>
  </si>
  <si>
    <t>ic2924</t>
  </si>
  <si>
    <t>大正版（高宮菜々子）</t>
  </si>
  <si>
    <t>スポーツ報知関西　4回目</t>
  </si>
  <si>
    <t>3月06日(日)</t>
  </si>
  <si>
    <t>icn073</t>
  </si>
  <si>
    <t>スポーツ報知関西　5回目</t>
  </si>
  <si>
    <t>3月08日(火)</t>
  </si>
  <si>
    <t>ic2925</t>
  </si>
  <si>
    <t>ic2926</t>
  </si>
  <si>
    <t>スポーツ報知関西　6回目</t>
  </si>
  <si>
    <t>3月09日(水)</t>
  </si>
  <si>
    <t>ic2927</t>
  </si>
  <si>
    <t>スポーツ報知関西　7回目</t>
  </si>
  <si>
    <t>3月10日(木)</t>
  </si>
  <si>
    <t>ic2928</t>
  </si>
  <si>
    <t>スポーツ報知関西　8回目</t>
  </si>
  <si>
    <t>3月11日(金)</t>
  </si>
  <si>
    <t>icn074</t>
  </si>
  <si>
    <t>スポーツ報知関西　9回目</t>
  </si>
  <si>
    <t>3月16日(水)</t>
  </si>
  <si>
    <t>ic2929</t>
  </si>
  <si>
    <t>ic2930</t>
  </si>
  <si>
    <t>スポーツ報知関西　10回目</t>
  </si>
  <si>
    <t>3月17日(木)</t>
  </si>
  <si>
    <t>ic2931</t>
  </si>
  <si>
    <t>スポーツ報知関西　11回目</t>
  </si>
  <si>
    <t>3月22日(火)</t>
  </si>
  <si>
    <t>ic2932</t>
  </si>
  <si>
    <t>スポーツ報知関西　12回目</t>
  </si>
  <si>
    <t>icn075</t>
  </si>
  <si>
    <t>スポーツ報知関西　13回目</t>
  </si>
  <si>
    <t>ic2933</t>
  </si>
  <si>
    <t>ic2934</t>
  </si>
  <si>
    <t>共通</t>
  </si>
  <si>
    <t>icn076</t>
  </si>
  <si>
    <t>DVDパッケージ＿ストーリー版(LINEver)（高宮菜々子）</t>
  </si>
  <si>
    <t>学生いませんギャルもいません熟女熟女熟女熟女</t>
  </si>
  <si>
    <t>全5段</t>
  </si>
  <si>
    <t>ic2935</t>
  </si>
  <si>
    <t>ic2936</t>
  </si>
  <si>
    <t>icn077</t>
  </si>
  <si>
    <t>3月20日(日)</t>
  </si>
  <si>
    <t>ic2937</t>
  </si>
  <si>
    <t>ic2938</t>
  </si>
  <si>
    <t>icn078</t>
  </si>
  <si>
    <t>え？熟女が</t>
  </si>
  <si>
    <t>サンスポ関東</t>
  </si>
  <si>
    <t>3月05日(土)</t>
  </si>
  <si>
    <t>ic2939</t>
  </si>
  <si>
    <t>ic2940</t>
  </si>
  <si>
    <t>ic2941</t>
  </si>
  <si>
    <t>1C終面全5段</t>
  </si>
  <si>
    <t>3月19日(土)</t>
  </si>
  <si>
    <t>ic2942</t>
  </si>
  <si>
    <t>icn079</t>
  </si>
  <si>
    <t>DVDパッケージ＿ストーリー版(LINEver)（晶エリー）（高宮菜々子）</t>
  </si>
  <si>
    <t>サンスポ関西</t>
  </si>
  <si>
    <t>ic2943</t>
  </si>
  <si>
    <t>ic2944</t>
  </si>
  <si>
    <t>ic2945</t>
  </si>
  <si>
    <t>3月13日(日)</t>
  </si>
  <si>
    <t>ic2946</t>
  </si>
  <si>
    <t>icn080</t>
  </si>
  <si>
    <t>デリヘル版3(LINEver)（高宮菜々子）</t>
  </si>
  <si>
    <t>LINEで出会いリクルート70歳まで応募可</t>
  </si>
  <si>
    <t>デイリースポーツ関西</t>
  </si>
  <si>
    <t>ic2947</t>
  </si>
  <si>
    <t>ic2948</t>
  </si>
  <si>
    <t>ic2949</t>
  </si>
  <si>
    <t>Secondストーリー2（大浦真奈美）</t>
  </si>
  <si>
    <t>ほんわかゆるふわ熟女と会えるなんて大当たり！</t>
  </si>
  <si>
    <t>3月12日(土)</t>
  </si>
  <si>
    <t>ic2950</t>
  </si>
  <si>
    <t>ic2951</t>
  </si>
  <si>
    <t>中京スポーツ</t>
  </si>
  <si>
    <t>ic2952</t>
  </si>
  <si>
    <t>ic2953</t>
  </si>
  <si>
    <t>3月26日(土)</t>
  </si>
  <si>
    <t>ic2954</t>
  </si>
  <si>
    <t>icn081</t>
  </si>
  <si>
    <t>どうした熟女</t>
  </si>
  <si>
    <t>ニッカン関西</t>
  </si>
  <si>
    <t>ic2955</t>
  </si>
  <si>
    <t>ic2956</t>
  </si>
  <si>
    <t>ic2957</t>
  </si>
  <si>
    <t>コンパニオン版（晶エリー）</t>
  </si>
  <si>
    <t>食事の後にお持ち帰りしたぜ</t>
  </si>
  <si>
    <t>半5段</t>
  </si>
  <si>
    <t>ic2958</t>
  </si>
  <si>
    <t>icn082</t>
  </si>
  <si>
    <t>DVDパッケージ＿ストーリー版(LINEver)（晶エリー）（大浦真奈美）</t>
  </si>
  <si>
    <t>ic2959</t>
  </si>
  <si>
    <t>ic2960</t>
  </si>
  <si>
    <t>ic2961</t>
  </si>
  <si>
    <t>右女3（高宮菜々子）</t>
  </si>
  <si>
    <t>3月25日(金)</t>
  </si>
  <si>
    <t>ic2962</t>
  </si>
  <si>
    <t>ic2963</t>
  </si>
  <si>
    <t>ic2964</t>
  </si>
  <si>
    <t>icn083</t>
  </si>
  <si>
    <t>大正版(LINEver)（晶エリー）</t>
  </si>
  <si>
    <t>スポーツ報知関東</t>
  </si>
  <si>
    <t>ic2965</t>
  </si>
  <si>
    <t>ic2966</t>
  </si>
  <si>
    <t>ic2967</t>
  </si>
  <si>
    <t>記事(ノーマル)（）</t>
  </si>
  <si>
    <t>202「まるで異世界。おじさんが美熟女からモテモテ」</t>
  </si>
  <si>
    <t>4C記事枠</t>
  </si>
  <si>
    <t>ic2968</t>
  </si>
  <si>
    <t>記事(黄)（）</t>
  </si>
  <si>
    <t>203「女性人数限界突破！本当に男性が足りなくて困ってます。50歳以上の方は是非！」</t>
  </si>
  <si>
    <t>ic2969</t>
  </si>
  <si>
    <t>記事(青)（）</t>
  </si>
  <si>
    <t>204「ダメ男に朗報！世話好き熟女がアツい出会い希望」</t>
  </si>
  <si>
    <t>icn084</t>
  </si>
  <si>
    <t>記事(赤)（）</t>
  </si>
  <si>
    <t>ic2970</t>
  </si>
  <si>
    <t>ic2971</t>
  </si>
  <si>
    <t>ic2972</t>
  </si>
  <si>
    <t>東スポ・大スポ・九スポ・中京</t>
  </si>
  <si>
    <t>記事枠</t>
  </si>
  <si>
    <t>3月24日(木)</t>
  </si>
  <si>
    <t>ic2973</t>
  </si>
  <si>
    <t>ic2974</t>
  </si>
  <si>
    <t>九スポ</t>
  </si>
  <si>
    <t>ic2975</t>
  </si>
  <si>
    <t>新聞 TOTAL</t>
  </si>
  <si>
    <t>●雑誌 広告</t>
  </si>
  <si>
    <t>za215</t>
  </si>
  <si>
    <t>日本ジャーナル出版</t>
  </si>
  <si>
    <t>黄色黒版（高宮菜々子）</t>
  </si>
  <si>
    <t>週刊実話</t>
  </si>
  <si>
    <t>表4</t>
  </si>
  <si>
    <t>za216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</si>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</sst>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80</v>
      </c>
      <c r="D6" s="195">
        <v>3480000</v>
      </c>
      <c r="E6" s="81">
        <v>1575</v>
      </c>
      <c r="F6" s="81">
        <v>482</v>
      </c>
      <c r="G6" s="81">
        <v>4866</v>
      </c>
      <c r="H6" s="91">
        <v>364</v>
      </c>
      <c r="I6" s="92">
        <v>3</v>
      </c>
      <c r="J6" s="145">
        <f>H6+I6</f>
        <v>367</v>
      </c>
      <c r="K6" s="82">
        <f>IFERROR(J6/G6,"-")</f>
        <v>0.075421290587752</v>
      </c>
      <c r="L6" s="81">
        <v>38</v>
      </c>
      <c r="M6" s="81">
        <v>96</v>
      </c>
      <c r="N6" s="82">
        <f>IFERROR(L6/J6,"-")</f>
        <v>0.10354223433243</v>
      </c>
      <c r="O6" s="83">
        <f>IFERROR(D6/J6,"-")</f>
        <v>9482.2888283379</v>
      </c>
      <c r="P6" s="84">
        <v>62</v>
      </c>
      <c r="Q6" s="82">
        <f>IFERROR(P6/J6,"-")</f>
        <v>0.16893732970027</v>
      </c>
      <c r="R6" s="200">
        <v>4527940</v>
      </c>
      <c r="S6" s="201">
        <f>IFERROR(R6/J6,"-")</f>
        <v>12337.711171662</v>
      </c>
      <c r="T6" s="201">
        <f>IFERROR(R6/P6,"-")</f>
        <v>73031.290322581</v>
      </c>
      <c r="U6" s="195">
        <f>IFERROR(R6-D6,"-")</f>
        <v>1047940</v>
      </c>
      <c r="V6" s="85">
        <f>R6/D6</f>
        <v>1.301132183908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370000</v>
      </c>
      <c r="E7" s="81">
        <v>158</v>
      </c>
      <c r="F7" s="81">
        <v>69</v>
      </c>
      <c r="G7" s="81">
        <v>173</v>
      </c>
      <c r="H7" s="91">
        <v>39</v>
      </c>
      <c r="I7" s="92">
        <v>0</v>
      </c>
      <c r="J7" s="145">
        <f>H7+I7</f>
        <v>39</v>
      </c>
      <c r="K7" s="82">
        <f>IFERROR(J7/G7,"-")</f>
        <v>0.22543352601156</v>
      </c>
      <c r="L7" s="81">
        <v>5</v>
      </c>
      <c r="M7" s="81">
        <v>8</v>
      </c>
      <c r="N7" s="82">
        <f>IFERROR(L7/J7,"-")</f>
        <v>0.12820512820513</v>
      </c>
      <c r="O7" s="83">
        <f>IFERROR(D7/J7,"-")</f>
        <v>9487.1794871795</v>
      </c>
      <c r="P7" s="84">
        <v>5</v>
      </c>
      <c r="Q7" s="82">
        <f>IFERROR(P7/J7,"-")</f>
        <v>0.12820512820513</v>
      </c>
      <c r="R7" s="200">
        <v>5984000</v>
      </c>
      <c r="S7" s="201">
        <f>IFERROR(R7/J7,"-")</f>
        <v>153435.8974359</v>
      </c>
      <c r="T7" s="201">
        <f>IFERROR(R7/P7,"-")</f>
        <v>1196800</v>
      </c>
      <c r="U7" s="195">
        <f>IFERROR(R7-D7,"-")</f>
        <v>5614000</v>
      </c>
      <c r="V7" s="85">
        <f>R7/D7</f>
        <v>16.172972972973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3850000</v>
      </c>
      <c r="E10" s="41">
        <f>SUM(E6:E8)</f>
        <v>1733</v>
      </c>
      <c r="F10" s="41">
        <f>SUM(F6:F8)</f>
        <v>551</v>
      </c>
      <c r="G10" s="41">
        <f>SUM(G6:G8)</f>
        <v>5039</v>
      </c>
      <c r="H10" s="41">
        <f>SUM(H6:H8)</f>
        <v>403</v>
      </c>
      <c r="I10" s="41">
        <f>SUM(I6:I8)</f>
        <v>3</v>
      </c>
      <c r="J10" s="41">
        <f>SUM(J6:J8)</f>
        <v>406</v>
      </c>
      <c r="K10" s="42">
        <f>IFERROR(J10/G10,"-")</f>
        <v>0.080571541972614</v>
      </c>
      <c r="L10" s="78">
        <f>SUM(L6:L8)</f>
        <v>43</v>
      </c>
      <c r="M10" s="78">
        <f>SUM(M6:M8)</f>
        <v>104</v>
      </c>
      <c r="N10" s="42">
        <f>IFERROR(L10/J10,"-")</f>
        <v>0.10591133004926</v>
      </c>
      <c r="O10" s="43">
        <f>IFERROR(D10/J10,"-")</f>
        <v>9482.7586206897</v>
      </c>
      <c r="P10" s="44">
        <f>SUM(P6:P8)</f>
        <v>67</v>
      </c>
      <c r="Q10" s="42">
        <f>IFERROR(P10/J10,"-")</f>
        <v>0.16502463054187</v>
      </c>
      <c r="R10" s="45">
        <f>SUM(R6:R8)</f>
        <v>10511940</v>
      </c>
      <c r="S10" s="45">
        <f>IFERROR(R10/J10,"-")</f>
        <v>25891.477832512</v>
      </c>
      <c r="T10" s="45">
        <f>IFERROR(R10/P10,"-")</f>
        <v>156894.62686567</v>
      </c>
      <c r="U10" s="46">
        <f>SUM(U6:U8)</f>
        <v>6661940</v>
      </c>
      <c r="V10" s="47">
        <f>IFERROR(R10/D10,"-")</f>
        <v>2.730374025974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0.032857142857143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48</v>
      </c>
      <c r="L6" s="81">
        <v>0</v>
      </c>
      <c r="M6" s="81">
        <v>266</v>
      </c>
      <c r="N6" s="91">
        <v>19</v>
      </c>
      <c r="O6" s="92">
        <v>0</v>
      </c>
      <c r="P6" s="93">
        <f>N6+O6</f>
        <v>19</v>
      </c>
      <c r="Q6" s="82">
        <f>IFERROR(P6/M6,"-")</f>
        <v>0.071428571428571</v>
      </c>
      <c r="R6" s="81">
        <v>0</v>
      </c>
      <c r="S6" s="81">
        <v>5</v>
      </c>
      <c r="T6" s="82">
        <f>IFERROR(S6/(O6+P6),"-")</f>
        <v>0.26315789473684</v>
      </c>
      <c r="U6" s="182">
        <f>IFERROR(J6/SUM(P6:P10),"-")</f>
        <v>12962.962962963</v>
      </c>
      <c r="V6" s="84">
        <v>1</v>
      </c>
      <c r="W6" s="82">
        <f>IF(P6=0,"-",V6/P6)</f>
        <v>0.052631578947368</v>
      </c>
      <c r="X6" s="186">
        <v>3000</v>
      </c>
      <c r="Y6" s="187">
        <f>IFERROR(X6/P6,"-")</f>
        <v>157.89473684211</v>
      </c>
      <c r="Z6" s="187">
        <f>IFERROR(X6/V6,"-")</f>
        <v>3000</v>
      </c>
      <c r="AA6" s="188">
        <f>SUM(X6:X10)-SUM(J6:J10)</f>
        <v>-677000</v>
      </c>
      <c r="AB6" s="85">
        <f>SUM(X6:X10)/SUM(J6:J10)</f>
        <v>0.032857142857143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0.15789473684211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0.21052631578947</v>
      </c>
      <c r="BG6" s="112">
        <v>1</v>
      </c>
      <c r="BH6" s="114">
        <f>IFERROR(BG6/BE6,"-")</f>
        <v>0.25</v>
      </c>
      <c r="BI6" s="115">
        <v>3000</v>
      </c>
      <c r="BJ6" s="116">
        <f>IFERROR(BI6/BE6,"-")</f>
        <v>750</v>
      </c>
      <c r="BK6" s="117">
        <v>1</v>
      </c>
      <c r="BL6" s="117"/>
      <c r="BM6" s="117"/>
      <c r="BN6" s="119">
        <v>10</v>
      </c>
      <c r="BO6" s="120">
        <f>IF(P6=0,"",IF(BN6=0,"",(BN6/P6)))</f>
        <v>0.52631578947368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0.052631578947368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26</v>
      </c>
      <c r="L7" s="81">
        <v>0</v>
      </c>
      <c r="M7" s="81">
        <v>153</v>
      </c>
      <c r="N7" s="91">
        <v>10</v>
      </c>
      <c r="O7" s="92">
        <v>1</v>
      </c>
      <c r="P7" s="93">
        <f>N7+O7</f>
        <v>11</v>
      </c>
      <c r="Q7" s="82">
        <f>IFERROR(P7/M7,"-")</f>
        <v>0.071895424836601</v>
      </c>
      <c r="R7" s="81">
        <v>1</v>
      </c>
      <c r="S7" s="81">
        <v>1</v>
      </c>
      <c r="T7" s="82">
        <f>IFERROR(S7/(O7+P7),"-")</f>
        <v>0.083333333333333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0.27272727272727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0.090909090909091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0.36363636363636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0.090909090909091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19</v>
      </c>
      <c r="L8" s="81">
        <v>0</v>
      </c>
      <c r="M8" s="81">
        <v>49</v>
      </c>
      <c r="N8" s="91">
        <v>6</v>
      </c>
      <c r="O8" s="92">
        <v>0</v>
      </c>
      <c r="P8" s="93">
        <f>N8+O8</f>
        <v>6</v>
      </c>
      <c r="Q8" s="82">
        <f>IFERROR(P8/M8,"-")</f>
        <v>0.12244897959184</v>
      </c>
      <c r="R8" s="81">
        <v>1</v>
      </c>
      <c r="S8" s="81">
        <v>1</v>
      </c>
      <c r="T8" s="82">
        <f>IFERROR(S8/(O8+P8),"-")</f>
        <v>0.16666666666667</v>
      </c>
      <c r="U8" s="182"/>
      <c r="V8" s="84">
        <v>2</v>
      </c>
      <c r="W8" s="82">
        <f>IF(P8=0,"-",V8/P8)</f>
        <v>0.33333333333333</v>
      </c>
      <c r="X8" s="186">
        <v>11000</v>
      </c>
      <c r="Y8" s="187">
        <f>IFERROR(X8/P8,"-")</f>
        <v>1833.3333333333</v>
      </c>
      <c r="Z8" s="187">
        <f>IFERROR(X8/V8,"-")</f>
        <v>5500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0.33333333333333</v>
      </c>
      <c r="BG8" s="112">
        <v>1</v>
      </c>
      <c r="BH8" s="114">
        <f>IFERROR(BG8/BE8,"-")</f>
        <v>0.5</v>
      </c>
      <c r="BI8" s="115">
        <v>3000</v>
      </c>
      <c r="BJ8" s="116">
        <f>IFERROR(BI8/BE8,"-")</f>
        <v>1500</v>
      </c>
      <c r="BK8" s="117">
        <v>1</v>
      </c>
      <c r="BL8" s="117"/>
      <c r="BM8" s="117"/>
      <c r="BN8" s="119">
        <v>2</v>
      </c>
      <c r="BO8" s="120">
        <f>IF(P8=0,"",IF(BN8=0,"",(BN8/P8)))</f>
        <v>0.33333333333333</v>
      </c>
      <c r="BP8" s="121">
        <v>1</v>
      </c>
      <c r="BQ8" s="122">
        <f>IFERROR(BP8/BN8,"-")</f>
        <v>0.5</v>
      </c>
      <c r="BR8" s="123">
        <v>8000</v>
      </c>
      <c r="BS8" s="124">
        <f>IFERROR(BR8/BN8,"-")</f>
        <v>4000</v>
      </c>
      <c r="BT8" s="125"/>
      <c r="BU8" s="125">
        <v>1</v>
      </c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10</v>
      </c>
      <c r="L9" s="81">
        <v>0</v>
      </c>
      <c r="M9" s="81">
        <v>63</v>
      </c>
      <c r="N9" s="91">
        <v>4</v>
      </c>
      <c r="O9" s="92">
        <v>0</v>
      </c>
      <c r="P9" s="93">
        <f>N9+O9</f>
        <v>4</v>
      </c>
      <c r="Q9" s="82">
        <f>IFERROR(P9/M9,"-")</f>
        <v>0.063492063492063</v>
      </c>
      <c r="R9" s="81">
        <v>0</v>
      </c>
      <c r="S9" s="81">
        <v>3</v>
      </c>
      <c r="T9" s="82">
        <f>IFERROR(S9/(O9+P9),"-")</f>
        <v>0.75</v>
      </c>
      <c r="U9" s="182"/>
      <c r="V9" s="84">
        <v>1</v>
      </c>
      <c r="W9" s="82">
        <f>IF(P9=0,"-",V9/P9)</f>
        <v>0.25</v>
      </c>
      <c r="X9" s="186">
        <v>3000</v>
      </c>
      <c r="Y9" s="187">
        <f>IFERROR(X9/P9,"-")</f>
        <v>750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>
        <v>1</v>
      </c>
      <c r="BH9" s="114">
        <f>IFERROR(BG9/BE9,"-")</f>
        <v>1</v>
      </c>
      <c r="BI9" s="115">
        <v>3000</v>
      </c>
      <c r="BJ9" s="116">
        <f>IFERROR(BI9/BE9,"-")</f>
        <v>3000</v>
      </c>
      <c r="BK9" s="117">
        <v>1</v>
      </c>
      <c r="BL9" s="117"/>
      <c r="BM9" s="117"/>
      <c r="BN9" s="119">
        <v>2</v>
      </c>
      <c r="BO9" s="120">
        <f>IF(P9=0,"",IF(BN9=0,"",(BN9/P9)))</f>
        <v>0.5</v>
      </c>
      <c r="BP9" s="121">
        <v>1</v>
      </c>
      <c r="BQ9" s="122">
        <f>IFERROR(BP9/BN9,"-")</f>
        <v>0.5</v>
      </c>
      <c r="BR9" s="123">
        <v>13000</v>
      </c>
      <c r="BS9" s="124">
        <f>IFERROR(BR9/BN9,"-")</f>
        <v>6500</v>
      </c>
      <c r="BT9" s="125"/>
      <c r="BU9" s="125">
        <v>1</v>
      </c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127</v>
      </c>
      <c r="L10" s="81">
        <v>97</v>
      </c>
      <c r="M10" s="81">
        <v>45</v>
      </c>
      <c r="N10" s="91">
        <v>14</v>
      </c>
      <c r="O10" s="92">
        <v>0</v>
      </c>
      <c r="P10" s="93">
        <f>N10+O10</f>
        <v>14</v>
      </c>
      <c r="Q10" s="82">
        <f>IFERROR(P10/M10,"-")</f>
        <v>0.31111111111111</v>
      </c>
      <c r="R10" s="81">
        <v>1</v>
      </c>
      <c r="S10" s="81">
        <v>3</v>
      </c>
      <c r="T10" s="82">
        <f>IFERROR(S10/(O10+P10),"-")</f>
        <v>0.21428571428571</v>
      </c>
      <c r="U10" s="182"/>
      <c r="V10" s="84">
        <v>1</v>
      </c>
      <c r="W10" s="82">
        <f>IF(P10=0,"-",V10/P10)</f>
        <v>0.071428571428571</v>
      </c>
      <c r="X10" s="186">
        <v>6000</v>
      </c>
      <c r="Y10" s="187">
        <f>IFERROR(X10/P10,"-")</f>
        <v>428.57142857143</v>
      </c>
      <c r="Z10" s="187">
        <f>IFERROR(X10/V10,"-")</f>
        <v>6000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7</v>
      </c>
      <c r="BO10" s="120">
        <f>IF(P10=0,"",IF(BN10=0,"",(BN10/P10)))</f>
        <v>0.5</v>
      </c>
      <c r="BP10" s="121">
        <v>1</v>
      </c>
      <c r="BQ10" s="122">
        <f>IFERROR(BP10/BN10,"-")</f>
        <v>0.14285714285714</v>
      </c>
      <c r="BR10" s="123">
        <v>8000</v>
      </c>
      <c r="BS10" s="124">
        <f>IFERROR(BR10/BN10,"-")</f>
        <v>1142.8571428571</v>
      </c>
      <c r="BT10" s="125"/>
      <c r="BU10" s="125">
        <v>1</v>
      </c>
      <c r="BV10" s="125"/>
      <c r="BW10" s="126">
        <v>4</v>
      </c>
      <c r="BX10" s="127">
        <f>IF(P10=0,"",IF(BW10=0,"",(BW10/P10)))</f>
        <v>0.28571428571429</v>
      </c>
      <c r="BY10" s="128">
        <v>1</v>
      </c>
      <c r="BZ10" s="129">
        <f>IFERROR(BY10/BW10,"-")</f>
        <v>0.25</v>
      </c>
      <c r="CA10" s="130">
        <v>1096000</v>
      </c>
      <c r="CB10" s="131">
        <f>IFERROR(CA10/BW10,"-")</f>
        <v>274000</v>
      </c>
      <c r="CC10" s="132"/>
      <c r="CD10" s="132"/>
      <c r="CE10" s="132">
        <v>1</v>
      </c>
      <c r="CF10" s="133">
        <v>1</v>
      </c>
      <c r="CG10" s="134">
        <f>IF(P10=0,"",IF(CF10=0,"",(CF10/P10)))</f>
        <v>0.071428571428571</v>
      </c>
      <c r="CH10" s="135">
        <v>1</v>
      </c>
      <c r="CI10" s="136">
        <f>IFERROR(CH10/CF10,"-")</f>
        <v>1</v>
      </c>
      <c r="CJ10" s="137">
        <v>6000</v>
      </c>
      <c r="CK10" s="138">
        <f>IFERROR(CJ10/CF10,"-")</f>
        <v>6000</v>
      </c>
      <c r="CL10" s="139"/>
      <c r="CM10" s="139">
        <v>1</v>
      </c>
      <c r="CN10" s="139"/>
      <c r="CO10" s="140">
        <v>1</v>
      </c>
      <c r="CP10" s="141">
        <v>6000</v>
      </c>
      <c r="CQ10" s="141">
        <v>1096000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0.1925</v>
      </c>
      <c r="B11" s="203" t="s">
        <v>78</v>
      </c>
      <c r="C11" s="203"/>
      <c r="D11" s="203" t="s">
        <v>79</v>
      </c>
      <c r="E11" s="203" t="s">
        <v>80</v>
      </c>
      <c r="F11" s="203" t="s">
        <v>81</v>
      </c>
      <c r="G11" s="203" t="s">
        <v>65</v>
      </c>
      <c r="H11" s="90" t="s">
        <v>82</v>
      </c>
      <c r="I11" s="90" t="s">
        <v>83</v>
      </c>
      <c r="J11" s="188">
        <v>400000</v>
      </c>
      <c r="K11" s="81">
        <v>0</v>
      </c>
      <c r="L11" s="81">
        <v>0</v>
      </c>
      <c r="M11" s="81">
        <v>90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>
        <f>IFERROR(J11/SUM(P11:P17),"-")</f>
        <v>10256.41025641</v>
      </c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>
        <f>SUM(X11:X17)-SUM(J11:J17)</f>
        <v>-323000</v>
      </c>
      <c r="AB11" s="85">
        <f>SUM(X11:X17)/SUM(J11:J17)</f>
        <v>0.1925</v>
      </c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80</v>
      </c>
      <c r="F12" s="203" t="s">
        <v>81</v>
      </c>
      <c r="G12" s="203"/>
      <c r="H12" s="90" t="s">
        <v>82</v>
      </c>
      <c r="I12" s="90"/>
      <c r="J12" s="188"/>
      <c r="K12" s="81">
        <v>41</v>
      </c>
      <c r="L12" s="81">
        <v>0</v>
      </c>
      <c r="M12" s="81">
        <v>118</v>
      </c>
      <c r="N12" s="91">
        <v>10</v>
      </c>
      <c r="O12" s="92">
        <v>1</v>
      </c>
      <c r="P12" s="93">
        <f>N12+O12</f>
        <v>11</v>
      </c>
      <c r="Q12" s="82">
        <f>IFERROR(P12/M12,"-")</f>
        <v>0.093220338983051</v>
      </c>
      <c r="R12" s="81">
        <v>0</v>
      </c>
      <c r="S12" s="81">
        <v>4</v>
      </c>
      <c r="T12" s="82">
        <f>IFERROR(S12/(O12+P12),"-")</f>
        <v>0.33333333333333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>
        <v>1</v>
      </c>
      <c r="AE12" s="95">
        <f>IF(P12=0,"",IF(AD12=0,"",(AD12/P12)))</f>
        <v>0.090909090909091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</v>
      </c>
      <c r="AN12" s="101">
        <f>IF(P12=0,"",IF(AM12=0,"",(AM12/P12)))</f>
        <v>0.090909090909091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0.090909090909091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0.18181818181818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0.27272727272727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0.27272727272727</v>
      </c>
      <c r="BY12" s="128">
        <v>1</v>
      </c>
      <c r="BZ12" s="129">
        <f>IFERROR(BY12/BW12,"-")</f>
        <v>0.33333333333333</v>
      </c>
      <c r="CA12" s="130">
        <v>5000</v>
      </c>
      <c r="CB12" s="131">
        <f>IFERROR(CA12/BW12,"-")</f>
        <v>1666.6666666667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64</v>
      </c>
      <c r="G13" s="203"/>
      <c r="H13" s="90" t="s">
        <v>82</v>
      </c>
      <c r="I13" s="90"/>
      <c r="J13" s="188"/>
      <c r="K13" s="81">
        <v>10</v>
      </c>
      <c r="L13" s="81">
        <v>0</v>
      </c>
      <c r="M13" s="81">
        <v>64</v>
      </c>
      <c r="N13" s="91">
        <v>5</v>
      </c>
      <c r="O13" s="92">
        <v>0</v>
      </c>
      <c r="P13" s="93">
        <f>N13+O13</f>
        <v>5</v>
      </c>
      <c r="Q13" s="82">
        <f>IFERROR(P13/M13,"-")</f>
        <v>0.078125</v>
      </c>
      <c r="R13" s="81">
        <v>0</v>
      </c>
      <c r="S13" s="81">
        <v>4</v>
      </c>
      <c r="T13" s="82">
        <f>IFERROR(S13/(O13+P13),"-")</f>
        <v>0.8</v>
      </c>
      <c r="U13" s="182"/>
      <c r="V13" s="84">
        <v>1</v>
      </c>
      <c r="W13" s="82">
        <f>IF(P13=0,"-",V13/P13)</f>
        <v>0.2</v>
      </c>
      <c r="X13" s="186">
        <v>2000</v>
      </c>
      <c r="Y13" s="187">
        <f>IFERROR(X13/P13,"-")</f>
        <v>400</v>
      </c>
      <c r="Z13" s="187">
        <f>IFERROR(X13/V13,"-")</f>
        <v>2000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>
        <v>1</v>
      </c>
      <c r="BH13" s="114">
        <f>IFERROR(BG13/BE13,"-")</f>
        <v>1</v>
      </c>
      <c r="BI13" s="115">
        <v>2000</v>
      </c>
      <c r="BJ13" s="116">
        <f>IFERROR(BI13/BE13,"-")</f>
        <v>2000</v>
      </c>
      <c r="BK13" s="117">
        <v>1</v>
      </c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2000</v>
      </c>
      <c r="CQ13" s="141">
        <v>2000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89</v>
      </c>
      <c r="E14" s="203" t="s">
        <v>90</v>
      </c>
      <c r="F14" s="203" t="s">
        <v>81</v>
      </c>
      <c r="G14" s="203"/>
      <c r="H14" s="90" t="s">
        <v>82</v>
      </c>
      <c r="I14" s="90"/>
      <c r="J14" s="188"/>
      <c r="K14" s="81">
        <v>0</v>
      </c>
      <c r="L14" s="81">
        <v>0</v>
      </c>
      <c r="M14" s="81">
        <v>83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89</v>
      </c>
      <c r="E15" s="203" t="s">
        <v>90</v>
      </c>
      <c r="F15" s="203" t="s">
        <v>81</v>
      </c>
      <c r="G15" s="203"/>
      <c r="H15" s="90" t="s">
        <v>82</v>
      </c>
      <c r="I15" s="90"/>
      <c r="J15" s="188"/>
      <c r="K15" s="81">
        <v>18</v>
      </c>
      <c r="L15" s="81">
        <v>0</v>
      </c>
      <c r="M15" s="81">
        <v>117</v>
      </c>
      <c r="N15" s="91">
        <v>5</v>
      </c>
      <c r="O15" s="92">
        <v>0</v>
      </c>
      <c r="P15" s="93">
        <f>N15+O15</f>
        <v>5</v>
      </c>
      <c r="Q15" s="82">
        <f>IFERROR(P15/M15,"-")</f>
        <v>0.042735042735043</v>
      </c>
      <c r="R15" s="81">
        <v>0</v>
      </c>
      <c r="S15" s="81">
        <v>3</v>
      </c>
      <c r="T15" s="82">
        <f>IFERROR(S15/(O15+P15),"-")</f>
        <v>0.6</v>
      </c>
      <c r="U15" s="182"/>
      <c r="V15" s="84">
        <v>1</v>
      </c>
      <c r="W15" s="82">
        <f>IF(P15=0,"-",V15/P15)</f>
        <v>0.2</v>
      </c>
      <c r="X15" s="186">
        <v>3000</v>
      </c>
      <c r="Y15" s="187">
        <f>IFERROR(X15/P15,"-")</f>
        <v>600</v>
      </c>
      <c r="Z15" s="187">
        <f>IFERROR(X15/V15,"-")</f>
        <v>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4</v>
      </c>
      <c r="BO15" s="120">
        <f>IF(P15=0,"",IF(BN15=0,"",(BN15/P15)))</f>
        <v>0.8</v>
      </c>
      <c r="BP15" s="121">
        <v>1</v>
      </c>
      <c r="BQ15" s="122">
        <f>IFERROR(BP15/BN15,"-")</f>
        <v>0.25</v>
      </c>
      <c r="BR15" s="123">
        <v>3000</v>
      </c>
      <c r="BS15" s="124">
        <f>IFERROR(BR15/BN15,"-")</f>
        <v>750</v>
      </c>
      <c r="BT15" s="125">
        <v>1</v>
      </c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93</v>
      </c>
      <c r="E16" s="203" t="s">
        <v>94</v>
      </c>
      <c r="F16" s="203" t="s">
        <v>64</v>
      </c>
      <c r="G16" s="203"/>
      <c r="H16" s="90" t="s">
        <v>82</v>
      </c>
      <c r="I16" s="90"/>
      <c r="J16" s="188"/>
      <c r="K16" s="81">
        <v>21</v>
      </c>
      <c r="L16" s="81">
        <v>0</v>
      </c>
      <c r="M16" s="81">
        <v>125</v>
      </c>
      <c r="N16" s="91">
        <v>9</v>
      </c>
      <c r="O16" s="92">
        <v>0</v>
      </c>
      <c r="P16" s="93">
        <f>N16+O16</f>
        <v>9</v>
      </c>
      <c r="Q16" s="82">
        <f>IFERROR(P16/M16,"-")</f>
        <v>0.072</v>
      </c>
      <c r="R16" s="81">
        <v>0</v>
      </c>
      <c r="S16" s="81">
        <v>3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0.11111111111111</v>
      </c>
      <c r="X16" s="186">
        <v>25000</v>
      </c>
      <c r="Y16" s="187">
        <f>IFERROR(X16/P16,"-")</f>
        <v>2777.7777777778</v>
      </c>
      <c r="Z16" s="187">
        <f>IFERROR(X16/V16,"-")</f>
        <v>25000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0.11111111111111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3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0.22222222222222</v>
      </c>
      <c r="BP16" s="121">
        <v>1</v>
      </c>
      <c r="BQ16" s="122">
        <f>IFERROR(BP16/BN16,"-")</f>
        <v>0.5</v>
      </c>
      <c r="BR16" s="123">
        <v>25000</v>
      </c>
      <c r="BS16" s="124">
        <f>IFERROR(BR16/BN16,"-")</f>
        <v>12500</v>
      </c>
      <c r="BT16" s="125"/>
      <c r="BU16" s="125"/>
      <c r="BV16" s="125">
        <v>1</v>
      </c>
      <c r="BW16" s="126">
        <v>3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25000</v>
      </c>
      <c r="CQ16" s="141">
        <v>25000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 t="s">
        <v>75</v>
      </c>
      <c r="E17" s="203" t="s">
        <v>75</v>
      </c>
      <c r="F17" s="203" t="s">
        <v>76</v>
      </c>
      <c r="G17" s="203"/>
      <c r="H17" s="90"/>
      <c r="I17" s="90"/>
      <c r="J17" s="188"/>
      <c r="K17" s="81">
        <v>97</v>
      </c>
      <c r="L17" s="81">
        <v>52</v>
      </c>
      <c r="M17" s="81">
        <v>24</v>
      </c>
      <c r="N17" s="91">
        <v>9</v>
      </c>
      <c r="O17" s="92">
        <v>0</v>
      </c>
      <c r="P17" s="93">
        <f>N17+O17</f>
        <v>9</v>
      </c>
      <c r="Q17" s="82">
        <f>IFERROR(P17/M17,"-")</f>
        <v>0.375</v>
      </c>
      <c r="R17" s="81">
        <v>2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0.11111111111111</v>
      </c>
      <c r="X17" s="186">
        <v>47000</v>
      </c>
      <c r="Y17" s="187">
        <f>IFERROR(X17/P17,"-")</f>
        <v>5222.2222222222</v>
      </c>
      <c r="Z17" s="187">
        <f>IFERROR(X17/V17,"-")</f>
        <v>47000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0.22222222222222</v>
      </c>
      <c r="BP17" s="121">
        <v>1</v>
      </c>
      <c r="BQ17" s="122">
        <f>IFERROR(BP17/BN17,"-")</f>
        <v>0.5</v>
      </c>
      <c r="BR17" s="123">
        <v>13000</v>
      </c>
      <c r="BS17" s="124">
        <f>IFERROR(BR17/BN17,"-")</f>
        <v>6500</v>
      </c>
      <c r="BT17" s="125"/>
      <c r="BU17" s="125"/>
      <c r="BV17" s="125">
        <v>1</v>
      </c>
      <c r="BW17" s="126">
        <v>2</v>
      </c>
      <c r="BX17" s="127">
        <f>IF(P17=0,"",IF(BW17=0,"",(BW17/P17)))</f>
        <v>0.22222222222222</v>
      </c>
      <c r="BY17" s="128">
        <v>1</v>
      </c>
      <c r="BZ17" s="129">
        <f>IFERROR(BY17/BW17,"-")</f>
        <v>0.5</v>
      </c>
      <c r="CA17" s="130">
        <v>47000</v>
      </c>
      <c r="CB17" s="131">
        <f>IFERROR(CA17/BW17,"-")</f>
        <v>23500</v>
      </c>
      <c r="CC17" s="132"/>
      <c r="CD17" s="132"/>
      <c r="CE17" s="132">
        <v>1</v>
      </c>
      <c r="CF17" s="133">
        <v>2</v>
      </c>
      <c r="CG17" s="134">
        <f>IF(P17=0,"",IF(CF17=0,"",(CF17/P17)))</f>
        <v>0.22222222222222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47000</v>
      </c>
      <c r="CQ17" s="141">
        <v>47000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3.3546666666667</v>
      </c>
      <c r="B18" s="203" t="s">
        <v>96</v>
      </c>
      <c r="C18" s="203"/>
      <c r="D18" s="203" t="s">
        <v>97</v>
      </c>
      <c r="E18" s="203" t="s">
        <v>98</v>
      </c>
      <c r="F18" s="203" t="s">
        <v>81</v>
      </c>
      <c r="G18" s="203" t="s">
        <v>99</v>
      </c>
      <c r="H18" s="90" t="s">
        <v>100</v>
      </c>
      <c r="I18" s="90" t="s">
        <v>101</v>
      </c>
      <c r="J18" s="188">
        <v>300000</v>
      </c>
      <c r="K18" s="81">
        <v>0</v>
      </c>
      <c r="L18" s="81">
        <v>0</v>
      </c>
      <c r="M18" s="81">
        <v>51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>
        <f>IFERROR(J18/SUM(P18:P35),"-")</f>
        <v>4761.9047619048</v>
      </c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>
        <f>SUM(X18:X35)-SUM(J18:J35)</f>
        <v>706400</v>
      </c>
      <c r="AB18" s="85">
        <f>SUM(X18:X35)/SUM(J18:J35)</f>
        <v>3.3546666666667</v>
      </c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97</v>
      </c>
      <c r="E19" s="203" t="s">
        <v>98</v>
      </c>
      <c r="F19" s="203" t="s">
        <v>81</v>
      </c>
      <c r="G19" s="203"/>
      <c r="H19" s="90" t="s">
        <v>100</v>
      </c>
      <c r="I19" s="90"/>
      <c r="J19" s="188"/>
      <c r="K19" s="81">
        <v>14</v>
      </c>
      <c r="L19" s="81">
        <v>0</v>
      </c>
      <c r="M19" s="81">
        <v>60</v>
      </c>
      <c r="N19" s="91">
        <v>7</v>
      </c>
      <c r="O19" s="92">
        <v>0</v>
      </c>
      <c r="P19" s="93">
        <f>N19+O19</f>
        <v>7</v>
      </c>
      <c r="Q19" s="82">
        <f>IFERROR(P19/M19,"-")</f>
        <v>0.11666666666667</v>
      </c>
      <c r="R19" s="81">
        <v>0</v>
      </c>
      <c r="S19" s="81">
        <v>4</v>
      </c>
      <c r="T19" s="82">
        <f>IFERROR(S19/(O19+P19),"-")</f>
        <v>0.57142857142857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0.14285714285714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2</v>
      </c>
      <c r="AW19" s="107">
        <f>IF(P19=0,"",IF(AV19=0,"",(AV19/P19)))</f>
        <v>0.28571428571429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0.28571428571429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0.14285714285714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104</v>
      </c>
      <c r="E20" s="203" t="s">
        <v>105</v>
      </c>
      <c r="F20" s="203" t="s">
        <v>81</v>
      </c>
      <c r="G20" s="203" t="s">
        <v>106</v>
      </c>
      <c r="H20" s="90" t="s">
        <v>100</v>
      </c>
      <c r="I20" s="90" t="s">
        <v>107</v>
      </c>
      <c r="J20" s="188"/>
      <c r="K20" s="81">
        <v>8</v>
      </c>
      <c r="L20" s="81">
        <v>0</v>
      </c>
      <c r="M20" s="81">
        <v>17</v>
      </c>
      <c r="N20" s="91">
        <v>3</v>
      </c>
      <c r="O20" s="92">
        <v>0</v>
      </c>
      <c r="P20" s="93">
        <f>N20+O20</f>
        <v>3</v>
      </c>
      <c r="Q20" s="82">
        <f>IFERROR(P20/M20,"-")</f>
        <v>0.17647058823529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0.33333333333333</v>
      </c>
      <c r="X20" s="186">
        <v>843000</v>
      </c>
      <c r="Y20" s="187">
        <f>IFERROR(X20/P20,"-")</f>
        <v>281000</v>
      </c>
      <c r="Z20" s="187">
        <f>IFERROR(X20/V20,"-")</f>
        <v>843000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2</v>
      </c>
      <c r="BX20" s="127">
        <f>IF(P20=0,"",IF(BW20=0,"",(BW20/P20)))</f>
        <v>0.66666666666667</v>
      </c>
      <c r="BY20" s="128">
        <v>1</v>
      </c>
      <c r="BZ20" s="129">
        <f>IFERROR(BY20/BW20,"-")</f>
        <v>0.5</v>
      </c>
      <c r="CA20" s="130">
        <v>843000</v>
      </c>
      <c r="CB20" s="131">
        <f>IFERROR(CA20/BW20,"-")</f>
        <v>421500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843000</v>
      </c>
      <c r="CQ20" s="141">
        <v>843000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108</v>
      </c>
      <c r="C21" s="203"/>
      <c r="D21" s="203" t="s">
        <v>109</v>
      </c>
      <c r="E21" s="203" t="s">
        <v>110</v>
      </c>
      <c r="F21" s="203" t="s">
        <v>64</v>
      </c>
      <c r="G21" s="203" t="s">
        <v>111</v>
      </c>
      <c r="H21" s="90" t="s">
        <v>100</v>
      </c>
      <c r="I21" s="90" t="s">
        <v>112</v>
      </c>
      <c r="J21" s="188"/>
      <c r="K21" s="81">
        <v>7</v>
      </c>
      <c r="L21" s="81">
        <v>0</v>
      </c>
      <c r="M21" s="81">
        <v>42</v>
      </c>
      <c r="N21" s="91">
        <v>1</v>
      </c>
      <c r="O21" s="92">
        <v>0</v>
      </c>
      <c r="P21" s="93">
        <f>N21+O21</f>
        <v>1</v>
      </c>
      <c r="Q21" s="82">
        <f>IFERROR(P21/M21,"-")</f>
        <v>0.023809523809524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3000</v>
      </c>
      <c r="Y21" s="187">
        <f>IFERROR(X21/P21,"-")</f>
        <v>3000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1</v>
      </c>
      <c r="BY21" s="128">
        <v>1</v>
      </c>
      <c r="BZ21" s="129">
        <f>IFERROR(BY21/BW21,"-")</f>
        <v>1</v>
      </c>
      <c r="CA21" s="130">
        <v>3000</v>
      </c>
      <c r="CB21" s="131">
        <f>IFERROR(CA21/BW21,"-")</f>
        <v>3000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113</v>
      </c>
      <c r="C22" s="203"/>
      <c r="D22" s="203" t="s">
        <v>114</v>
      </c>
      <c r="E22" s="203" t="s">
        <v>63</v>
      </c>
      <c r="F22" s="203" t="s">
        <v>81</v>
      </c>
      <c r="G22" s="203" t="s">
        <v>115</v>
      </c>
      <c r="H22" s="90" t="s">
        <v>100</v>
      </c>
      <c r="I22" s="204" t="s">
        <v>116</v>
      </c>
      <c r="J22" s="188"/>
      <c r="K22" s="81">
        <v>5</v>
      </c>
      <c r="L22" s="81">
        <v>0</v>
      </c>
      <c r="M22" s="81">
        <v>27</v>
      </c>
      <c r="N22" s="91">
        <v>4</v>
      </c>
      <c r="O22" s="92">
        <v>0</v>
      </c>
      <c r="P22" s="93">
        <f>N22+O22</f>
        <v>4</v>
      </c>
      <c r="Q22" s="82">
        <f>IFERROR(P22/M22,"-")</f>
        <v>0.14814814814815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117</v>
      </c>
      <c r="C23" s="203"/>
      <c r="D23" s="203" t="s">
        <v>97</v>
      </c>
      <c r="E23" s="203" t="s">
        <v>98</v>
      </c>
      <c r="F23" s="203" t="s">
        <v>81</v>
      </c>
      <c r="G23" s="203" t="s">
        <v>118</v>
      </c>
      <c r="H23" s="90" t="s">
        <v>100</v>
      </c>
      <c r="I23" s="90" t="s">
        <v>119</v>
      </c>
      <c r="J23" s="188"/>
      <c r="K23" s="81">
        <v>0</v>
      </c>
      <c r="L23" s="81">
        <v>0</v>
      </c>
      <c r="M23" s="81">
        <v>79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120</v>
      </c>
      <c r="C24" s="203"/>
      <c r="D24" s="203" t="s">
        <v>97</v>
      </c>
      <c r="E24" s="203" t="s">
        <v>98</v>
      </c>
      <c r="F24" s="203" t="s">
        <v>81</v>
      </c>
      <c r="G24" s="203"/>
      <c r="H24" s="90" t="s">
        <v>100</v>
      </c>
      <c r="I24" s="90"/>
      <c r="J24" s="188"/>
      <c r="K24" s="81">
        <v>31</v>
      </c>
      <c r="L24" s="81">
        <v>0</v>
      </c>
      <c r="M24" s="81">
        <v>132</v>
      </c>
      <c r="N24" s="91">
        <v>13</v>
      </c>
      <c r="O24" s="92">
        <v>0</v>
      </c>
      <c r="P24" s="93">
        <f>N24+O24</f>
        <v>13</v>
      </c>
      <c r="Q24" s="82">
        <f>IFERROR(P24/M24,"-")</f>
        <v>0.098484848484848</v>
      </c>
      <c r="R24" s="81">
        <v>1</v>
      </c>
      <c r="S24" s="81">
        <v>3</v>
      </c>
      <c r="T24" s="82">
        <f>IFERROR(S24/(O24+P24),"-")</f>
        <v>0.23076923076923</v>
      </c>
      <c r="U24" s="182"/>
      <c r="V24" s="84">
        <v>1</v>
      </c>
      <c r="W24" s="82">
        <f>IF(P24=0,"-",V24/P24)</f>
        <v>0.076923076923077</v>
      </c>
      <c r="X24" s="186">
        <v>8000</v>
      </c>
      <c r="Y24" s="187">
        <f>IFERROR(X24/P24,"-")</f>
        <v>615.38461538462</v>
      </c>
      <c r="Z24" s="187">
        <f>IFERROR(X24/V24,"-")</f>
        <v>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0.076923076923077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0.076923076923077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4</v>
      </c>
      <c r="BF24" s="113">
        <f>IF(P24=0,"",IF(BE24=0,"",(BE24/P24)))</f>
        <v>0.30769230769231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4</v>
      </c>
      <c r="BO24" s="120">
        <f>IF(P24=0,"",IF(BN24=0,"",(BN24/P24)))</f>
        <v>0.30769230769231</v>
      </c>
      <c r="BP24" s="121">
        <v>1</v>
      </c>
      <c r="BQ24" s="122">
        <f>IFERROR(BP24/BN24,"-")</f>
        <v>0.25</v>
      </c>
      <c r="BR24" s="123">
        <v>8000</v>
      </c>
      <c r="BS24" s="124">
        <f>IFERROR(BR24/BN24,"-")</f>
        <v>2000</v>
      </c>
      <c r="BT24" s="125"/>
      <c r="BU24" s="125">
        <v>1</v>
      </c>
      <c r="BV24" s="125"/>
      <c r="BW24" s="126">
        <v>2</v>
      </c>
      <c r="BX24" s="127">
        <f>IF(P24=0,"",IF(BW24=0,"",(BW24/P24)))</f>
        <v>0.15384615384615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0.076923076923077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8000</v>
      </c>
      <c r="CQ24" s="141">
        <v>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121</v>
      </c>
      <c r="C25" s="203"/>
      <c r="D25" s="203" t="s">
        <v>104</v>
      </c>
      <c r="E25" s="203" t="s">
        <v>105</v>
      </c>
      <c r="F25" s="203" t="s">
        <v>81</v>
      </c>
      <c r="G25" s="203" t="s">
        <v>122</v>
      </c>
      <c r="H25" s="90" t="s">
        <v>100</v>
      </c>
      <c r="I25" s="90" t="s">
        <v>123</v>
      </c>
      <c r="J25" s="188"/>
      <c r="K25" s="81">
        <v>1</v>
      </c>
      <c r="L25" s="81">
        <v>0</v>
      </c>
      <c r="M25" s="81">
        <v>8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124</v>
      </c>
      <c r="C26" s="203"/>
      <c r="D26" s="203" t="s">
        <v>109</v>
      </c>
      <c r="E26" s="203" t="s">
        <v>110</v>
      </c>
      <c r="F26" s="203" t="s">
        <v>64</v>
      </c>
      <c r="G26" s="203" t="s">
        <v>125</v>
      </c>
      <c r="H26" s="90" t="s">
        <v>100</v>
      </c>
      <c r="I26" s="90" t="s">
        <v>126</v>
      </c>
      <c r="J26" s="188"/>
      <c r="K26" s="81">
        <v>6</v>
      </c>
      <c r="L26" s="81">
        <v>0</v>
      </c>
      <c r="M26" s="81">
        <v>39</v>
      </c>
      <c r="N26" s="91">
        <v>3</v>
      </c>
      <c r="O26" s="92">
        <v>0</v>
      </c>
      <c r="P26" s="93">
        <f>N26+O26</f>
        <v>3</v>
      </c>
      <c r="Q26" s="82">
        <f>IFERROR(P26/M26,"-")</f>
        <v>0.076923076923077</v>
      </c>
      <c r="R26" s="81">
        <v>2</v>
      </c>
      <c r="S26" s="81">
        <v>1</v>
      </c>
      <c r="T26" s="82">
        <f>IFERROR(S26/(O26+P26),"-")</f>
        <v>0.33333333333333</v>
      </c>
      <c r="U26" s="182"/>
      <c r="V26" s="84">
        <v>1</v>
      </c>
      <c r="W26" s="82">
        <f>IF(P26=0,"-",V26/P26)</f>
        <v>0.33333333333333</v>
      </c>
      <c r="X26" s="186">
        <v>9400</v>
      </c>
      <c r="Y26" s="187">
        <f>IFERROR(X26/P26,"-")</f>
        <v>3133.3333333333</v>
      </c>
      <c r="Z26" s="187">
        <f>IFERROR(X26/V26,"-")</f>
        <v>9400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>
        <v>1</v>
      </c>
      <c r="BQ26" s="122">
        <f>IFERROR(BP26/BN26,"-")</f>
        <v>0.5</v>
      </c>
      <c r="BR26" s="123">
        <v>9400</v>
      </c>
      <c r="BS26" s="124">
        <f>IFERROR(BR26/BN26,"-")</f>
        <v>4700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9400</v>
      </c>
      <c r="CQ26" s="141">
        <v>9400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127</v>
      </c>
      <c r="C27" s="203"/>
      <c r="D27" s="203" t="s">
        <v>114</v>
      </c>
      <c r="E27" s="203" t="s">
        <v>63</v>
      </c>
      <c r="F27" s="203" t="s">
        <v>81</v>
      </c>
      <c r="G27" s="203" t="s">
        <v>128</v>
      </c>
      <c r="H27" s="90" t="s">
        <v>100</v>
      </c>
      <c r="I27" s="90" t="s">
        <v>129</v>
      </c>
      <c r="J27" s="188"/>
      <c r="K27" s="81">
        <v>2</v>
      </c>
      <c r="L27" s="81">
        <v>0</v>
      </c>
      <c r="M27" s="81">
        <v>13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130</v>
      </c>
      <c r="C28" s="203"/>
      <c r="D28" s="203" t="s">
        <v>97</v>
      </c>
      <c r="E28" s="203" t="s">
        <v>98</v>
      </c>
      <c r="F28" s="203" t="s">
        <v>81</v>
      </c>
      <c r="G28" s="203" t="s">
        <v>131</v>
      </c>
      <c r="H28" s="90" t="s">
        <v>100</v>
      </c>
      <c r="I28" s="90" t="s">
        <v>132</v>
      </c>
      <c r="J28" s="188"/>
      <c r="K28" s="81">
        <v>0</v>
      </c>
      <c r="L28" s="81">
        <v>0</v>
      </c>
      <c r="M28" s="81">
        <v>40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133</v>
      </c>
      <c r="C29" s="203"/>
      <c r="D29" s="203" t="s">
        <v>97</v>
      </c>
      <c r="E29" s="203" t="s">
        <v>98</v>
      </c>
      <c r="F29" s="203" t="s">
        <v>81</v>
      </c>
      <c r="G29" s="203"/>
      <c r="H29" s="90" t="s">
        <v>100</v>
      </c>
      <c r="I29" s="90"/>
      <c r="J29" s="188"/>
      <c r="K29" s="81">
        <v>10</v>
      </c>
      <c r="L29" s="81">
        <v>0</v>
      </c>
      <c r="M29" s="81">
        <v>41</v>
      </c>
      <c r="N29" s="91">
        <v>3</v>
      </c>
      <c r="O29" s="92">
        <v>0</v>
      </c>
      <c r="P29" s="93">
        <f>N29+O29</f>
        <v>3</v>
      </c>
      <c r="Q29" s="82">
        <f>IFERROR(P29/M29,"-")</f>
        <v>0.073170731707317</v>
      </c>
      <c r="R29" s="81">
        <v>0</v>
      </c>
      <c r="S29" s="81">
        <v>2</v>
      </c>
      <c r="T29" s="82">
        <f>IFERROR(S29/(O29+P29),"-")</f>
        <v>0.66666666666667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134</v>
      </c>
      <c r="C30" s="203"/>
      <c r="D30" s="203" t="s">
        <v>104</v>
      </c>
      <c r="E30" s="203" t="s">
        <v>105</v>
      </c>
      <c r="F30" s="203" t="s">
        <v>81</v>
      </c>
      <c r="G30" s="203" t="s">
        <v>135</v>
      </c>
      <c r="H30" s="90" t="s">
        <v>100</v>
      </c>
      <c r="I30" s="90" t="s">
        <v>136</v>
      </c>
      <c r="J30" s="188"/>
      <c r="K30" s="81">
        <v>1</v>
      </c>
      <c r="L30" s="81">
        <v>0</v>
      </c>
      <c r="M30" s="81">
        <v>13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137</v>
      </c>
      <c r="C31" s="203"/>
      <c r="D31" s="203" t="s">
        <v>109</v>
      </c>
      <c r="E31" s="203" t="s">
        <v>110</v>
      </c>
      <c r="F31" s="203" t="s">
        <v>64</v>
      </c>
      <c r="G31" s="203" t="s">
        <v>138</v>
      </c>
      <c r="H31" s="90" t="s">
        <v>100</v>
      </c>
      <c r="I31" s="90" t="s">
        <v>139</v>
      </c>
      <c r="J31" s="188"/>
      <c r="K31" s="81">
        <v>5</v>
      </c>
      <c r="L31" s="81">
        <v>0</v>
      </c>
      <c r="M31" s="81">
        <v>27</v>
      </c>
      <c r="N31" s="91">
        <v>4</v>
      </c>
      <c r="O31" s="92">
        <v>0</v>
      </c>
      <c r="P31" s="93">
        <f>N31+O31</f>
        <v>4</v>
      </c>
      <c r="Q31" s="82">
        <f>IFERROR(P31/M31,"-")</f>
        <v>0.14814814814815</v>
      </c>
      <c r="R31" s="81">
        <v>0</v>
      </c>
      <c r="S31" s="81">
        <v>1</v>
      </c>
      <c r="T31" s="82">
        <f>IFERROR(S31/(O31+P31),"-")</f>
        <v>0.25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140</v>
      </c>
      <c r="C32" s="203"/>
      <c r="D32" s="203" t="s">
        <v>114</v>
      </c>
      <c r="E32" s="203" t="s">
        <v>63</v>
      </c>
      <c r="F32" s="203" t="s">
        <v>81</v>
      </c>
      <c r="G32" s="203" t="s">
        <v>141</v>
      </c>
      <c r="H32" s="90" t="s">
        <v>100</v>
      </c>
      <c r="I32" s="90"/>
      <c r="J32" s="188"/>
      <c r="K32" s="81">
        <v>4</v>
      </c>
      <c r="L32" s="81">
        <v>0</v>
      </c>
      <c r="M32" s="81">
        <v>15</v>
      </c>
      <c r="N32" s="91">
        <v>1</v>
      </c>
      <c r="O32" s="92">
        <v>0</v>
      </c>
      <c r="P32" s="93">
        <f>N32+O32</f>
        <v>1</v>
      </c>
      <c r="Q32" s="82">
        <f>IFERROR(P32/M32,"-")</f>
        <v>0.066666666666667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142</v>
      </c>
      <c r="C33" s="203"/>
      <c r="D33" s="203" t="s">
        <v>97</v>
      </c>
      <c r="E33" s="203" t="s">
        <v>98</v>
      </c>
      <c r="F33" s="203" t="s">
        <v>81</v>
      </c>
      <c r="G33" s="203" t="s">
        <v>143</v>
      </c>
      <c r="H33" s="90" t="s">
        <v>100</v>
      </c>
      <c r="I33" s="90"/>
      <c r="J33" s="188"/>
      <c r="K33" s="81">
        <v>0</v>
      </c>
      <c r="L33" s="81">
        <v>0</v>
      </c>
      <c r="M33" s="81">
        <v>57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144</v>
      </c>
      <c r="C34" s="203"/>
      <c r="D34" s="203" t="s">
        <v>97</v>
      </c>
      <c r="E34" s="203" t="s">
        <v>98</v>
      </c>
      <c r="F34" s="203" t="s">
        <v>81</v>
      </c>
      <c r="G34" s="203"/>
      <c r="H34" s="90" t="s">
        <v>100</v>
      </c>
      <c r="I34" s="90"/>
      <c r="J34" s="188"/>
      <c r="K34" s="81">
        <v>12</v>
      </c>
      <c r="L34" s="81">
        <v>0</v>
      </c>
      <c r="M34" s="81">
        <v>33</v>
      </c>
      <c r="N34" s="91">
        <v>8</v>
      </c>
      <c r="O34" s="92">
        <v>0</v>
      </c>
      <c r="P34" s="93">
        <f>N34+O34</f>
        <v>8</v>
      </c>
      <c r="Q34" s="82">
        <f>IFERROR(P34/M34,"-")</f>
        <v>0.24242424242424</v>
      </c>
      <c r="R34" s="81">
        <v>1</v>
      </c>
      <c r="S34" s="81">
        <v>4</v>
      </c>
      <c r="T34" s="82">
        <f>IFERROR(S34/(O34+P34),"-")</f>
        <v>0.5</v>
      </c>
      <c r="U34" s="182"/>
      <c r="V34" s="84">
        <v>1</v>
      </c>
      <c r="W34" s="82">
        <f>IF(P34=0,"-",V34/P34)</f>
        <v>0.125</v>
      </c>
      <c r="X34" s="186">
        <v>3000</v>
      </c>
      <c r="Y34" s="187">
        <f>IFERROR(X34/P34,"-")</f>
        <v>375</v>
      </c>
      <c r="Z34" s="187">
        <f>IFERROR(X34/V34,"-")</f>
        <v>3000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0.375</v>
      </c>
      <c r="BY34" s="128">
        <v>2</v>
      </c>
      <c r="BZ34" s="129">
        <f>IFERROR(BY34/BW34,"-")</f>
        <v>0.66666666666667</v>
      </c>
      <c r="CA34" s="130">
        <v>849000</v>
      </c>
      <c r="CB34" s="131">
        <f>IFERROR(CA34/BW34,"-")</f>
        <v>283000</v>
      </c>
      <c r="CC34" s="132">
        <v>1</v>
      </c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846000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/>
      <c r="B35" s="203" t="s">
        <v>145</v>
      </c>
      <c r="C35" s="203"/>
      <c r="D35" s="203" t="s">
        <v>75</v>
      </c>
      <c r="E35" s="203" t="s">
        <v>75</v>
      </c>
      <c r="F35" s="203" t="s">
        <v>76</v>
      </c>
      <c r="G35" s="203" t="s">
        <v>146</v>
      </c>
      <c r="H35" s="90"/>
      <c r="I35" s="90"/>
      <c r="J35" s="188"/>
      <c r="K35" s="81">
        <v>97</v>
      </c>
      <c r="L35" s="81">
        <v>49</v>
      </c>
      <c r="M35" s="81">
        <v>37</v>
      </c>
      <c r="N35" s="91">
        <v>16</v>
      </c>
      <c r="O35" s="92">
        <v>0</v>
      </c>
      <c r="P35" s="93">
        <f>N35+O35</f>
        <v>16</v>
      </c>
      <c r="Q35" s="82">
        <f>IFERROR(P35/M35,"-")</f>
        <v>0.43243243243243</v>
      </c>
      <c r="R35" s="81">
        <v>3</v>
      </c>
      <c r="S35" s="81">
        <v>0</v>
      </c>
      <c r="T35" s="82">
        <f>IFERROR(S35/(O35+P35),"-")</f>
        <v>0</v>
      </c>
      <c r="U35" s="182"/>
      <c r="V35" s="84">
        <v>6</v>
      </c>
      <c r="W35" s="82">
        <f>IF(P35=0,"-",V35/P35)</f>
        <v>0.375</v>
      </c>
      <c r="X35" s="186">
        <v>140000</v>
      </c>
      <c r="Y35" s="187">
        <f>IFERROR(X35/P35,"-")</f>
        <v>8750</v>
      </c>
      <c r="Z35" s="187">
        <f>IFERROR(X35/V35,"-")</f>
        <v>23333.333333333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0.0625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0.0625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6</v>
      </c>
      <c r="BO35" s="120">
        <f>IF(P35=0,"",IF(BN35=0,"",(BN35/P35)))</f>
        <v>0.375</v>
      </c>
      <c r="BP35" s="121">
        <v>3</v>
      </c>
      <c r="BQ35" s="122">
        <f>IFERROR(BP35/BN35,"-")</f>
        <v>0.5</v>
      </c>
      <c r="BR35" s="123">
        <v>66000</v>
      </c>
      <c r="BS35" s="124">
        <f>IFERROR(BR35/BN35,"-")</f>
        <v>11000</v>
      </c>
      <c r="BT35" s="125"/>
      <c r="BU35" s="125">
        <v>1</v>
      </c>
      <c r="BV35" s="125">
        <v>2</v>
      </c>
      <c r="BW35" s="126">
        <v>3</v>
      </c>
      <c r="BX35" s="127">
        <f>IF(P35=0,"",IF(BW35=0,"",(BW35/P35)))</f>
        <v>0.1875</v>
      </c>
      <c r="BY35" s="128">
        <v>2</v>
      </c>
      <c r="BZ35" s="129">
        <f>IFERROR(BY35/BW35,"-")</f>
        <v>0.66666666666667</v>
      </c>
      <c r="CA35" s="130">
        <v>82000</v>
      </c>
      <c r="CB35" s="131">
        <f>IFERROR(CA35/BW35,"-")</f>
        <v>27333.333333333</v>
      </c>
      <c r="CC35" s="132">
        <v>1</v>
      </c>
      <c r="CD35" s="132"/>
      <c r="CE35" s="132">
        <v>1</v>
      </c>
      <c r="CF35" s="133">
        <v>5</v>
      </c>
      <c r="CG35" s="134">
        <f>IF(P35=0,"",IF(CF35=0,"",(CF35/P35)))</f>
        <v>0.3125</v>
      </c>
      <c r="CH35" s="135">
        <v>3</v>
      </c>
      <c r="CI35" s="136">
        <f>IFERROR(CH35/CF35,"-")</f>
        <v>0.6</v>
      </c>
      <c r="CJ35" s="137">
        <v>63000</v>
      </c>
      <c r="CK35" s="138">
        <f>IFERROR(CJ35/CF35,"-")</f>
        <v>12600</v>
      </c>
      <c r="CL35" s="139">
        <v>1</v>
      </c>
      <c r="CM35" s="139"/>
      <c r="CN35" s="139">
        <v>2</v>
      </c>
      <c r="CO35" s="140">
        <v>6</v>
      </c>
      <c r="CP35" s="141">
        <v>140000</v>
      </c>
      <c r="CQ35" s="141">
        <v>79000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0.43333333333333</v>
      </c>
      <c r="B36" s="203" t="s">
        <v>147</v>
      </c>
      <c r="C36" s="203"/>
      <c r="D36" s="203" t="s">
        <v>148</v>
      </c>
      <c r="E36" s="203" t="s">
        <v>149</v>
      </c>
      <c r="F36" s="203" t="s">
        <v>81</v>
      </c>
      <c r="G36" s="203" t="s">
        <v>65</v>
      </c>
      <c r="H36" s="90" t="s">
        <v>150</v>
      </c>
      <c r="I36" s="204" t="s">
        <v>116</v>
      </c>
      <c r="J36" s="188">
        <v>120000</v>
      </c>
      <c r="K36" s="81">
        <v>0</v>
      </c>
      <c r="L36" s="81">
        <v>0</v>
      </c>
      <c r="M36" s="81">
        <v>103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>
        <f>IFERROR(J36/SUM(P36:P38),"-")</f>
        <v>9230.7692307692</v>
      </c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>
        <f>SUM(X36:X38)-SUM(J36:J38)</f>
        <v>-68000</v>
      </c>
      <c r="AB36" s="85">
        <f>SUM(X36:X38)/SUM(J36:J38)</f>
        <v>0.43333333333333</v>
      </c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151</v>
      </c>
      <c r="C37" s="203"/>
      <c r="D37" s="203" t="s">
        <v>148</v>
      </c>
      <c r="E37" s="203" t="s">
        <v>149</v>
      </c>
      <c r="F37" s="203" t="s">
        <v>81</v>
      </c>
      <c r="G37" s="203"/>
      <c r="H37" s="90"/>
      <c r="I37" s="90"/>
      <c r="J37" s="188"/>
      <c r="K37" s="81">
        <v>37</v>
      </c>
      <c r="L37" s="81">
        <v>0</v>
      </c>
      <c r="M37" s="81">
        <v>107</v>
      </c>
      <c r="N37" s="91">
        <v>11</v>
      </c>
      <c r="O37" s="92">
        <v>0</v>
      </c>
      <c r="P37" s="93">
        <f>N37+O37</f>
        <v>11</v>
      </c>
      <c r="Q37" s="82">
        <f>IFERROR(P37/M37,"-")</f>
        <v>0.10280373831776</v>
      </c>
      <c r="R37" s="81">
        <v>2</v>
      </c>
      <c r="S37" s="81">
        <v>4</v>
      </c>
      <c r="T37" s="82">
        <f>IFERROR(S37/(O37+P37),"-")</f>
        <v>0.36363636363636</v>
      </c>
      <c r="U37" s="182"/>
      <c r="V37" s="84">
        <v>2</v>
      </c>
      <c r="W37" s="82">
        <f>IF(P37=0,"-",V37/P37)</f>
        <v>0.18181818181818</v>
      </c>
      <c r="X37" s="186">
        <v>49000</v>
      </c>
      <c r="Y37" s="187">
        <f>IFERROR(X37/P37,"-")</f>
        <v>4454.5454545455</v>
      </c>
      <c r="Z37" s="187">
        <f>IFERROR(X37/V37,"-")</f>
        <v>24500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0.18181818181818</v>
      </c>
      <c r="BG37" s="112">
        <v>1</v>
      </c>
      <c r="BH37" s="114">
        <f>IFERROR(BG37/BE37,"-")</f>
        <v>0.5</v>
      </c>
      <c r="BI37" s="115">
        <v>21000</v>
      </c>
      <c r="BJ37" s="116">
        <f>IFERROR(BI37/BE37,"-")</f>
        <v>10500</v>
      </c>
      <c r="BK37" s="117"/>
      <c r="BL37" s="117"/>
      <c r="BM37" s="117">
        <v>1</v>
      </c>
      <c r="BN37" s="119">
        <v>6</v>
      </c>
      <c r="BO37" s="120">
        <f>IF(P37=0,"",IF(BN37=0,"",(BN37/P37)))</f>
        <v>0.54545454545455</v>
      </c>
      <c r="BP37" s="121">
        <v>1</v>
      </c>
      <c r="BQ37" s="122">
        <f>IFERROR(BP37/BN37,"-")</f>
        <v>0.16666666666667</v>
      </c>
      <c r="BR37" s="123">
        <v>28000</v>
      </c>
      <c r="BS37" s="124">
        <f>IFERROR(BR37/BN37,"-")</f>
        <v>4666.6666666667</v>
      </c>
      <c r="BT37" s="125"/>
      <c r="BU37" s="125"/>
      <c r="BV37" s="125">
        <v>1</v>
      </c>
      <c r="BW37" s="126">
        <v>3</v>
      </c>
      <c r="BX37" s="127">
        <f>IF(P37=0,"",IF(BW37=0,"",(BW37/P37)))</f>
        <v>0.27272727272727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49000</v>
      </c>
      <c r="CQ37" s="141">
        <v>28000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152</v>
      </c>
      <c r="C38" s="203"/>
      <c r="D38" s="203" t="s">
        <v>148</v>
      </c>
      <c r="E38" s="203" t="s">
        <v>149</v>
      </c>
      <c r="F38" s="203" t="s">
        <v>76</v>
      </c>
      <c r="G38" s="203"/>
      <c r="H38" s="90"/>
      <c r="I38" s="90"/>
      <c r="J38" s="188"/>
      <c r="K38" s="81">
        <v>20</v>
      </c>
      <c r="L38" s="81">
        <v>14</v>
      </c>
      <c r="M38" s="81">
        <v>12</v>
      </c>
      <c r="N38" s="91">
        <v>2</v>
      </c>
      <c r="O38" s="92">
        <v>0</v>
      </c>
      <c r="P38" s="93">
        <f>N38+O38</f>
        <v>2</v>
      </c>
      <c r="Q38" s="82">
        <f>IFERROR(P38/M38,"-")</f>
        <v>0.16666666666667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0.5</v>
      </c>
      <c r="X38" s="186">
        <v>3000</v>
      </c>
      <c r="Y38" s="187">
        <f>IFERROR(X38/P38,"-")</f>
        <v>1500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2</v>
      </c>
      <c r="BX38" s="127">
        <f>IF(P38=0,"",IF(BW38=0,"",(BW38/P38)))</f>
        <v>1</v>
      </c>
      <c r="BY38" s="128">
        <v>1</v>
      </c>
      <c r="BZ38" s="129">
        <f>IFERROR(BY38/BW38,"-")</f>
        <v>0.5</v>
      </c>
      <c r="CA38" s="130">
        <v>3000</v>
      </c>
      <c r="CB38" s="131">
        <f>IFERROR(CA38/BW38,"-")</f>
        <v>1500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5.0466666666667</v>
      </c>
      <c r="B39" s="203" t="s">
        <v>153</v>
      </c>
      <c r="C39" s="203"/>
      <c r="D39" s="203" t="s">
        <v>148</v>
      </c>
      <c r="E39" s="203" t="s">
        <v>149</v>
      </c>
      <c r="F39" s="203" t="s">
        <v>81</v>
      </c>
      <c r="G39" s="203" t="s">
        <v>69</v>
      </c>
      <c r="H39" s="90" t="s">
        <v>150</v>
      </c>
      <c r="I39" s="204" t="s">
        <v>154</v>
      </c>
      <c r="J39" s="188">
        <v>150000</v>
      </c>
      <c r="K39" s="81">
        <v>0</v>
      </c>
      <c r="L39" s="81">
        <v>0</v>
      </c>
      <c r="M39" s="81">
        <v>81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>
        <f>IFERROR(J39/SUM(P39:P41),"-")</f>
        <v>10714.285714286</v>
      </c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>
        <f>SUM(X39:X41)-SUM(J39:J41)</f>
        <v>607000</v>
      </c>
      <c r="AB39" s="85">
        <f>SUM(X39:X41)/SUM(J39:J41)</f>
        <v>5.0466666666667</v>
      </c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155</v>
      </c>
      <c r="C40" s="203"/>
      <c r="D40" s="203" t="s">
        <v>148</v>
      </c>
      <c r="E40" s="203" t="s">
        <v>149</v>
      </c>
      <c r="F40" s="203" t="s">
        <v>81</v>
      </c>
      <c r="G40" s="203"/>
      <c r="H40" s="90"/>
      <c r="I40" s="90"/>
      <c r="J40" s="188"/>
      <c r="K40" s="81">
        <v>38</v>
      </c>
      <c r="L40" s="81">
        <v>0</v>
      </c>
      <c r="M40" s="81">
        <v>106</v>
      </c>
      <c r="N40" s="91">
        <v>12</v>
      </c>
      <c r="O40" s="92">
        <v>0</v>
      </c>
      <c r="P40" s="93">
        <f>N40+O40</f>
        <v>12</v>
      </c>
      <c r="Q40" s="82">
        <f>IFERROR(P40/M40,"-")</f>
        <v>0.11320754716981</v>
      </c>
      <c r="R40" s="81">
        <v>1</v>
      </c>
      <c r="S40" s="81">
        <v>3</v>
      </c>
      <c r="T40" s="82">
        <f>IFERROR(S40/(O40+P40),"-")</f>
        <v>0.25</v>
      </c>
      <c r="U40" s="182"/>
      <c r="V40" s="84">
        <v>2</v>
      </c>
      <c r="W40" s="82">
        <f>IF(P40=0,"-",V40/P40)</f>
        <v>0.16666666666667</v>
      </c>
      <c r="X40" s="186">
        <v>757000</v>
      </c>
      <c r="Y40" s="187">
        <f>IFERROR(X40/P40,"-")</f>
        <v>63083.333333333</v>
      </c>
      <c r="Z40" s="187">
        <f>IFERROR(X40/V40,"-")</f>
        <v>378500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0.083333333333333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0.083333333333333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0.41666666666667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4</v>
      </c>
      <c r="BX40" s="127">
        <f>IF(P40=0,"",IF(BW40=0,"",(BW40/P40)))</f>
        <v>0.33333333333333</v>
      </c>
      <c r="BY40" s="128">
        <v>2</v>
      </c>
      <c r="BZ40" s="129">
        <f>IFERROR(BY40/BW40,"-")</f>
        <v>0.5</v>
      </c>
      <c r="CA40" s="130">
        <v>15000</v>
      </c>
      <c r="CB40" s="131">
        <f>IFERROR(CA40/BW40,"-")</f>
        <v>3750</v>
      </c>
      <c r="CC40" s="132"/>
      <c r="CD40" s="132">
        <v>2</v>
      </c>
      <c r="CE40" s="132"/>
      <c r="CF40" s="133">
        <v>1</v>
      </c>
      <c r="CG40" s="134">
        <f>IF(P40=0,"",IF(CF40=0,"",(CF40/P40)))</f>
        <v>0.083333333333333</v>
      </c>
      <c r="CH40" s="135">
        <v>1</v>
      </c>
      <c r="CI40" s="136">
        <f>IFERROR(CH40/CF40,"-")</f>
        <v>1</v>
      </c>
      <c r="CJ40" s="137">
        <v>751000</v>
      </c>
      <c r="CK40" s="138">
        <f>IFERROR(CJ40/CF40,"-")</f>
        <v>751000</v>
      </c>
      <c r="CL40" s="139"/>
      <c r="CM40" s="139"/>
      <c r="CN40" s="139">
        <v>1</v>
      </c>
      <c r="CO40" s="140">
        <v>2</v>
      </c>
      <c r="CP40" s="141">
        <v>757000</v>
      </c>
      <c r="CQ40" s="141">
        <v>751000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156</v>
      </c>
      <c r="C41" s="203"/>
      <c r="D41" s="203" t="s">
        <v>148</v>
      </c>
      <c r="E41" s="203" t="s">
        <v>149</v>
      </c>
      <c r="F41" s="203" t="s">
        <v>76</v>
      </c>
      <c r="G41" s="203"/>
      <c r="H41" s="90"/>
      <c r="I41" s="90"/>
      <c r="J41" s="188"/>
      <c r="K41" s="81">
        <v>75</v>
      </c>
      <c r="L41" s="81">
        <v>10</v>
      </c>
      <c r="M41" s="81">
        <v>4</v>
      </c>
      <c r="N41" s="91">
        <v>2</v>
      </c>
      <c r="O41" s="92">
        <v>0</v>
      </c>
      <c r="P41" s="93">
        <f>N41+O41</f>
        <v>2</v>
      </c>
      <c r="Q41" s="82">
        <f>IFERROR(P41/M41,"-")</f>
        <v>0.5</v>
      </c>
      <c r="R41" s="81">
        <v>0</v>
      </c>
      <c r="S41" s="81">
        <v>1</v>
      </c>
      <c r="T41" s="82">
        <f>IFERROR(S41/(O41+P41),"-")</f>
        <v>0.5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4.32275</v>
      </c>
      <c r="B42" s="203" t="s">
        <v>157</v>
      </c>
      <c r="C42" s="203"/>
      <c r="D42" s="203" t="s">
        <v>148</v>
      </c>
      <c r="E42" s="203" t="s">
        <v>158</v>
      </c>
      <c r="F42" s="203" t="s">
        <v>81</v>
      </c>
      <c r="G42" s="203" t="s">
        <v>159</v>
      </c>
      <c r="H42" s="90" t="s">
        <v>66</v>
      </c>
      <c r="I42" s="205" t="s">
        <v>160</v>
      </c>
      <c r="J42" s="188">
        <v>220000</v>
      </c>
      <c r="K42" s="81">
        <v>0</v>
      </c>
      <c r="L42" s="81">
        <v>0</v>
      </c>
      <c r="M42" s="81">
        <v>112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>
        <f>IFERROR(J42/SUM(P42:P44),"-")</f>
        <v>8800</v>
      </c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>
        <f>SUM(X42:X44)-SUM(J42:J44)</f>
        <v>731005</v>
      </c>
      <c r="AB42" s="85">
        <f>SUM(X42:X44)/SUM(J42:J44)</f>
        <v>4.32275</v>
      </c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161</v>
      </c>
      <c r="C43" s="203"/>
      <c r="D43" s="203" t="s">
        <v>148</v>
      </c>
      <c r="E43" s="203" t="s">
        <v>158</v>
      </c>
      <c r="F43" s="203" t="s">
        <v>81</v>
      </c>
      <c r="G43" s="203"/>
      <c r="H43" s="90"/>
      <c r="I43" s="90"/>
      <c r="J43" s="188"/>
      <c r="K43" s="81">
        <v>50</v>
      </c>
      <c r="L43" s="81">
        <v>0</v>
      </c>
      <c r="M43" s="81">
        <v>182</v>
      </c>
      <c r="N43" s="91">
        <v>21</v>
      </c>
      <c r="O43" s="92">
        <v>0</v>
      </c>
      <c r="P43" s="93">
        <f>N43+O43</f>
        <v>21</v>
      </c>
      <c r="Q43" s="82">
        <f>IFERROR(P43/M43,"-")</f>
        <v>0.11538461538462</v>
      </c>
      <c r="R43" s="81">
        <v>4</v>
      </c>
      <c r="S43" s="81">
        <v>5</v>
      </c>
      <c r="T43" s="82">
        <f>IFERROR(S43/(O43+P43),"-")</f>
        <v>0.23809523809524</v>
      </c>
      <c r="U43" s="182"/>
      <c r="V43" s="84">
        <v>4</v>
      </c>
      <c r="W43" s="82">
        <f>IF(P43=0,"-",V43/P43)</f>
        <v>0.19047619047619</v>
      </c>
      <c r="X43" s="186">
        <v>945005</v>
      </c>
      <c r="Y43" s="187">
        <f>IFERROR(X43/P43,"-")</f>
        <v>45000.238095238</v>
      </c>
      <c r="Z43" s="187">
        <f>IFERROR(X43/V43,"-")</f>
        <v>236251.25</v>
      </c>
      <c r="AA43" s="188"/>
      <c r="AB43" s="85"/>
      <c r="AC43" s="79"/>
      <c r="AD43" s="94">
        <v>1</v>
      </c>
      <c r="AE43" s="95">
        <f>IF(P43=0,"",IF(AD43=0,"",(AD43/P43)))</f>
        <v>0.047619047619048</v>
      </c>
      <c r="AF43" s="94"/>
      <c r="AG43" s="96">
        <f>IFERROR(AF43/AD43,"-")</f>
        <v>0</v>
      </c>
      <c r="AH43" s="97"/>
      <c r="AI43" s="98">
        <f>IFERROR(AH43/AD43,"-")</f>
        <v>0</v>
      </c>
      <c r="AJ43" s="99"/>
      <c r="AK43" s="99"/>
      <c r="AL43" s="99"/>
      <c r="AM43" s="100">
        <v>1</v>
      </c>
      <c r="AN43" s="101">
        <f>IF(P43=0,"",IF(AM43=0,"",(AM43/P43)))</f>
        <v>0.047619047619048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1</v>
      </c>
      <c r="AW43" s="107">
        <f>IF(P43=0,"",IF(AV43=0,"",(AV43/P43)))</f>
        <v>0.047619047619048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4</v>
      </c>
      <c r="BF43" s="113">
        <f>IF(P43=0,"",IF(BE43=0,"",(BE43/P43)))</f>
        <v>0.19047619047619</v>
      </c>
      <c r="BG43" s="112">
        <v>1</v>
      </c>
      <c r="BH43" s="114">
        <f>IFERROR(BG43/BE43,"-")</f>
        <v>0.25</v>
      </c>
      <c r="BI43" s="115">
        <v>25000</v>
      </c>
      <c r="BJ43" s="116">
        <f>IFERROR(BI43/BE43,"-")</f>
        <v>6250</v>
      </c>
      <c r="BK43" s="117"/>
      <c r="BL43" s="117"/>
      <c r="BM43" s="117">
        <v>1</v>
      </c>
      <c r="BN43" s="119">
        <v>7</v>
      </c>
      <c r="BO43" s="120">
        <f>IF(P43=0,"",IF(BN43=0,"",(BN43/P43)))</f>
        <v>0.33333333333333</v>
      </c>
      <c r="BP43" s="121">
        <v>1</v>
      </c>
      <c r="BQ43" s="122">
        <f>IFERROR(BP43/BN43,"-")</f>
        <v>0.14285714285714</v>
      </c>
      <c r="BR43" s="123">
        <v>10000</v>
      </c>
      <c r="BS43" s="124">
        <f>IFERROR(BR43/BN43,"-")</f>
        <v>1428.5714285714</v>
      </c>
      <c r="BT43" s="125">
        <v>1</v>
      </c>
      <c r="BU43" s="125"/>
      <c r="BV43" s="125"/>
      <c r="BW43" s="126">
        <v>6</v>
      </c>
      <c r="BX43" s="127">
        <f>IF(P43=0,"",IF(BW43=0,"",(BW43/P43)))</f>
        <v>0.28571428571429</v>
      </c>
      <c r="BY43" s="128">
        <v>2</v>
      </c>
      <c r="BZ43" s="129">
        <f>IFERROR(BY43/BW43,"-")</f>
        <v>0.33333333333333</v>
      </c>
      <c r="CA43" s="130">
        <v>910005</v>
      </c>
      <c r="CB43" s="131">
        <f>IFERROR(CA43/BW43,"-")</f>
        <v>151667.5</v>
      </c>
      <c r="CC43" s="132"/>
      <c r="CD43" s="132"/>
      <c r="CE43" s="132">
        <v>2</v>
      </c>
      <c r="CF43" s="133">
        <v>1</v>
      </c>
      <c r="CG43" s="134">
        <f>IF(P43=0,"",IF(CF43=0,"",(CF43/P43)))</f>
        <v>0.047619047619048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4</v>
      </c>
      <c r="CP43" s="141">
        <v>945005</v>
      </c>
      <c r="CQ43" s="141">
        <v>898005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162</v>
      </c>
      <c r="C44" s="203"/>
      <c r="D44" s="203" t="s">
        <v>148</v>
      </c>
      <c r="E44" s="203" t="s">
        <v>158</v>
      </c>
      <c r="F44" s="203" t="s">
        <v>76</v>
      </c>
      <c r="G44" s="203"/>
      <c r="H44" s="90"/>
      <c r="I44" s="90"/>
      <c r="J44" s="188"/>
      <c r="K44" s="81">
        <v>16</v>
      </c>
      <c r="L44" s="81">
        <v>12</v>
      </c>
      <c r="M44" s="81">
        <v>15</v>
      </c>
      <c r="N44" s="91">
        <v>4</v>
      </c>
      <c r="O44" s="92">
        <v>0</v>
      </c>
      <c r="P44" s="93">
        <f>N44+O44</f>
        <v>4</v>
      </c>
      <c r="Q44" s="82">
        <f>IFERROR(P44/M44,"-")</f>
        <v>0.26666666666667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0.25</v>
      </c>
      <c r="X44" s="186">
        <v>6000</v>
      </c>
      <c r="Y44" s="187">
        <f>IFERROR(X44/P44,"-")</f>
        <v>1500</v>
      </c>
      <c r="Z44" s="187">
        <f>IFERROR(X44/V44,"-")</f>
        <v>6000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3</v>
      </c>
      <c r="BO44" s="120">
        <f>IF(P44=0,"",IF(BN44=0,"",(BN44/P44)))</f>
        <v>0.75</v>
      </c>
      <c r="BP44" s="121">
        <v>1</v>
      </c>
      <c r="BQ44" s="122">
        <f>IFERROR(BP44/BN44,"-")</f>
        <v>0.33333333333333</v>
      </c>
      <c r="BR44" s="123">
        <v>6000</v>
      </c>
      <c r="BS44" s="124">
        <f>IFERROR(BR44/BN44,"-")</f>
        <v>2000</v>
      </c>
      <c r="BT44" s="125"/>
      <c r="BU44" s="125">
        <v>1</v>
      </c>
      <c r="BV44" s="125"/>
      <c r="BW44" s="126">
        <v>1</v>
      </c>
      <c r="BX44" s="127">
        <f>IF(P44=0,"",IF(BW44=0,"",(BW44/P44)))</f>
        <v>0.25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6000</v>
      </c>
      <c r="CQ44" s="141">
        <v>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1.8194666666667</v>
      </c>
      <c r="B45" s="203" t="s">
        <v>163</v>
      </c>
      <c r="C45" s="203"/>
      <c r="D45" s="203" t="s">
        <v>62</v>
      </c>
      <c r="E45" s="203" t="s">
        <v>63</v>
      </c>
      <c r="F45" s="203" t="s">
        <v>64</v>
      </c>
      <c r="G45" s="203" t="s">
        <v>159</v>
      </c>
      <c r="H45" s="90" t="s">
        <v>164</v>
      </c>
      <c r="I45" s="205" t="s">
        <v>165</v>
      </c>
      <c r="J45" s="188">
        <v>150000</v>
      </c>
      <c r="K45" s="81">
        <v>23</v>
      </c>
      <c r="L45" s="81">
        <v>0</v>
      </c>
      <c r="M45" s="81">
        <v>111</v>
      </c>
      <c r="N45" s="91">
        <v>13</v>
      </c>
      <c r="O45" s="92">
        <v>0</v>
      </c>
      <c r="P45" s="93">
        <f>N45+O45</f>
        <v>13</v>
      </c>
      <c r="Q45" s="82">
        <f>IFERROR(P45/M45,"-")</f>
        <v>0.11711711711712</v>
      </c>
      <c r="R45" s="81">
        <v>1</v>
      </c>
      <c r="S45" s="81">
        <v>2</v>
      </c>
      <c r="T45" s="82">
        <f>IFERROR(S45/(O45+P45),"-")</f>
        <v>0.15384615384615</v>
      </c>
      <c r="U45" s="182">
        <f>IFERROR(J45/SUM(P45:P46),"-")</f>
        <v>9375</v>
      </c>
      <c r="V45" s="84">
        <v>3</v>
      </c>
      <c r="W45" s="82">
        <f>IF(P45=0,"-",V45/P45)</f>
        <v>0.23076923076923</v>
      </c>
      <c r="X45" s="186">
        <v>239920</v>
      </c>
      <c r="Y45" s="187">
        <f>IFERROR(X45/P45,"-")</f>
        <v>18455.384615385</v>
      </c>
      <c r="Z45" s="187">
        <f>IFERROR(X45/V45,"-")</f>
        <v>79973.333333333</v>
      </c>
      <c r="AA45" s="188">
        <f>SUM(X45:X46)-SUM(J45:J46)</f>
        <v>122920</v>
      </c>
      <c r="AB45" s="85">
        <f>SUM(X45:X46)/SUM(J45:J46)</f>
        <v>1.8194666666667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0.076923076923077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>
        <v>2</v>
      </c>
      <c r="AW45" s="107">
        <f>IF(P45=0,"",IF(AV45=0,"",(AV45/P45)))</f>
        <v>0.15384615384615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2</v>
      </c>
      <c r="BF45" s="113">
        <f>IF(P45=0,"",IF(BE45=0,"",(BE45/P45)))</f>
        <v>0.15384615384615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0.23076923076923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0.23076923076923</v>
      </c>
      <c r="BY45" s="128">
        <v>2</v>
      </c>
      <c r="BZ45" s="129">
        <f>IFERROR(BY45/BW45,"-")</f>
        <v>0.66666666666667</v>
      </c>
      <c r="CA45" s="130">
        <v>143920</v>
      </c>
      <c r="CB45" s="131">
        <f>IFERROR(CA45/BW45,"-")</f>
        <v>47973.333333333</v>
      </c>
      <c r="CC45" s="132">
        <v>1</v>
      </c>
      <c r="CD45" s="132"/>
      <c r="CE45" s="132">
        <v>1</v>
      </c>
      <c r="CF45" s="133">
        <v>2</v>
      </c>
      <c r="CG45" s="134">
        <f>IF(P45=0,"",IF(CF45=0,"",(CF45/P45)))</f>
        <v>0.15384615384615</v>
      </c>
      <c r="CH45" s="135">
        <v>1</v>
      </c>
      <c r="CI45" s="136">
        <f>IFERROR(CH45/CF45,"-")</f>
        <v>0.5</v>
      </c>
      <c r="CJ45" s="137">
        <v>96000</v>
      </c>
      <c r="CK45" s="138">
        <f>IFERROR(CJ45/CF45,"-")</f>
        <v>48000</v>
      </c>
      <c r="CL45" s="139"/>
      <c r="CM45" s="139"/>
      <c r="CN45" s="139">
        <v>1</v>
      </c>
      <c r="CO45" s="140">
        <v>3</v>
      </c>
      <c r="CP45" s="141">
        <v>239920</v>
      </c>
      <c r="CQ45" s="141">
        <v>133920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166</v>
      </c>
      <c r="C46" s="203"/>
      <c r="D46" s="203" t="s">
        <v>62</v>
      </c>
      <c r="E46" s="203" t="s">
        <v>63</v>
      </c>
      <c r="F46" s="203" t="s">
        <v>76</v>
      </c>
      <c r="G46" s="203"/>
      <c r="H46" s="90"/>
      <c r="I46" s="90"/>
      <c r="J46" s="188"/>
      <c r="K46" s="81">
        <v>28</v>
      </c>
      <c r="L46" s="81">
        <v>26</v>
      </c>
      <c r="M46" s="81">
        <v>8</v>
      </c>
      <c r="N46" s="91">
        <v>3</v>
      </c>
      <c r="O46" s="92">
        <v>0</v>
      </c>
      <c r="P46" s="93">
        <f>N46+O46</f>
        <v>3</v>
      </c>
      <c r="Q46" s="82">
        <f>IFERROR(P46/M46,"-")</f>
        <v>0.375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0.33333333333333</v>
      </c>
      <c r="X46" s="186">
        <v>33000</v>
      </c>
      <c r="Y46" s="187">
        <f>IFERROR(X46/P46,"-")</f>
        <v>11000</v>
      </c>
      <c r="Z46" s="187">
        <f>IFERROR(X46/V46,"-")</f>
        <v>33000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1</v>
      </c>
      <c r="BZ46" s="129">
        <f>IFERROR(BY46/BW46,"-")</f>
        <v>0.5</v>
      </c>
      <c r="CA46" s="130">
        <v>33000</v>
      </c>
      <c r="CB46" s="131">
        <f>IFERROR(CA46/BW46,"-")</f>
        <v>16500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33000</v>
      </c>
      <c r="CQ46" s="141">
        <v>33000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2.4909090909091</v>
      </c>
      <c r="B47" s="203" t="s">
        <v>167</v>
      </c>
      <c r="C47" s="203"/>
      <c r="D47" s="203" t="s">
        <v>168</v>
      </c>
      <c r="E47" s="203" t="s">
        <v>158</v>
      </c>
      <c r="F47" s="203" t="s">
        <v>81</v>
      </c>
      <c r="G47" s="203" t="s">
        <v>169</v>
      </c>
      <c r="H47" s="90" t="s">
        <v>66</v>
      </c>
      <c r="I47" s="205" t="s">
        <v>160</v>
      </c>
      <c r="J47" s="188">
        <v>220000</v>
      </c>
      <c r="K47" s="81">
        <v>1</v>
      </c>
      <c r="L47" s="81">
        <v>0</v>
      </c>
      <c r="M47" s="81">
        <v>171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>
        <f>IFERROR(J47/SUM(P47:P49),"-")</f>
        <v>7857.1428571429</v>
      </c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>
        <f>SUM(X47:X49)-SUM(J47:J49)</f>
        <v>328000</v>
      </c>
      <c r="AB47" s="85">
        <f>SUM(X47:X49)/SUM(J47:J49)</f>
        <v>2.4909090909091</v>
      </c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170</v>
      </c>
      <c r="C48" s="203"/>
      <c r="D48" s="203" t="s">
        <v>168</v>
      </c>
      <c r="E48" s="203" t="s">
        <v>158</v>
      </c>
      <c r="F48" s="203" t="s">
        <v>81</v>
      </c>
      <c r="G48" s="203"/>
      <c r="H48" s="90"/>
      <c r="I48" s="90"/>
      <c r="J48" s="188"/>
      <c r="K48" s="81">
        <v>57</v>
      </c>
      <c r="L48" s="81">
        <v>0</v>
      </c>
      <c r="M48" s="81">
        <v>215</v>
      </c>
      <c r="N48" s="91">
        <v>23</v>
      </c>
      <c r="O48" s="92">
        <v>0</v>
      </c>
      <c r="P48" s="93">
        <f>N48+O48</f>
        <v>23</v>
      </c>
      <c r="Q48" s="82">
        <f>IFERROR(P48/M48,"-")</f>
        <v>0.10697674418605</v>
      </c>
      <c r="R48" s="81">
        <v>2</v>
      </c>
      <c r="S48" s="81">
        <v>6</v>
      </c>
      <c r="T48" s="82">
        <f>IFERROR(S48/(O48+P48),"-")</f>
        <v>0.26086956521739</v>
      </c>
      <c r="U48" s="182"/>
      <c r="V48" s="84">
        <v>6</v>
      </c>
      <c r="W48" s="82">
        <f>IF(P48=0,"-",V48/P48)</f>
        <v>0.26086956521739</v>
      </c>
      <c r="X48" s="186">
        <v>78000</v>
      </c>
      <c r="Y48" s="187">
        <f>IFERROR(X48/P48,"-")</f>
        <v>3391.3043478261</v>
      </c>
      <c r="Z48" s="187">
        <f>IFERROR(X48/V48,"-")</f>
        <v>13000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4</v>
      </c>
      <c r="AN48" s="101">
        <f>IF(P48=0,"",IF(AM48=0,"",(AM48/P48)))</f>
        <v>0.17391304347826</v>
      </c>
      <c r="AO48" s="100">
        <v>1</v>
      </c>
      <c r="AP48" s="102">
        <f>IFERROR(AP48/AM48,"-")</f>
        <v>0</v>
      </c>
      <c r="AQ48" s="103">
        <v>2000</v>
      </c>
      <c r="AR48" s="104">
        <f>IFERROR(AQ48/AM48,"-")</f>
        <v>500</v>
      </c>
      <c r="AS48" s="105">
        <v>1</v>
      </c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3</v>
      </c>
      <c r="BF48" s="113">
        <f>IF(P48=0,"",IF(BE48=0,"",(BE48/P48)))</f>
        <v>0.1304347826087</v>
      </c>
      <c r="BG48" s="112">
        <v>1</v>
      </c>
      <c r="BH48" s="114">
        <f>IFERROR(BG48/BE48,"-")</f>
        <v>0.33333333333333</v>
      </c>
      <c r="BI48" s="115">
        <v>7000</v>
      </c>
      <c r="BJ48" s="116">
        <f>IFERROR(BI48/BE48,"-")</f>
        <v>2333.3333333333</v>
      </c>
      <c r="BK48" s="117"/>
      <c r="BL48" s="117">
        <v>1</v>
      </c>
      <c r="BM48" s="117"/>
      <c r="BN48" s="119">
        <v>8</v>
      </c>
      <c r="BO48" s="120">
        <f>IF(P48=0,"",IF(BN48=0,"",(BN48/P48)))</f>
        <v>0.34782608695652</v>
      </c>
      <c r="BP48" s="121">
        <v>1</v>
      </c>
      <c r="BQ48" s="122">
        <f>IFERROR(BP48/BN48,"-")</f>
        <v>0.125</v>
      </c>
      <c r="BR48" s="123">
        <v>3000</v>
      </c>
      <c r="BS48" s="124">
        <f>IFERROR(BR48/BN48,"-")</f>
        <v>375</v>
      </c>
      <c r="BT48" s="125">
        <v>1</v>
      </c>
      <c r="BU48" s="125"/>
      <c r="BV48" s="125"/>
      <c r="BW48" s="126">
        <v>6</v>
      </c>
      <c r="BX48" s="127">
        <f>IF(P48=0,"",IF(BW48=0,"",(BW48/P48)))</f>
        <v>0.26086956521739</v>
      </c>
      <c r="BY48" s="128">
        <v>3</v>
      </c>
      <c r="BZ48" s="129">
        <f>IFERROR(BY48/BW48,"-")</f>
        <v>0.5</v>
      </c>
      <c r="CA48" s="130">
        <v>17500</v>
      </c>
      <c r="CB48" s="131">
        <f>IFERROR(CA48/BW48,"-")</f>
        <v>2916.6666666667</v>
      </c>
      <c r="CC48" s="132">
        <v>2</v>
      </c>
      <c r="CD48" s="132"/>
      <c r="CE48" s="132">
        <v>1</v>
      </c>
      <c r="CF48" s="133">
        <v>2</v>
      </c>
      <c r="CG48" s="134">
        <f>IF(P48=0,"",IF(CF48=0,"",(CF48/P48)))</f>
        <v>0.08695652173913</v>
      </c>
      <c r="CH48" s="135">
        <v>1</v>
      </c>
      <c r="CI48" s="136">
        <f>IFERROR(CH48/CF48,"-")</f>
        <v>0.5</v>
      </c>
      <c r="CJ48" s="137">
        <v>50000</v>
      </c>
      <c r="CK48" s="138">
        <f>IFERROR(CJ48/CF48,"-")</f>
        <v>25000</v>
      </c>
      <c r="CL48" s="139"/>
      <c r="CM48" s="139"/>
      <c r="CN48" s="139">
        <v>1</v>
      </c>
      <c r="CO48" s="140">
        <v>6</v>
      </c>
      <c r="CP48" s="141">
        <v>78000</v>
      </c>
      <c r="CQ48" s="141">
        <v>50000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168</v>
      </c>
      <c r="E49" s="203" t="s">
        <v>158</v>
      </c>
      <c r="F49" s="203" t="s">
        <v>76</v>
      </c>
      <c r="G49" s="203"/>
      <c r="H49" s="90"/>
      <c r="I49" s="90"/>
      <c r="J49" s="188"/>
      <c r="K49" s="81">
        <v>51</v>
      </c>
      <c r="L49" s="81">
        <v>27</v>
      </c>
      <c r="M49" s="81">
        <v>24</v>
      </c>
      <c r="N49" s="91">
        <v>5</v>
      </c>
      <c r="O49" s="92">
        <v>0</v>
      </c>
      <c r="P49" s="93">
        <f>N49+O49</f>
        <v>5</v>
      </c>
      <c r="Q49" s="82">
        <f>IFERROR(P49/M49,"-")</f>
        <v>0.20833333333333</v>
      </c>
      <c r="R49" s="81">
        <v>1</v>
      </c>
      <c r="S49" s="81">
        <v>1</v>
      </c>
      <c r="T49" s="82">
        <f>IFERROR(S49/(O49+P49),"-")</f>
        <v>0.2</v>
      </c>
      <c r="U49" s="182"/>
      <c r="V49" s="84">
        <v>1</v>
      </c>
      <c r="W49" s="82">
        <f>IF(P49=0,"-",V49/P49)</f>
        <v>0.2</v>
      </c>
      <c r="X49" s="186">
        <v>470000</v>
      </c>
      <c r="Y49" s="187">
        <f>IFERROR(X49/P49,"-")</f>
        <v>94000</v>
      </c>
      <c r="Z49" s="187">
        <f>IFERROR(X49/V49,"-")</f>
        <v>470000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0.2</v>
      </c>
      <c r="AO49" s="100">
        <v>1</v>
      </c>
      <c r="AP49" s="102">
        <f>IFERROR(AP49/AM49,"-")</f>
        <v>0</v>
      </c>
      <c r="AQ49" s="103">
        <v>844000</v>
      </c>
      <c r="AR49" s="104">
        <f>IFERROR(AQ49/AM49,"-")</f>
        <v>844000</v>
      </c>
      <c r="AS49" s="105"/>
      <c r="AT49" s="105"/>
      <c r="AU49" s="105">
        <v>1</v>
      </c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0.4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0.4</v>
      </c>
      <c r="BY49" s="128">
        <v>1</v>
      </c>
      <c r="BZ49" s="129">
        <f>IFERROR(BY49/BW49,"-")</f>
        <v>0.5</v>
      </c>
      <c r="CA49" s="130">
        <v>470000</v>
      </c>
      <c r="CB49" s="131">
        <f>IFERROR(CA49/BW49,"-")</f>
        <v>235000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470000</v>
      </c>
      <c r="CQ49" s="141">
        <v>844000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0.37333333333333</v>
      </c>
      <c r="B50" s="203" t="s">
        <v>172</v>
      </c>
      <c r="C50" s="203"/>
      <c r="D50" s="203" t="s">
        <v>62</v>
      </c>
      <c r="E50" s="203" t="s">
        <v>63</v>
      </c>
      <c r="F50" s="203" t="s">
        <v>64</v>
      </c>
      <c r="G50" s="203" t="s">
        <v>169</v>
      </c>
      <c r="H50" s="90" t="s">
        <v>164</v>
      </c>
      <c r="I50" s="204" t="s">
        <v>173</v>
      </c>
      <c r="J50" s="188">
        <v>150000</v>
      </c>
      <c r="K50" s="81">
        <v>26</v>
      </c>
      <c r="L50" s="81">
        <v>0</v>
      </c>
      <c r="M50" s="81">
        <v>114</v>
      </c>
      <c r="N50" s="91">
        <v>6</v>
      </c>
      <c r="O50" s="92">
        <v>0</v>
      </c>
      <c r="P50" s="93">
        <f>N50+O50</f>
        <v>6</v>
      </c>
      <c r="Q50" s="82">
        <f>IFERROR(P50/M50,"-")</f>
        <v>0.052631578947368</v>
      </c>
      <c r="R50" s="81">
        <v>0</v>
      </c>
      <c r="S50" s="81">
        <v>5</v>
      </c>
      <c r="T50" s="82">
        <f>IFERROR(S50/(O50+P50),"-")</f>
        <v>0.83333333333333</v>
      </c>
      <c r="U50" s="182">
        <f>IFERROR(J50/SUM(P50:P51),"-")</f>
        <v>16666.666666667</v>
      </c>
      <c r="V50" s="84">
        <v>1</v>
      </c>
      <c r="W50" s="82">
        <f>IF(P50=0,"-",V50/P50)</f>
        <v>0.16666666666667</v>
      </c>
      <c r="X50" s="186">
        <v>26000</v>
      </c>
      <c r="Y50" s="187">
        <f>IFERROR(X50/P50,"-")</f>
        <v>4333.3333333333</v>
      </c>
      <c r="Z50" s="187">
        <f>IFERROR(X50/V50,"-")</f>
        <v>26000</v>
      </c>
      <c r="AA50" s="188">
        <f>SUM(X50:X51)-SUM(J50:J51)</f>
        <v>-94000</v>
      </c>
      <c r="AB50" s="85">
        <f>SUM(X50:X51)/SUM(J50:J51)</f>
        <v>0.37333333333333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3</v>
      </c>
      <c r="AW50" s="107">
        <f>IF(P50=0,"",IF(AV50=0,"",(AV50/P50)))</f>
        <v>0.5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3</v>
      </c>
      <c r="BO50" s="120">
        <f>IF(P50=0,"",IF(BN50=0,"",(BN50/P50)))</f>
        <v>0.5</v>
      </c>
      <c r="BP50" s="121">
        <v>1</v>
      </c>
      <c r="BQ50" s="122">
        <f>IFERROR(BP50/BN50,"-")</f>
        <v>0.33333333333333</v>
      </c>
      <c r="BR50" s="123">
        <v>26000</v>
      </c>
      <c r="BS50" s="124">
        <f>IFERROR(BR50/BN50,"-")</f>
        <v>8666.6666666667</v>
      </c>
      <c r="BT50" s="125"/>
      <c r="BU50" s="125"/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26000</v>
      </c>
      <c r="CQ50" s="141">
        <v>26000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174</v>
      </c>
      <c r="C51" s="203"/>
      <c r="D51" s="203" t="s">
        <v>62</v>
      </c>
      <c r="E51" s="203" t="s">
        <v>63</v>
      </c>
      <c r="F51" s="203" t="s">
        <v>76</v>
      </c>
      <c r="G51" s="203"/>
      <c r="H51" s="90"/>
      <c r="I51" s="90"/>
      <c r="J51" s="188"/>
      <c r="K51" s="81">
        <v>42</v>
      </c>
      <c r="L51" s="81">
        <v>30</v>
      </c>
      <c r="M51" s="81">
        <v>7</v>
      </c>
      <c r="N51" s="91">
        <v>3</v>
      </c>
      <c r="O51" s="92">
        <v>0</v>
      </c>
      <c r="P51" s="93">
        <f>N51+O51</f>
        <v>3</v>
      </c>
      <c r="Q51" s="82">
        <f>IFERROR(P51/M51,"-")</f>
        <v>0.42857142857143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0.33333333333333</v>
      </c>
      <c r="X51" s="186">
        <v>30000</v>
      </c>
      <c r="Y51" s="187">
        <f>IFERROR(X51/P51,"-")</f>
        <v>10000</v>
      </c>
      <c r="Z51" s="187">
        <f>IFERROR(X51/V51,"-")</f>
        <v>30000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0.66666666666667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0.33333333333333</v>
      </c>
      <c r="CH51" s="135">
        <v>1</v>
      </c>
      <c r="CI51" s="136">
        <f>IFERROR(CH51/CF51,"-")</f>
        <v>1</v>
      </c>
      <c r="CJ51" s="137">
        <v>30000</v>
      </c>
      <c r="CK51" s="138">
        <f>IFERROR(CJ51/CF51,"-")</f>
        <v>30000</v>
      </c>
      <c r="CL51" s="139"/>
      <c r="CM51" s="139"/>
      <c r="CN51" s="139">
        <v>1</v>
      </c>
      <c r="CO51" s="140">
        <v>1</v>
      </c>
      <c r="CP51" s="141">
        <v>30000</v>
      </c>
      <c r="CQ51" s="141">
        <v>30000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0.55</v>
      </c>
      <c r="B52" s="203" t="s">
        <v>175</v>
      </c>
      <c r="C52" s="203"/>
      <c r="D52" s="203" t="s">
        <v>176</v>
      </c>
      <c r="E52" s="203" t="s">
        <v>177</v>
      </c>
      <c r="F52" s="203" t="s">
        <v>81</v>
      </c>
      <c r="G52" s="203" t="s">
        <v>178</v>
      </c>
      <c r="H52" s="90" t="s">
        <v>66</v>
      </c>
      <c r="I52" s="205" t="s">
        <v>160</v>
      </c>
      <c r="J52" s="188">
        <v>120000</v>
      </c>
      <c r="K52" s="81">
        <v>0</v>
      </c>
      <c r="L52" s="81">
        <v>0</v>
      </c>
      <c r="M52" s="81">
        <v>205</v>
      </c>
      <c r="N52" s="91">
        <v>0</v>
      </c>
      <c r="O52" s="92">
        <v>0</v>
      </c>
      <c r="P52" s="93">
        <f>N52+O52</f>
        <v>0</v>
      </c>
      <c r="Q52" s="82">
        <f>IFERROR(P52/M52,"-")</f>
        <v>0</v>
      </c>
      <c r="R52" s="81">
        <v>0</v>
      </c>
      <c r="S52" s="81">
        <v>0</v>
      </c>
      <c r="T52" s="82" t="str">
        <f>IFERROR(S52/(O52+P52),"-")</f>
        <v>-</v>
      </c>
      <c r="U52" s="182">
        <f>IFERROR(J52/SUM(P52:P54),"-")</f>
        <v>4615.3846153846</v>
      </c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>
        <f>SUM(X52:X54)-SUM(J52:J54)</f>
        <v>-54000</v>
      </c>
      <c r="AB52" s="85">
        <f>SUM(X52:X54)/SUM(J52:J54)</f>
        <v>0.55</v>
      </c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179</v>
      </c>
      <c r="C53" s="203"/>
      <c r="D53" s="203" t="s">
        <v>176</v>
      </c>
      <c r="E53" s="203" t="s">
        <v>177</v>
      </c>
      <c r="F53" s="203" t="s">
        <v>81</v>
      </c>
      <c r="G53" s="203"/>
      <c r="H53" s="90"/>
      <c r="I53" s="90"/>
      <c r="J53" s="188"/>
      <c r="K53" s="81">
        <v>51</v>
      </c>
      <c r="L53" s="81">
        <v>0</v>
      </c>
      <c r="M53" s="81">
        <v>136</v>
      </c>
      <c r="N53" s="91">
        <v>24</v>
      </c>
      <c r="O53" s="92">
        <v>0</v>
      </c>
      <c r="P53" s="93">
        <f>N53+O53</f>
        <v>24</v>
      </c>
      <c r="Q53" s="82">
        <f>IFERROR(P53/M53,"-")</f>
        <v>0.17647058823529</v>
      </c>
      <c r="R53" s="81">
        <v>0</v>
      </c>
      <c r="S53" s="81">
        <v>11</v>
      </c>
      <c r="T53" s="82">
        <f>IFERROR(S53/(O53+P53),"-")</f>
        <v>0.45833333333333</v>
      </c>
      <c r="U53" s="182"/>
      <c r="V53" s="84">
        <v>2</v>
      </c>
      <c r="W53" s="82">
        <f>IF(P53=0,"-",V53/P53)</f>
        <v>0.083333333333333</v>
      </c>
      <c r="X53" s="186">
        <v>66000</v>
      </c>
      <c r="Y53" s="187">
        <f>IFERROR(X53/P53,"-")</f>
        <v>2750</v>
      </c>
      <c r="Z53" s="187">
        <f>IFERROR(X53/V53,"-")</f>
        <v>33000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7</v>
      </c>
      <c r="AN53" s="101">
        <f>IF(P53=0,"",IF(AM53=0,"",(AM53/P53)))</f>
        <v>0.29166666666667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>
        <v>1</v>
      </c>
      <c r="AW53" s="107">
        <f>IF(P53=0,"",IF(AV53=0,"",(AV53/P53)))</f>
        <v>0.041666666666667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6</v>
      </c>
      <c r="BF53" s="113">
        <f>IF(P53=0,"",IF(BE53=0,"",(BE53/P53)))</f>
        <v>0.25</v>
      </c>
      <c r="BG53" s="112">
        <v>1</v>
      </c>
      <c r="BH53" s="114">
        <f>IFERROR(BG53/BE53,"-")</f>
        <v>0.16666666666667</v>
      </c>
      <c r="BI53" s="115">
        <v>51000</v>
      </c>
      <c r="BJ53" s="116">
        <f>IFERROR(BI53/BE53,"-")</f>
        <v>8500</v>
      </c>
      <c r="BK53" s="117"/>
      <c r="BL53" s="117"/>
      <c r="BM53" s="117">
        <v>1</v>
      </c>
      <c r="BN53" s="119">
        <v>7</v>
      </c>
      <c r="BO53" s="120">
        <f>IF(P53=0,"",IF(BN53=0,"",(BN53/P53)))</f>
        <v>0.29166666666667</v>
      </c>
      <c r="BP53" s="121">
        <v>1</v>
      </c>
      <c r="BQ53" s="122">
        <f>IFERROR(BP53/BN53,"-")</f>
        <v>0.14285714285714</v>
      </c>
      <c r="BR53" s="123">
        <v>15000</v>
      </c>
      <c r="BS53" s="124">
        <f>IFERROR(BR53/BN53,"-")</f>
        <v>2142.8571428571</v>
      </c>
      <c r="BT53" s="125"/>
      <c r="BU53" s="125">
        <v>1</v>
      </c>
      <c r="BV53" s="125"/>
      <c r="BW53" s="126">
        <v>1</v>
      </c>
      <c r="BX53" s="127">
        <f>IF(P53=0,"",IF(BW53=0,"",(BW53/P53)))</f>
        <v>0.041666666666667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2</v>
      </c>
      <c r="CG53" s="134">
        <f>IF(P53=0,"",IF(CF53=0,"",(CF53/P53)))</f>
        <v>0.083333333333333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2</v>
      </c>
      <c r="CP53" s="141">
        <v>66000</v>
      </c>
      <c r="CQ53" s="141">
        <v>51000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180</v>
      </c>
      <c r="C54" s="203"/>
      <c r="D54" s="203" t="s">
        <v>176</v>
      </c>
      <c r="E54" s="203" t="s">
        <v>177</v>
      </c>
      <c r="F54" s="203" t="s">
        <v>76</v>
      </c>
      <c r="G54" s="203"/>
      <c r="H54" s="90"/>
      <c r="I54" s="90"/>
      <c r="J54" s="188"/>
      <c r="K54" s="81">
        <v>25</v>
      </c>
      <c r="L54" s="81">
        <v>19</v>
      </c>
      <c r="M54" s="81">
        <v>4</v>
      </c>
      <c r="N54" s="91">
        <v>2</v>
      </c>
      <c r="O54" s="92">
        <v>0</v>
      </c>
      <c r="P54" s="93">
        <f>N54+O54</f>
        <v>2</v>
      </c>
      <c r="Q54" s="82">
        <f>IFERROR(P54/M54,"-")</f>
        <v>0.5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181</v>
      </c>
      <c r="C55" s="203"/>
      <c r="D55" s="203" t="s">
        <v>182</v>
      </c>
      <c r="E55" s="203" t="s">
        <v>183</v>
      </c>
      <c r="F55" s="203" t="s">
        <v>64</v>
      </c>
      <c r="G55" s="203" t="s">
        <v>178</v>
      </c>
      <c r="H55" s="90" t="s">
        <v>66</v>
      </c>
      <c r="I55" s="205" t="s">
        <v>184</v>
      </c>
      <c r="J55" s="188">
        <v>120000</v>
      </c>
      <c r="K55" s="81">
        <v>12</v>
      </c>
      <c r="L55" s="81">
        <v>0</v>
      </c>
      <c r="M55" s="81">
        <v>98</v>
      </c>
      <c r="N55" s="91">
        <v>6</v>
      </c>
      <c r="O55" s="92">
        <v>0</v>
      </c>
      <c r="P55" s="93">
        <f>N55+O55</f>
        <v>6</v>
      </c>
      <c r="Q55" s="82">
        <f>IFERROR(P55/M55,"-")</f>
        <v>0.061224489795918</v>
      </c>
      <c r="R55" s="81">
        <v>0</v>
      </c>
      <c r="S55" s="81">
        <v>2</v>
      </c>
      <c r="T55" s="82">
        <f>IFERROR(S55/(O55+P55),"-")</f>
        <v>0.33333333333333</v>
      </c>
      <c r="U55" s="182">
        <f>IFERROR(J55/SUM(P55:P56),"-")</f>
        <v>13333.333333333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-120000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0.16666666666667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4</v>
      </c>
      <c r="BO55" s="120">
        <f>IF(P55=0,"",IF(BN55=0,"",(BN55/P55)))</f>
        <v>0.66666666666667</v>
      </c>
      <c r="BP55" s="121">
        <v>1</v>
      </c>
      <c r="BQ55" s="122">
        <f>IFERROR(BP55/BN55,"-")</f>
        <v>0.25</v>
      </c>
      <c r="BR55" s="123">
        <v>35000</v>
      </c>
      <c r="BS55" s="124">
        <f>IFERROR(BR55/BN55,"-")</f>
        <v>8750</v>
      </c>
      <c r="BT55" s="125"/>
      <c r="BU55" s="125"/>
      <c r="BV55" s="125">
        <v>1</v>
      </c>
      <c r="BW55" s="126">
        <v>1</v>
      </c>
      <c r="BX55" s="127">
        <f>IF(P55=0,"",IF(BW55=0,"",(BW55/P55)))</f>
        <v>0.16666666666667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>
        <v>35000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185</v>
      </c>
      <c r="C56" s="203"/>
      <c r="D56" s="203" t="s">
        <v>182</v>
      </c>
      <c r="E56" s="203" t="s">
        <v>183</v>
      </c>
      <c r="F56" s="203" t="s">
        <v>76</v>
      </c>
      <c r="G56" s="203"/>
      <c r="H56" s="90"/>
      <c r="I56" s="90"/>
      <c r="J56" s="188"/>
      <c r="K56" s="81">
        <v>18</v>
      </c>
      <c r="L56" s="81">
        <v>13</v>
      </c>
      <c r="M56" s="81">
        <v>12</v>
      </c>
      <c r="N56" s="91">
        <v>3</v>
      </c>
      <c r="O56" s="92">
        <v>0</v>
      </c>
      <c r="P56" s="93">
        <f>N56+O56</f>
        <v>3</v>
      </c>
      <c r="Q56" s="82">
        <f>IFERROR(P56/M56,"-")</f>
        <v>0.25</v>
      </c>
      <c r="R56" s="81">
        <v>0</v>
      </c>
      <c r="S56" s="81">
        <v>1</v>
      </c>
      <c r="T56" s="82">
        <f>IFERROR(S56/(O56+P56),"-")</f>
        <v>0.33333333333333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0.33333333333333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1</v>
      </c>
      <c r="CG56" s="134">
        <f>IF(P56=0,"",IF(CF56=0,"",(CF56/P56)))</f>
        <v>0.33333333333333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0.093333333333333</v>
      </c>
      <c r="B57" s="203" t="s">
        <v>186</v>
      </c>
      <c r="C57" s="203"/>
      <c r="D57" s="203" t="s">
        <v>62</v>
      </c>
      <c r="E57" s="203" t="s">
        <v>63</v>
      </c>
      <c r="F57" s="203" t="s">
        <v>64</v>
      </c>
      <c r="G57" s="203" t="s">
        <v>187</v>
      </c>
      <c r="H57" s="90" t="s">
        <v>66</v>
      </c>
      <c r="I57" s="90" t="s">
        <v>129</v>
      </c>
      <c r="J57" s="188">
        <v>150000</v>
      </c>
      <c r="K57" s="81">
        <v>23</v>
      </c>
      <c r="L57" s="81">
        <v>0</v>
      </c>
      <c r="M57" s="81">
        <v>110</v>
      </c>
      <c r="N57" s="91">
        <v>9</v>
      </c>
      <c r="O57" s="92">
        <v>0</v>
      </c>
      <c r="P57" s="93">
        <f>N57+O57</f>
        <v>9</v>
      </c>
      <c r="Q57" s="82">
        <f>IFERROR(P57/M57,"-")</f>
        <v>0.081818181818182</v>
      </c>
      <c r="R57" s="81">
        <v>1</v>
      </c>
      <c r="S57" s="81">
        <v>3</v>
      </c>
      <c r="T57" s="82">
        <f>IFERROR(S57/(O57+P57),"-")</f>
        <v>0.33333333333333</v>
      </c>
      <c r="U57" s="182">
        <f>IFERROR(J57/SUM(P57:P58),"-")</f>
        <v>11538.461538462</v>
      </c>
      <c r="V57" s="84">
        <v>3</v>
      </c>
      <c r="W57" s="82">
        <f>IF(P57=0,"-",V57/P57)</f>
        <v>0.33333333333333</v>
      </c>
      <c r="X57" s="186">
        <v>14000</v>
      </c>
      <c r="Y57" s="187">
        <f>IFERROR(X57/P57,"-")</f>
        <v>1555.5555555556</v>
      </c>
      <c r="Z57" s="187">
        <f>IFERROR(X57/V57,"-")</f>
        <v>4666.6666666667</v>
      </c>
      <c r="AA57" s="188">
        <f>SUM(X57:X58)-SUM(J57:J58)</f>
        <v>-136000</v>
      </c>
      <c r="AB57" s="85">
        <f>SUM(X57:X58)/SUM(J57:J58)</f>
        <v>0.093333333333333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2</v>
      </c>
      <c r="AW57" s="107">
        <f>IF(P57=0,"",IF(AV57=0,"",(AV57/P57)))</f>
        <v>0.22222222222222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1</v>
      </c>
      <c r="BF57" s="113">
        <f>IF(P57=0,"",IF(BE57=0,"",(BE57/P57)))</f>
        <v>0.11111111111111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3</v>
      </c>
      <c r="BO57" s="120">
        <f>IF(P57=0,"",IF(BN57=0,"",(BN57/P57)))</f>
        <v>0.33333333333333</v>
      </c>
      <c r="BP57" s="121">
        <v>1</v>
      </c>
      <c r="BQ57" s="122">
        <f>IFERROR(BP57/BN57,"-")</f>
        <v>0.33333333333333</v>
      </c>
      <c r="BR57" s="123">
        <v>3000</v>
      </c>
      <c r="BS57" s="124">
        <f>IFERROR(BR57/BN57,"-")</f>
        <v>1000</v>
      </c>
      <c r="BT57" s="125">
        <v>1</v>
      </c>
      <c r="BU57" s="125"/>
      <c r="BV57" s="125"/>
      <c r="BW57" s="126">
        <v>3</v>
      </c>
      <c r="BX57" s="127">
        <f>IF(P57=0,"",IF(BW57=0,"",(BW57/P57)))</f>
        <v>0.33333333333333</v>
      </c>
      <c r="BY57" s="128">
        <v>2</v>
      </c>
      <c r="BZ57" s="129">
        <f>IFERROR(BY57/BW57,"-")</f>
        <v>0.66666666666667</v>
      </c>
      <c r="CA57" s="130">
        <v>11000</v>
      </c>
      <c r="CB57" s="131">
        <f>IFERROR(CA57/BW57,"-")</f>
        <v>3666.6666666667</v>
      </c>
      <c r="CC57" s="132">
        <v>1</v>
      </c>
      <c r="CD57" s="132">
        <v>1</v>
      </c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3</v>
      </c>
      <c r="CP57" s="141">
        <v>14000</v>
      </c>
      <c r="CQ57" s="141">
        <v>6000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188</v>
      </c>
      <c r="C58" s="203"/>
      <c r="D58" s="203" t="s">
        <v>62</v>
      </c>
      <c r="E58" s="203" t="s">
        <v>63</v>
      </c>
      <c r="F58" s="203" t="s">
        <v>76</v>
      </c>
      <c r="G58" s="203"/>
      <c r="H58" s="90"/>
      <c r="I58" s="90"/>
      <c r="J58" s="188"/>
      <c r="K58" s="81">
        <v>21</v>
      </c>
      <c r="L58" s="81">
        <v>19</v>
      </c>
      <c r="M58" s="81">
        <v>13</v>
      </c>
      <c r="N58" s="91">
        <v>4</v>
      </c>
      <c r="O58" s="92">
        <v>0</v>
      </c>
      <c r="P58" s="93">
        <f>N58+O58</f>
        <v>4</v>
      </c>
      <c r="Q58" s="82">
        <f>IFERROR(P58/M58,"-")</f>
        <v>0.30769230769231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0.25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0.25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2</v>
      </c>
      <c r="CG58" s="134">
        <f>IF(P58=0,"",IF(CF58=0,"",(CF58/P58)))</f>
        <v>0.5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189</v>
      </c>
      <c r="C59" s="203"/>
      <c r="D59" s="203" t="s">
        <v>182</v>
      </c>
      <c r="E59" s="203" t="s">
        <v>183</v>
      </c>
      <c r="F59" s="203" t="s">
        <v>64</v>
      </c>
      <c r="G59" s="203" t="s">
        <v>187</v>
      </c>
      <c r="H59" s="90" t="s">
        <v>150</v>
      </c>
      <c r="I59" s="205" t="s">
        <v>190</v>
      </c>
      <c r="J59" s="188">
        <v>90000</v>
      </c>
      <c r="K59" s="81">
        <v>4</v>
      </c>
      <c r="L59" s="81">
        <v>0</v>
      </c>
      <c r="M59" s="81">
        <v>32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 t="str">
        <f>IFERROR(J59/SUM(P59:P60),"-")</f>
        <v>-</v>
      </c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>
        <f>SUM(X59:X60)-SUM(J59:J60)</f>
        <v>-90000</v>
      </c>
      <c r="AB59" s="85">
        <f>SUM(X59:X60)/SUM(J59:J60)</f>
        <v>0</v>
      </c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191</v>
      </c>
      <c r="C60" s="203"/>
      <c r="D60" s="203" t="s">
        <v>182</v>
      </c>
      <c r="E60" s="203" t="s">
        <v>183</v>
      </c>
      <c r="F60" s="203" t="s">
        <v>76</v>
      </c>
      <c r="G60" s="203"/>
      <c r="H60" s="90"/>
      <c r="I60" s="90"/>
      <c r="J60" s="188"/>
      <c r="K60" s="81">
        <v>18</v>
      </c>
      <c r="L60" s="81">
        <v>7</v>
      </c>
      <c r="M60" s="81">
        <v>3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0.38461538461538</v>
      </c>
      <c r="B61" s="203" t="s">
        <v>192</v>
      </c>
      <c r="C61" s="203"/>
      <c r="D61" s="203" t="s">
        <v>168</v>
      </c>
      <c r="E61" s="203" t="s">
        <v>193</v>
      </c>
      <c r="F61" s="203" t="s">
        <v>81</v>
      </c>
      <c r="G61" s="203" t="s">
        <v>194</v>
      </c>
      <c r="H61" s="90" t="s">
        <v>150</v>
      </c>
      <c r="I61" s="204" t="s">
        <v>116</v>
      </c>
      <c r="J61" s="188">
        <v>130000</v>
      </c>
      <c r="K61" s="81">
        <v>1</v>
      </c>
      <c r="L61" s="81">
        <v>0</v>
      </c>
      <c r="M61" s="81">
        <v>46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>
        <f>IFERROR(J61/SUM(P61:P63),"-")</f>
        <v>13000</v>
      </c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>
        <f>SUM(X61:X63)-SUM(J61:J63)</f>
        <v>-80000</v>
      </c>
      <c r="AB61" s="85">
        <f>SUM(X61:X63)/SUM(J61:J63)</f>
        <v>0.38461538461538</v>
      </c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195</v>
      </c>
      <c r="C62" s="203"/>
      <c r="D62" s="203" t="s">
        <v>168</v>
      </c>
      <c r="E62" s="203" t="s">
        <v>193</v>
      </c>
      <c r="F62" s="203" t="s">
        <v>81</v>
      </c>
      <c r="G62" s="203"/>
      <c r="H62" s="90"/>
      <c r="I62" s="90"/>
      <c r="J62" s="188"/>
      <c r="K62" s="81">
        <v>19</v>
      </c>
      <c r="L62" s="81">
        <v>0</v>
      </c>
      <c r="M62" s="81">
        <v>53</v>
      </c>
      <c r="N62" s="91">
        <v>7</v>
      </c>
      <c r="O62" s="92">
        <v>1</v>
      </c>
      <c r="P62" s="93">
        <f>N62+O62</f>
        <v>8</v>
      </c>
      <c r="Q62" s="82">
        <f>IFERROR(P62/M62,"-")</f>
        <v>0.15094339622642</v>
      </c>
      <c r="R62" s="81">
        <v>0</v>
      </c>
      <c r="S62" s="81">
        <v>2</v>
      </c>
      <c r="T62" s="82">
        <f>IFERROR(S62/(O62+P62),"-")</f>
        <v>0.22222222222222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>
        <v>1</v>
      </c>
      <c r="AE62" s="95">
        <f>IF(P62=0,"",IF(AD62=0,"",(AD62/P62)))</f>
        <v>0.125</v>
      </c>
      <c r="AF62" s="94"/>
      <c r="AG62" s="96">
        <f>IFERROR(AF62/AD62,"-")</f>
        <v>0</v>
      </c>
      <c r="AH62" s="97"/>
      <c r="AI62" s="98">
        <f>IFERROR(AH62/AD62,"-")</f>
        <v>0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5</v>
      </c>
      <c r="BO62" s="120">
        <f>IF(P62=0,"",IF(BN62=0,"",(BN62/P62)))</f>
        <v>0.625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2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196</v>
      </c>
      <c r="C63" s="203"/>
      <c r="D63" s="203" t="s">
        <v>168</v>
      </c>
      <c r="E63" s="203" t="s">
        <v>193</v>
      </c>
      <c r="F63" s="203" t="s">
        <v>76</v>
      </c>
      <c r="G63" s="203"/>
      <c r="H63" s="90"/>
      <c r="I63" s="90"/>
      <c r="J63" s="188"/>
      <c r="K63" s="81">
        <v>32</v>
      </c>
      <c r="L63" s="81">
        <v>9</v>
      </c>
      <c r="M63" s="81">
        <v>4</v>
      </c>
      <c r="N63" s="91">
        <v>2</v>
      </c>
      <c r="O63" s="92">
        <v>0</v>
      </c>
      <c r="P63" s="93">
        <f>N63+O63</f>
        <v>2</v>
      </c>
      <c r="Q63" s="82">
        <f>IFERROR(P63/M63,"-")</f>
        <v>0.5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2</v>
      </c>
      <c r="W63" s="82">
        <f>IF(P63=0,"-",V63/P63)</f>
        <v>1</v>
      </c>
      <c r="X63" s="186">
        <v>50000</v>
      </c>
      <c r="Y63" s="187">
        <f>IFERROR(X63/P63,"-")</f>
        <v>25000</v>
      </c>
      <c r="Z63" s="187">
        <f>IFERROR(X63/V63,"-")</f>
        <v>25000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2</v>
      </c>
      <c r="BX63" s="127">
        <f>IF(P63=0,"",IF(BW63=0,"",(BW63/P63)))</f>
        <v>1</v>
      </c>
      <c r="BY63" s="128">
        <v>2</v>
      </c>
      <c r="BZ63" s="129">
        <f>IFERROR(BY63/BW63,"-")</f>
        <v>1</v>
      </c>
      <c r="CA63" s="130">
        <v>50000</v>
      </c>
      <c r="CB63" s="131">
        <f>IFERROR(CA63/BW63,"-")</f>
        <v>25000</v>
      </c>
      <c r="CC63" s="132">
        <v>1</v>
      </c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2</v>
      </c>
      <c r="CP63" s="141">
        <v>50000</v>
      </c>
      <c r="CQ63" s="141">
        <v>47000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197</v>
      </c>
      <c r="C64" s="203"/>
      <c r="D64" s="203" t="s">
        <v>198</v>
      </c>
      <c r="E64" s="203" t="s">
        <v>199</v>
      </c>
      <c r="F64" s="203" t="s">
        <v>64</v>
      </c>
      <c r="G64" s="203" t="s">
        <v>194</v>
      </c>
      <c r="H64" s="90" t="s">
        <v>200</v>
      </c>
      <c r="I64" s="204" t="s">
        <v>173</v>
      </c>
      <c r="J64" s="188">
        <v>65000</v>
      </c>
      <c r="K64" s="81">
        <v>6</v>
      </c>
      <c r="L64" s="81">
        <v>0</v>
      </c>
      <c r="M64" s="81">
        <v>34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IFERROR(J64/SUM(P64:P65),"-")</f>
        <v>21666.666666667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SUM(X64:X65)-SUM(J64:J65)</f>
        <v>-65000</v>
      </c>
      <c r="AB64" s="85">
        <f>SUM(X64:X65)/SUM(J64:J65)</f>
        <v>0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201</v>
      </c>
      <c r="C65" s="203"/>
      <c r="D65" s="203" t="s">
        <v>198</v>
      </c>
      <c r="E65" s="203" t="s">
        <v>199</v>
      </c>
      <c r="F65" s="203" t="s">
        <v>76</v>
      </c>
      <c r="G65" s="203"/>
      <c r="H65" s="90"/>
      <c r="I65" s="90"/>
      <c r="J65" s="188"/>
      <c r="K65" s="81">
        <v>20</v>
      </c>
      <c r="L65" s="81">
        <v>13</v>
      </c>
      <c r="M65" s="81">
        <v>3</v>
      </c>
      <c r="N65" s="91">
        <v>3</v>
      </c>
      <c r="O65" s="92">
        <v>0</v>
      </c>
      <c r="P65" s="93">
        <f>N65+O65</f>
        <v>3</v>
      </c>
      <c r="Q65" s="82">
        <f>IFERROR(P65/M65,"-")</f>
        <v>1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3</v>
      </c>
      <c r="BO65" s="120">
        <f>IF(P65=0,"",IF(BN65=0,"",(BN65/P65)))</f>
        <v>1</v>
      </c>
      <c r="BP65" s="121">
        <v>1</v>
      </c>
      <c r="BQ65" s="122">
        <f>IFERROR(BP65/BN65,"-")</f>
        <v>0.33333333333333</v>
      </c>
      <c r="BR65" s="123">
        <v>12000</v>
      </c>
      <c r="BS65" s="124">
        <f>IFERROR(BR65/BN65,"-")</f>
        <v>4000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>
        <v>12000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2.1692307692308</v>
      </c>
      <c r="B66" s="203" t="s">
        <v>202</v>
      </c>
      <c r="C66" s="203"/>
      <c r="D66" s="203" t="s">
        <v>203</v>
      </c>
      <c r="E66" s="203" t="s">
        <v>193</v>
      </c>
      <c r="F66" s="203" t="s">
        <v>81</v>
      </c>
      <c r="G66" s="203" t="s">
        <v>194</v>
      </c>
      <c r="H66" s="90" t="s">
        <v>200</v>
      </c>
      <c r="I66" s="204" t="s">
        <v>154</v>
      </c>
      <c r="J66" s="188">
        <v>65000</v>
      </c>
      <c r="K66" s="81">
        <v>0</v>
      </c>
      <c r="L66" s="81">
        <v>0</v>
      </c>
      <c r="M66" s="81">
        <v>62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>
        <f>IFERROR(J66/SUM(P66:P68),"-")</f>
        <v>7222.2222222222</v>
      </c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>
        <f>SUM(X66:X68)-SUM(J66:J68)</f>
        <v>76000</v>
      </c>
      <c r="AB66" s="85">
        <f>SUM(X66:X68)/SUM(J66:J68)</f>
        <v>2.1692307692308</v>
      </c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204</v>
      </c>
      <c r="C67" s="203"/>
      <c r="D67" s="203" t="s">
        <v>203</v>
      </c>
      <c r="E67" s="203" t="s">
        <v>193</v>
      </c>
      <c r="F67" s="203" t="s">
        <v>81</v>
      </c>
      <c r="G67" s="203"/>
      <c r="H67" s="90"/>
      <c r="I67" s="90"/>
      <c r="J67" s="188"/>
      <c r="K67" s="81">
        <v>16</v>
      </c>
      <c r="L67" s="81">
        <v>0</v>
      </c>
      <c r="M67" s="81">
        <v>71</v>
      </c>
      <c r="N67" s="91">
        <v>7</v>
      </c>
      <c r="O67" s="92">
        <v>0</v>
      </c>
      <c r="P67" s="93">
        <f>N67+O67</f>
        <v>7</v>
      </c>
      <c r="Q67" s="82">
        <f>IFERROR(P67/M67,"-")</f>
        <v>0.098591549295775</v>
      </c>
      <c r="R67" s="81">
        <v>2</v>
      </c>
      <c r="S67" s="81">
        <v>2</v>
      </c>
      <c r="T67" s="82">
        <f>IFERROR(S67/(O67+P67),"-")</f>
        <v>0.28571428571429</v>
      </c>
      <c r="U67" s="182"/>
      <c r="V67" s="84">
        <v>4</v>
      </c>
      <c r="W67" s="82">
        <f>IF(P67=0,"-",V67/P67)</f>
        <v>0.57142857142857</v>
      </c>
      <c r="X67" s="186">
        <v>96000</v>
      </c>
      <c r="Y67" s="187">
        <f>IFERROR(X67/P67,"-")</f>
        <v>13714.285714286</v>
      </c>
      <c r="Z67" s="187">
        <f>IFERROR(X67/V67,"-")</f>
        <v>24000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0.14285714285714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2</v>
      </c>
      <c r="BO67" s="120">
        <f>IF(P67=0,"",IF(BN67=0,"",(BN67/P67)))</f>
        <v>0.28571428571429</v>
      </c>
      <c r="BP67" s="121">
        <v>1</v>
      </c>
      <c r="BQ67" s="122">
        <f>IFERROR(BP67/BN67,"-")</f>
        <v>0.5</v>
      </c>
      <c r="BR67" s="123">
        <v>65000</v>
      </c>
      <c r="BS67" s="124">
        <f>IFERROR(BR67/BN67,"-")</f>
        <v>32500</v>
      </c>
      <c r="BT67" s="125"/>
      <c r="BU67" s="125"/>
      <c r="BV67" s="125">
        <v>1</v>
      </c>
      <c r="BW67" s="126">
        <v>4</v>
      </c>
      <c r="BX67" s="127">
        <f>IF(P67=0,"",IF(BW67=0,"",(BW67/P67)))</f>
        <v>0.57142857142857</v>
      </c>
      <c r="BY67" s="128">
        <v>3</v>
      </c>
      <c r="BZ67" s="129">
        <f>IFERROR(BY67/BW67,"-")</f>
        <v>0.75</v>
      </c>
      <c r="CA67" s="130">
        <v>31000</v>
      </c>
      <c r="CB67" s="131">
        <f>IFERROR(CA67/BW67,"-")</f>
        <v>7750</v>
      </c>
      <c r="CC67" s="132">
        <v>1</v>
      </c>
      <c r="CD67" s="132">
        <v>1</v>
      </c>
      <c r="CE67" s="132">
        <v>1</v>
      </c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4</v>
      </c>
      <c r="CP67" s="141">
        <v>96000</v>
      </c>
      <c r="CQ67" s="141">
        <v>65000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205</v>
      </c>
      <c r="C68" s="203"/>
      <c r="D68" s="203" t="s">
        <v>203</v>
      </c>
      <c r="E68" s="203" t="s">
        <v>193</v>
      </c>
      <c r="F68" s="203" t="s">
        <v>76</v>
      </c>
      <c r="G68" s="203"/>
      <c r="H68" s="90"/>
      <c r="I68" s="90"/>
      <c r="J68" s="188"/>
      <c r="K68" s="81">
        <v>8</v>
      </c>
      <c r="L68" s="81">
        <v>7</v>
      </c>
      <c r="M68" s="81">
        <v>3</v>
      </c>
      <c r="N68" s="91">
        <v>2</v>
      </c>
      <c r="O68" s="92">
        <v>0</v>
      </c>
      <c r="P68" s="93">
        <f>N68+O68</f>
        <v>2</v>
      </c>
      <c r="Q68" s="82">
        <f>IFERROR(P68/M68,"-")</f>
        <v>0.66666666666667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0.5</v>
      </c>
      <c r="X68" s="186">
        <v>45000</v>
      </c>
      <c r="Y68" s="187">
        <f>IFERROR(X68/P68,"-")</f>
        <v>22500</v>
      </c>
      <c r="Z68" s="187">
        <f>IFERROR(X68/V68,"-")</f>
        <v>45000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>
        <v>1</v>
      </c>
      <c r="BQ68" s="122">
        <f>IFERROR(BP68/BN68,"-")</f>
        <v>1</v>
      </c>
      <c r="BR68" s="123">
        <v>45000</v>
      </c>
      <c r="BS68" s="124">
        <f>IFERROR(BR68/BN68,"-")</f>
        <v>45000</v>
      </c>
      <c r="BT68" s="125"/>
      <c r="BU68" s="125"/>
      <c r="BV68" s="125">
        <v>1</v>
      </c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45000</v>
      </c>
      <c r="CQ68" s="141">
        <v>45000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0.93333333333333</v>
      </c>
      <c r="B69" s="203" t="s">
        <v>206</v>
      </c>
      <c r="C69" s="203"/>
      <c r="D69" s="203" t="s">
        <v>207</v>
      </c>
      <c r="E69" s="203" t="s">
        <v>110</v>
      </c>
      <c r="F69" s="203" t="s">
        <v>81</v>
      </c>
      <c r="G69" s="203" t="s">
        <v>159</v>
      </c>
      <c r="H69" s="90" t="s">
        <v>200</v>
      </c>
      <c r="I69" s="90" t="s">
        <v>208</v>
      </c>
      <c r="J69" s="188">
        <v>60000</v>
      </c>
      <c r="K69" s="81">
        <v>2</v>
      </c>
      <c r="L69" s="81">
        <v>0</v>
      </c>
      <c r="M69" s="81">
        <v>15</v>
      </c>
      <c r="N69" s="91">
        <v>1</v>
      </c>
      <c r="O69" s="92">
        <v>0</v>
      </c>
      <c r="P69" s="93">
        <f>N69+O69</f>
        <v>1</v>
      </c>
      <c r="Q69" s="82">
        <f>IFERROR(P69/M69,"-")</f>
        <v>0.066666666666667</v>
      </c>
      <c r="R69" s="81">
        <v>0</v>
      </c>
      <c r="S69" s="81">
        <v>0</v>
      </c>
      <c r="T69" s="82">
        <f>IFERROR(S69/(O69+P69),"-")</f>
        <v>0</v>
      </c>
      <c r="U69" s="182">
        <f>IFERROR(J69/SUM(P69:P70),"-")</f>
        <v>8571.4285714286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-4000</v>
      </c>
      <c r="AB69" s="85">
        <f>SUM(X69:X70)/SUM(J69:J70)</f>
        <v>0.93333333333333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1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209</v>
      </c>
      <c r="C70" s="203"/>
      <c r="D70" s="203" t="s">
        <v>207</v>
      </c>
      <c r="E70" s="203" t="s">
        <v>110</v>
      </c>
      <c r="F70" s="203" t="s">
        <v>76</v>
      </c>
      <c r="G70" s="203"/>
      <c r="H70" s="90"/>
      <c r="I70" s="90"/>
      <c r="J70" s="188"/>
      <c r="K70" s="81">
        <v>25</v>
      </c>
      <c r="L70" s="81">
        <v>18</v>
      </c>
      <c r="M70" s="81">
        <v>11</v>
      </c>
      <c r="N70" s="91">
        <v>6</v>
      </c>
      <c r="O70" s="92">
        <v>0</v>
      </c>
      <c r="P70" s="93">
        <f>N70+O70</f>
        <v>6</v>
      </c>
      <c r="Q70" s="82">
        <f>IFERROR(P70/M70,"-")</f>
        <v>0.54545454545455</v>
      </c>
      <c r="R70" s="81">
        <v>1</v>
      </c>
      <c r="S70" s="81">
        <v>1</v>
      </c>
      <c r="T70" s="82">
        <f>IFERROR(S70/(O70+P70),"-")</f>
        <v>0.16666666666667</v>
      </c>
      <c r="U70" s="182"/>
      <c r="V70" s="84">
        <v>1</v>
      </c>
      <c r="W70" s="82">
        <f>IF(P70=0,"-",V70/P70)</f>
        <v>0.16666666666667</v>
      </c>
      <c r="X70" s="186">
        <v>56000</v>
      </c>
      <c r="Y70" s="187">
        <f>IFERROR(X70/P70,"-")</f>
        <v>9333.3333333333</v>
      </c>
      <c r="Z70" s="187">
        <f>IFERROR(X70/V70,"-")</f>
        <v>56000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0.16666666666667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2</v>
      </c>
      <c r="BX70" s="127">
        <f>IF(P70=0,"",IF(BW70=0,"",(BW70/P70)))</f>
        <v>0.33333333333333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3</v>
      </c>
      <c r="CG70" s="134">
        <f>IF(P70=0,"",IF(CF70=0,"",(CF70/P70)))</f>
        <v>0.5</v>
      </c>
      <c r="CH70" s="135">
        <v>1</v>
      </c>
      <c r="CI70" s="136">
        <f>IFERROR(CH70/CF70,"-")</f>
        <v>0.33333333333333</v>
      </c>
      <c r="CJ70" s="137">
        <v>56000</v>
      </c>
      <c r="CK70" s="138">
        <f>IFERROR(CJ70/CF70,"-")</f>
        <v>18666.666666667</v>
      </c>
      <c r="CL70" s="139"/>
      <c r="CM70" s="139"/>
      <c r="CN70" s="139">
        <v>1</v>
      </c>
      <c r="CO70" s="140">
        <v>1</v>
      </c>
      <c r="CP70" s="141">
        <v>56000</v>
      </c>
      <c r="CQ70" s="141">
        <v>56000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0.16025</v>
      </c>
      <c r="B71" s="203" t="s">
        <v>210</v>
      </c>
      <c r="C71" s="203"/>
      <c r="D71" s="203" t="s">
        <v>207</v>
      </c>
      <c r="E71" s="203" t="s">
        <v>110</v>
      </c>
      <c r="F71" s="203" t="s">
        <v>81</v>
      </c>
      <c r="G71" s="203" t="s">
        <v>169</v>
      </c>
      <c r="H71" s="90" t="s">
        <v>200</v>
      </c>
      <c r="I71" s="204" t="s">
        <v>154</v>
      </c>
      <c r="J71" s="188">
        <v>60000</v>
      </c>
      <c r="K71" s="81">
        <v>18</v>
      </c>
      <c r="L71" s="81">
        <v>0</v>
      </c>
      <c r="M71" s="81">
        <v>50</v>
      </c>
      <c r="N71" s="91">
        <v>2</v>
      </c>
      <c r="O71" s="92">
        <v>0</v>
      </c>
      <c r="P71" s="93">
        <f>N71+O71</f>
        <v>2</v>
      </c>
      <c r="Q71" s="82">
        <f>IFERROR(P71/M71,"-")</f>
        <v>0.04</v>
      </c>
      <c r="R71" s="81">
        <v>0</v>
      </c>
      <c r="S71" s="81">
        <v>0</v>
      </c>
      <c r="T71" s="82">
        <f>IFERROR(S71/(O71+P71),"-")</f>
        <v>0</v>
      </c>
      <c r="U71" s="182">
        <f>IFERROR(J71/SUM(P71:P72),"-")</f>
        <v>7500</v>
      </c>
      <c r="V71" s="84">
        <v>1</v>
      </c>
      <c r="W71" s="82">
        <f>IF(P71=0,"-",V71/P71)</f>
        <v>0.5</v>
      </c>
      <c r="X71" s="186">
        <v>5000</v>
      </c>
      <c r="Y71" s="187">
        <f>IFERROR(X71/P71,"-")</f>
        <v>2500</v>
      </c>
      <c r="Z71" s="187">
        <f>IFERROR(X71/V71,"-")</f>
        <v>5000</v>
      </c>
      <c r="AA71" s="188">
        <f>SUM(X71:X72)-SUM(J71:J72)</f>
        <v>-50385</v>
      </c>
      <c r="AB71" s="85">
        <f>SUM(X71:X72)/SUM(J71:J72)</f>
        <v>0.16025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2</v>
      </c>
      <c r="BX71" s="127">
        <f>IF(P71=0,"",IF(BW71=0,"",(BW71/P71)))</f>
        <v>1</v>
      </c>
      <c r="BY71" s="128">
        <v>1</v>
      </c>
      <c r="BZ71" s="129">
        <f>IFERROR(BY71/BW71,"-")</f>
        <v>0.5</v>
      </c>
      <c r="CA71" s="130">
        <v>5000</v>
      </c>
      <c r="CB71" s="131">
        <f>IFERROR(CA71/BW71,"-")</f>
        <v>2500</v>
      </c>
      <c r="CC71" s="132">
        <v>1</v>
      </c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5000</v>
      </c>
      <c r="CQ71" s="141">
        <v>5000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211</v>
      </c>
      <c r="C72" s="203"/>
      <c r="D72" s="203" t="s">
        <v>207</v>
      </c>
      <c r="E72" s="203" t="s">
        <v>110</v>
      </c>
      <c r="F72" s="203" t="s">
        <v>76</v>
      </c>
      <c r="G72" s="203"/>
      <c r="H72" s="90"/>
      <c r="I72" s="90"/>
      <c r="J72" s="188"/>
      <c r="K72" s="81">
        <v>40</v>
      </c>
      <c r="L72" s="81">
        <v>30</v>
      </c>
      <c r="M72" s="81">
        <v>8</v>
      </c>
      <c r="N72" s="91">
        <v>6</v>
      </c>
      <c r="O72" s="92">
        <v>0</v>
      </c>
      <c r="P72" s="93">
        <f>N72+O72</f>
        <v>6</v>
      </c>
      <c r="Q72" s="82">
        <f>IFERROR(P72/M72,"-")</f>
        <v>0.75</v>
      </c>
      <c r="R72" s="81">
        <v>1</v>
      </c>
      <c r="S72" s="81">
        <v>1</v>
      </c>
      <c r="T72" s="82">
        <f>IFERROR(S72/(O72+P72),"-")</f>
        <v>0.16666666666667</v>
      </c>
      <c r="U72" s="182"/>
      <c r="V72" s="84">
        <v>1</v>
      </c>
      <c r="W72" s="82">
        <f>IF(P72=0,"-",V72/P72)</f>
        <v>0.16666666666667</v>
      </c>
      <c r="X72" s="186">
        <v>4615</v>
      </c>
      <c r="Y72" s="187">
        <f>IFERROR(X72/P72,"-")</f>
        <v>769.16666666667</v>
      </c>
      <c r="Z72" s="187">
        <f>IFERROR(X72/V72,"-")</f>
        <v>4615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2</v>
      </c>
      <c r="BO72" s="120">
        <f>IF(P72=0,"",IF(BN72=0,"",(BN72/P72)))</f>
        <v>0.33333333333333</v>
      </c>
      <c r="BP72" s="121">
        <v>1</v>
      </c>
      <c r="BQ72" s="122">
        <f>IFERROR(BP72/BN72,"-")</f>
        <v>0.5</v>
      </c>
      <c r="BR72" s="123">
        <v>15000</v>
      </c>
      <c r="BS72" s="124">
        <f>IFERROR(BR72/BN72,"-")</f>
        <v>7500</v>
      </c>
      <c r="BT72" s="125"/>
      <c r="BU72" s="125"/>
      <c r="BV72" s="125">
        <v>1</v>
      </c>
      <c r="BW72" s="126">
        <v>3</v>
      </c>
      <c r="BX72" s="127">
        <f>IF(P72=0,"",IF(BW72=0,"",(BW72/P72)))</f>
        <v>0.5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>
        <v>1</v>
      </c>
      <c r="CG72" s="134">
        <f>IF(P72=0,"",IF(CF72=0,"",(CF72/P72)))</f>
        <v>0.16666666666667</v>
      </c>
      <c r="CH72" s="135">
        <v>1</v>
      </c>
      <c r="CI72" s="136">
        <f>IFERROR(CH72/CF72,"-")</f>
        <v>1</v>
      </c>
      <c r="CJ72" s="137">
        <v>4615</v>
      </c>
      <c r="CK72" s="138">
        <f>IFERROR(CJ72/CF72,"-")</f>
        <v>4615</v>
      </c>
      <c r="CL72" s="139">
        <v>1</v>
      </c>
      <c r="CM72" s="139"/>
      <c r="CN72" s="139"/>
      <c r="CO72" s="140">
        <v>1</v>
      </c>
      <c r="CP72" s="141">
        <v>4615</v>
      </c>
      <c r="CQ72" s="141">
        <v>15000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8.8</v>
      </c>
      <c r="B73" s="203" t="s">
        <v>212</v>
      </c>
      <c r="C73" s="203"/>
      <c r="D73" s="203" t="s">
        <v>213</v>
      </c>
      <c r="E73" s="203" t="s">
        <v>149</v>
      </c>
      <c r="F73" s="203" t="s">
        <v>81</v>
      </c>
      <c r="G73" s="203" t="s">
        <v>214</v>
      </c>
      <c r="H73" s="90" t="s">
        <v>100</v>
      </c>
      <c r="I73" s="90" t="s">
        <v>119</v>
      </c>
      <c r="J73" s="188">
        <v>50000</v>
      </c>
      <c r="K73" s="81">
        <v>0</v>
      </c>
      <c r="L73" s="81">
        <v>0</v>
      </c>
      <c r="M73" s="81">
        <v>55</v>
      </c>
      <c r="N73" s="91">
        <v>1</v>
      </c>
      <c r="O73" s="92">
        <v>0</v>
      </c>
      <c r="P73" s="93">
        <f>N73+O73</f>
        <v>1</v>
      </c>
      <c r="Q73" s="82">
        <f>IFERROR(P73/M73,"-")</f>
        <v>0.018181818181818</v>
      </c>
      <c r="R73" s="81">
        <v>0</v>
      </c>
      <c r="S73" s="81">
        <v>0</v>
      </c>
      <c r="T73" s="82">
        <f>IFERROR(S73/(O73+P73),"-")</f>
        <v>0</v>
      </c>
      <c r="U73" s="182">
        <f>IFERROR(J73/SUM(P73:P75),"-")</f>
        <v>6250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SUM(X73:X75)-SUM(J73:J75)</f>
        <v>390000</v>
      </c>
      <c r="AB73" s="85">
        <f>SUM(X73:X75)/SUM(J73:J75)</f>
        <v>8.8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>
        <v>1</v>
      </c>
      <c r="CG73" s="134">
        <f>IF(P73=0,"",IF(CF73=0,"",(CF73/P73)))</f>
        <v>1</v>
      </c>
      <c r="CH73" s="135"/>
      <c r="CI73" s="136">
        <f>IFERROR(CH73/CF73,"-")</f>
        <v>0</v>
      </c>
      <c r="CJ73" s="137"/>
      <c r="CK73" s="138">
        <f>IFERROR(CJ73/CF73,"-")</f>
        <v>0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215</v>
      </c>
      <c r="C74" s="203"/>
      <c r="D74" s="203" t="s">
        <v>213</v>
      </c>
      <c r="E74" s="203" t="s">
        <v>149</v>
      </c>
      <c r="F74" s="203" t="s">
        <v>81</v>
      </c>
      <c r="G74" s="203"/>
      <c r="H74" s="90"/>
      <c r="I74" s="90"/>
      <c r="J74" s="188"/>
      <c r="K74" s="81">
        <v>21</v>
      </c>
      <c r="L74" s="81">
        <v>0</v>
      </c>
      <c r="M74" s="81">
        <v>70</v>
      </c>
      <c r="N74" s="91">
        <v>6</v>
      </c>
      <c r="O74" s="92">
        <v>0</v>
      </c>
      <c r="P74" s="93">
        <f>N74+O74</f>
        <v>6</v>
      </c>
      <c r="Q74" s="82">
        <f>IFERROR(P74/M74,"-")</f>
        <v>0.085714285714286</v>
      </c>
      <c r="R74" s="81">
        <v>1</v>
      </c>
      <c r="S74" s="81">
        <v>2</v>
      </c>
      <c r="T74" s="82">
        <f>IFERROR(S74/(O74+P74),"-")</f>
        <v>0.33333333333333</v>
      </c>
      <c r="U74" s="182"/>
      <c r="V74" s="84">
        <v>3</v>
      </c>
      <c r="W74" s="82">
        <f>IF(P74=0,"-",V74/P74)</f>
        <v>0.5</v>
      </c>
      <c r="X74" s="186">
        <v>435000</v>
      </c>
      <c r="Y74" s="187">
        <f>IFERROR(X74/P74,"-")</f>
        <v>72500</v>
      </c>
      <c r="Z74" s="187">
        <f>IFERROR(X74/V74,"-")</f>
        <v>145000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4</v>
      </c>
      <c r="BO74" s="120">
        <f>IF(P74=0,"",IF(BN74=0,"",(BN74/P74)))</f>
        <v>0.66666666666667</v>
      </c>
      <c r="BP74" s="121">
        <v>1</v>
      </c>
      <c r="BQ74" s="122">
        <f>IFERROR(BP74/BN74,"-")</f>
        <v>0.25</v>
      </c>
      <c r="BR74" s="123">
        <v>3000</v>
      </c>
      <c r="BS74" s="124">
        <f>IFERROR(BR74/BN74,"-")</f>
        <v>750</v>
      </c>
      <c r="BT74" s="125">
        <v>1</v>
      </c>
      <c r="BU74" s="125"/>
      <c r="BV74" s="125"/>
      <c r="BW74" s="126">
        <v>1</v>
      </c>
      <c r="BX74" s="127">
        <f>IF(P74=0,"",IF(BW74=0,"",(BW74/P74)))</f>
        <v>0.16666666666667</v>
      </c>
      <c r="BY74" s="128">
        <v>1</v>
      </c>
      <c r="BZ74" s="129">
        <f>IFERROR(BY74/BW74,"-")</f>
        <v>1</v>
      </c>
      <c r="CA74" s="130">
        <v>3000</v>
      </c>
      <c r="CB74" s="131">
        <f>IFERROR(CA74/BW74,"-")</f>
        <v>3000</v>
      </c>
      <c r="CC74" s="132">
        <v>1</v>
      </c>
      <c r="CD74" s="132"/>
      <c r="CE74" s="132"/>
      <c r="CF74" s="133">
        <v>1</v>
      </c>
      <c r="CG74" s="134">
        <f>IF(P74=0,"",IF(CF74=0,"",(CF74/P74)))</f>
        <v>0.16666666666667</v>
      </c>
      <c r="CH74" s="135">
        <v>1</v>
      </c>
      <c r="CI74" s="136">
        <f>IFERROR(CH74/CF74,"-")</f>
        <v>1</v>
      </c>
      <c r="CJ74" s="137">
        <v>429000</v>
      </c>
      <c r="CK74" s="138">
        <f>IFERROR(CJ74/CF74,"-")</f>
        <v>429000</v>
      </c>
      <c r="CL74" s="139"/>
      <c r="CM74" s="139"/>
      <c r="CN74" s="139">
        <v>1</v>
      </c>
      <c r="CO74" s="140">
        <v>3</v>
      </c>
      <c r="CP74" s="141">
        <v>435000</v>
      </c>
      <c r="CQ74" s="141">
        <v>429000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/>
      <c r="B75" s="203" t="s">
        <v>216</v>
      </c>
      <c r="C75" s="203"/>
      <c r="D75" s="203" t="s">
        <v>213</v>
      </c>
      <c r="E75" s="203" t="s">
        <v>149</v>
      </c>
      <c r="F75" s="203" t="s">
        <v>76</v>
      </c>
      <c r="G75" s="203"/>
      <c r="H75" s="90"/>
      <c r="I75" s="90"/>
      <c r="J75" s="188"/>
      <c r="K75" s="81">
        <v>18</v>
      </c>
      <c r="L75" s="81">
        <v>5</v>
      </c>
      <c r="M75" s="81">
        <v>1</v>
      </c>
      <c r="N75" s="91">
        <v>1</v>
      </c>
      <c r="O75" s="92">
        <v>0</v>
      </c>
      <c r="P75" s="93">
        <f>N75+O75</f>
        <v>1</v>
      </c>
      <c r="Q75" s="82">
        <f>IFERROR(P75/M75,"-")</f>
        <v>1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1</v>
      </c>
      <c r="W75" s="82">
        <f>IF(P75=0,"-",V75/P75)</f>
        <v>1</v>
      </c>
      <c r="X75" s="186">
        <v>5000</v>
      </c>
      <c r="Y75" s="187">
        <f>IFERROR(X75/P75,"-")</f>
        <v>5000</v>
      </c>
      <c r="Z75" s="187">
        <f>IFERROR(X75/V75,"-")</f>
        <v>5000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>
        <v>1</v>
      </c>
      <c r="BX75" s="127">
        <f>IF(P75=0,"",IF(BW75=0,"",(BW75/P75)))</f>
        <v>1</v>
      </c>
      <c r="BY75" s="128">
        <v>1</v>
      </c>
      <c r="BZ75" s="129">
        <f>IFERROR(BY75/BW75,"-")</f>
        <v>1</v>
      </c>
      <c r="CA75" s="130">
        <v>5000</v>
      </c>
      <c r="CB75" s="131">
        <f>IFERROR(CA75/BW75,"-")</f>
        <v>5000</v>
      </c>
      <c r="CC75" s="132">
        <v>1</v>
      </c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5000</v>
      </c>
      <c r="CQ75" s="141">
        <v>5000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0.1</v>
      </c>
      <c r="B76" s="203" t="s">
        <v>217</v>
      </c>
      <c r="C76" s="203"/>
      <c r="D76" s="203" t="s">
        <v>218</v>
      </c>
      <c r="E76" s="203" t="s">
        <v>219</v>
      </c>
      <c r="F76" s="203" t="s">
        <v>64</v>
      </c>
      <c r="G76" s="203" t="s">
        <v>178</v>
      </c>
      <c r="H76" s="90" t="s">
        <v>220</v>
      </c>
      <c r="I76" s="204" t="s">
        <v>116</v>
      </c>
      <c r="J76" s="188">
        <v>80000</v>
      </c>
      <c r="K76" s="81">
        <v>5</v>
      </c>
      <c r="L76" s="81">
        <v>0</v>
      </c>
      <c r="M76" s="81">
        <v>76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IFERROR(J76/SUM(P76:P81),"-")</f>
        <v>13333.333333333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SUM(X76:X81)-SUM(J76:J81)</f>
        <v>-72000</v>
      </c>
      <c r="AB76" s="85">
        <f>SUM(X76:X81)/SUM(J76:J81)</f>
        <v>0.1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221</v>
      </c>
      <c r="C77" s="203"/>
      <c r="D77" s="203" t="s">
        <v>222</v>
      </c>
      <c r="E77" s="203" t="s">
        <v>223</v>
      </c>
      <c r="F77" s="203" t="s">
        <v>81</v>
      </c>
      <c r="G77" s="203" t="s">
        <v>178</v>
      </c>
      <c r="H77" s="90" t="s">
        <v>220</v>
      </c>
      <c r="I77" s="204" t="s">
        <v>173</v>
      </c>
      <c r="J77" s="188"/>
      <c r="K77" s="81">
        <v>3</v>
      </c>
      <c r="L77" s="81">
        <v>0</v>
      </c>
      <c r="M77" s="81">
        <v>86</v>
      </c>
      <c r="N77" s="91">
        <v>0</v>
      </c>
      <c r="O77" s="92">
        <v>0</v>
      </c>
      <c r="P77" s="93">
        <f>N77+O77</f>
        <v>0</v>
      </c>
      <c r="Q77" s="82">
        <f>IFERROR(P77/M77,"-")</f>
        <v>0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224</v>
      </c>
      <c r="C78" s="203"/>
      <c r="D78" s="203" t="s">
        <v>225</v>
      </c>
      <c r="E78" s="203" t="s">
        <v>226</v>
      </c>
      <c r="F78" s="203" t="s">
        <v>64</v>
      </c>
      <c r="G78" s="203" t="s">
        <v>178</v>
      </c>
      <c r="H78" s="90" t="s">
        <v>220</v>
      </c>
      <c r="I78" s="204" t="s">
        <v>154</v>
      </c>
      <c r="J78" s="188"/>
      <c r="K78" s="81">
        <v>9</v>
      </c>
      <c r="L78" s="81">
        <v>0</v>
      </c>
      <c r="M78" s="81">
        <v>66</v>
      </c>
      <c r="N78" s="91">
        <v>1</v>
      </c>
      <c r="O78" s="92">
        <v>0</v>
      </c>
      <c r="P78" s="93">
        <f>N78+O78</f>
        <v>1</v>
      </c>
      <c r="Q78" s="82">
        <f>IFERROR(P78/M78,"-")</f>
        <v>0.015151515151515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>
        <v>1</v>
      </c>
      <c r="CG78" s="134">
        <f>IF(P78=0,"",IF(CF78=0,"",(CF78/P78)))</f>
        <v>1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227</v>
      </c>
      <c r="C79" s="203"/>
      <c r="D79" s="203" t="s">
        <v>228</v>
      </c>
      <c r="E79" s="203" t="s">
        <v>98</v>
      </c>
      <c r="F79" s="203" t="s">
        <v>81</v>
      </c>
      <c r="G79" s="203" t="s">
        <v>178</v>
      </c>
      <c r="H79" s="90" t="s">
        <v>220</v>
      </c>
      <c r="I79" s="204" t="s">
        <v>67</v>
      </c>
      <c r="J79" s="188"/>
      <c r="K79" s="81">
        <v>0</v>
      </c>
      <c r="L79" s="81">
        <v>0</v>
      </c>
      <c r="M79" s="81">
        <v>94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229</v>
      </c>
      <c r="C80" s="203"/>
      <c r="D80" s="203" t="s">
        <v>228</v>
      </c>
      <c r="E80" s="203" t="s">
        <v>98</v>
      </c>
      <c r="F80" s="203" t="s">
        <v>81</v>
      </c>
      <c r="G80" s="203"/>
      <c r="H80" s="90"/>
      <c r="I80" s="90"/>
      <c r="J80" s="188"/>
      <c r="K80" s="81">
        <v>19</v>
      </c>
      <c r="L80" s="81">
        <v>0</v>
      </c>
      <c r="M80" s="81">
        <v>83</v>
      </c>
      <c r="N80" s="91">
        <v>3</v>
      </c>
      <c r="O80" s="92">
        <v>0</v>
      </c>
      <c r="P80" s="93">
        <f>N80+O80</f>
        <v>3</v>
      </c>
      <c r="Q80" s="82">
        <f>IFERROR(P80/M80,"-")</f>
        <v>0.036144578313253</v>
      </c>
      <c r="R80" s="81">
        <v>1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0.33333333333333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1</v>
      </c>
      <c r="BO80" s="120">
        <f>IF(P80=0,"",IF(BN80=0,"",(BN80/P80)))</f>
        <v>0.33333333333333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0.33333333333333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230</v>
      </c>
      <c r="C81" s="203"/>
      <c r="D81" s="203" t="s">
        <v>75</v>
      </c>
      <c r="E81" s="203" t="s">
        <v>75</v>
      </c>
      <c r="F81" s="203" t="s">
        <v>76</v>
      </c>
      <c r="G81" s="203" t="s">
        <v>146</v>
      </c>
      <c r="H81" s="90"/>
      <c r="I81" s="90"/>
      <c r="J81" s="188"/>
      <c r="K81" s="81">
        <v>29</v>
      </c>
      <c r="L81" s="81">
        <v>17</v>
      </c>
      <c r="M81" s="81">
        <v>8</v>
      </c>
      <c r="N81" s="91">
        <v>2</v>
      </c>
      <c r="O81" s="92">
        <v>0</v>
      </c>
      <c r="P81" s="93">
        <f>N81+O81</f>
        <v>2</v>
      </c>
      <c r="Q81" s="82">
        <f>IFERROR(P81/M81,"-")</f>
        <v>0.25</v>
      </c>
      <c r="R81" s="81">
        <v>0</v>
      </c>
      <c r="S81" s="81">
        <v>0</v>
      </c>
      <c r="T81" s="82">
        <f>IFERROR(S81/(O81+P81),"-")</f>
        <v>0</v>
      </c>
      <c r="U81" s="182"/>
      <c r="V81" s="84">
        <v>1</v>
      </c>
      <c r="W81" s="82">
        <f>IF(P81=0,"-",V81/P81)</f>
        <v>0.5</v>
      </c>
      <c r="X81" s="186">
        <v>8000</v>
      </c>
      <c r="Y81" s="187">
        <f>IFERROR(X81/P81,"-")</f>
        <v>4000</v>
      </c>
      <c r="Z81" s="187">
        <f>IFERROR(X81/V81,"-")</f>
        <v>8000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>
        <f>IF(P81=0,"",IF(BN81=0,"",(BN81/P81)))</f>
        <v>0</v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>
        <v>2</v>
      </c>
      <c r="CG81" s="134">
        <f>IF(P81=0,"",IF(CF81=0,"",(CF81/P81)))</f>
        <v>1</v>
      </c>
      <c r="CH81" s="135">
        <v>1</v>
      </c>
      <c r="CI81" s="136">
        <f>IFERROR(CH81/CF81,"-")</f>
        <v>0.5</v>
      </c>
      <c r="CJ81" s="137">
        <v>8000</v>
      </c>
      <c r="CK81" s="138">
        <f>IFERROR(CJ81/CF81,"-")</f>
        <v>4000</v>
      </c>
      <c r="CL81" s="139"/>
      <c r="CM81" s="139">
        <v>1</v>
      </c>
      <c r="CN81" s="139"/>
      <c r="CO81" s="140">
        <v>1</v>
      </c>
      <c r="CP81" s="141">
        <v>8000</v>
      </c>
      <c r="CQ81" s="141">
        <v>8000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231</v>
      </c>
      <c r="C82" s="203"/>
      <c r="D82" s="203"/>
      <c r="E82" s="203"/>
      <c r="F82" s="203" t="s">
        <v>81</v>
      </c>
      <c r="G82" s="203" t="s">
        <v>232</v>
      </c>
      <c r="H82" s="90" t="s">
        <v>233</v>
      </c>
      <c r="I82" s="90" t="s">
        <v>234</v>
      </c>
      <c r="J82" s="188">
        <v>80000</v>
      </c>
      <c r="K82" s="81">
        <v>6</v>
      </c>
      <c r="L82" s="81">
        <v>0</v>
      </c>
      <c r="M82" s="81">
        <v>34</v>
      </c>
      <c r="N82" s="91">
        <v>4</v>
      </c>
      <c r="O82" s="92">
        <v>0</v>
      </c>
      <c r="P82" s="93">
        <f>N82+O82</f>
        <v>4</v>
      </c>
      <c r="Q82" s="82">
        <f>IFERROR(P82/M82,"-")</f>
        <v>0.11764705882353</v>
      </c>
      <c r="R82" s="81">
        <v>0</v>
      </c>
      <c r="S82" s="81">
        <v>1</v>
      </c>
      <c r="T82" s="82">
        <f>IFERROR(S82/(O82+P82),"-")</f>
        <v>0.25</v>
      </c>
      <c r="U82" s="182">
        <f>IFERROR(J82/SUM(P82:P83),"-")</f>
        <v>13333.333333333</v>
      </c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>
        <f>SUM(X82:X83)-SUM(J82:J83)</f>
        <v>-80000</v>
      </c>
      <c r="AB82" s="85">
        <f>SUM(X82:X83)/SUM(J82:J83)</f>
        <v>0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1</v>
      </c>
      <c r="BF82" s="113">
        <f>IF(P82=0,"",IF(BE82=0,"",(BE82/P82)))</f>
        <v>0.25</v>
      </c>
      <c r="BG82" s="112"/>
      <c r="BH82" s="114">
        <f>IFERROR(BG82/BE82,"-")</f>
        <v>0</v>
      </c>
      <c r="BI82" s="115"/>
      <c r="BJ82" s="116">
        <f>IFERROR(BI82/BE82,"-")</f>
        <v>0</v>
      </c>
      <c r="BK82" s="117"/>
      <c r="BL82" s="117"/>
      <c r="BM82" s="117"/>
      <c r="BN82" s="119">
        <v>2</v>
      </c>
      <c r="BO82" s="120">
        <f>IF(P82=0,"",IF(BN82=0,"",(BN82/P82)))</f>
        <v>0.5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1</v>
      </c>
      <c r="BX82" s="127">
        <f>IF(P82=0,"",IF(BW82=0,"",(BW82/P82)))</f>
        <v>0.25</v>
      </c>
      <c r="BY82" s="128"/>
      <c r="BZ82" s="129">
        <f>IFERROR(BY82/BW82,"-")</f>
        <v>0</v>
      </c>
      <c r="CA82" s="130"/>
      <c r="CB82" s="131">
        <f>IFERROR(CA82/BW82,"-")</f>
        <v>0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235</v>
      </c>
      <c r="C83" s="203"/>
      <c r="D83" s="203"/>
      <c r="E83" s="203"/>
      <c r="F83" s="203" t="s">
        <v>76</v>
      </c>
      <c r="G83" s="203"/>
      <c r="H83" s="90"/>
      <c r="I83" s="90"/>
      <c r="J83" s="188"/>
      <c r="K83" s="81">
        <v>14</v>
      </c>
      <c r="L83" s="81">
        <v>8</v>
      </c>
      <c r="M83" s="81">
        <v>2</v>
      </c>
      <c r="N83" s="91">
        <v>2</v>
      </c>
      <c r="O83" s="92">
        <v>0</v>
      </c>
      <c r="P83" s="93">
        <f>N83+O83</f>
        <v>2</v>
      </c>
      <c r="Q83" s="82">
        <f>IFERROR(P83/M83,"-")</f>
        <v>1</v>
      </c>
      <c r="R83" s="81">
        <v>1</v>
      </c>
      <c r="S83" s="81">
        <v>0</v>
      </c>
      <c r="T83" s="82">
        <f>IFERROR(S83/(O83+P83),"-")</f>
        <v>0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>
        <v>2</v>
      </c>
      <c r="BX83" s="127">
        <f>IF(P83=0,"",IF(BW83=0,"",(BW83/P83)))</f>
        <v>1</v>
      </c>
      <c r="BY83" s="128">
        <v>1</v>
      </c>
      <c r="BZ83" s="129">
        <f>IFERROR(BY83/BW83,"-")</f>
        <v>0.5</v>
      </c>
      <c r="CA83" s="130">
        <v>91000</v>
      </c>
      <c r="CB83" s="131">
        <f>IFERROR(CA83/BW83,"-")</f>
        <v>45500</v>
      </c>
      <c r="CC83" s="132"/>
      <c r="CD83" s="132"/>
      <c r="CE83" s="132">
        <v>1</v>
      </c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>
        <v>91000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 t="str">
        <f>AB84</f>
        <v>0</v>
      </c>
      <c r="B84" s="203" t="s">
        <v>236</v>
      </c>
      <c r="C84" s="203"/>
      <c r="D84" s="203"/>
      <c r="E84" s="203"/>
      <c r="F84" s="203" t="s">
        <v>81</v>
      </c>
      <c r="G84" s="203" t="s">
        <v>237</v>
      </c>
      <c r="H84" s="90" t="s">
        <v>233</v>
      </c>
      <c r="I84" s="204" t="s">
        <v>67</v>
      </c>
      <c r="J84" s="188">
        <v>0</v>
      </c>
      <c r="K84" s="81">
        <v>8</v>
      </c>
      <c r="L84" s="81">
        <v>0</v>
      </c>
      <c r="M84" s="81">
        <v>18</v>
      </c>
      <c r="N84" s="91">
        <v>1</v>
      </c>
      <c r="O84" s="92">
        <v>0</v>
      </c>
      <c r="P84" s="93">
        <f>N84+O84</f>
        <v>1</v>
      </c>
      <c r="Q84" s="82">
        <f>IFERROR(P84/M84,"-")</f>
        <v>0.055555555555556</v>
      </c>
      <c r="R84" s="81">
        <v>0</v>
      </c>
      <c r="S84" s="81">
        <v>1</v>
      </c>
      <c r="T84" s="82">
        <f>IFERROR(S84/(O84+P84),"-")</f>
        <v>1</v>
      </c>
      <c r="U84" s="182">
        <f>IFERROR(J84/SUM(P84:P85),"-")</f>
        <v>0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0</v>
      </c>
      <c r="AB84" s="85" t="str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>
        <v>1</v>
      </c>
      <c r="BX84" s="127">
        <f>IF(P84=0,"",IF(BW84=0,"",(BW84/P84)))</f>
        <v>1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238</v>
      </c>
      <c r="C85" s="203"/>
      <c r="D85" s="203"/>
      <c r="E85" s="203"/>
      <c r="F85" s="203" t="s">
        <v>76</v>
      </c>
      <c r="G85" s="203"/>
      <c r="H85" s="90"/>
      <c r="I85" s="90"/>
      <c r="J85" s="188"/>
      <c r="K85" s="81">
        <v>0</v>
      </c>
      <c r="L85" s="81">
        <v>0</v>
      </c>
      <c r="M85" s="81">
        <v>0</v>
      </c>
      <c r="N85" s="91">
        <v>0</v>
      </c>
      <c r="O85" s="92">
        <v>0</v>
      </c>
      <c r="P85" s="93">
        <f>N85+O85</f>
        <v>0</v>
      </c>
      <c r="Q85" s="82" t="str">
        <f>IFERROR(P85/M85,"-")</f>
        <v>-</v>
      </c>
      <c r="R85" s="81">
        <v>0</v>
      </c>
      <c r="S85" s="81">
        <v>0</v>
      </c>
      <c r="T85" s="82" t="str">
        <f>IFERROR(S85/(O85+P85),"-")</f>
        <v>-</v>
      </c>
      <c r="U85" s="182"/>
      <c r="V85" s="84">
        <v>0</v>
      </c>
      <c r="W85" s="82" t="str">
        <f>IF(P85=0,"-",V85/P85)</f>
        <v>-</v>
      </c>
      <c r="X85" s="186">
        <v>0</v>
      </c>
      <c r="Y85" s="187" t="str">
        <f>IFERROR(X85/P85,"-")</f>
        <v>-</v>
      </c>
      <c r="Z85" s="187" t="str">
        <f>IFERROR(X85/V85,"-")</f>
        <v>-</v>
      </c>
      <c r="AA85" s="188"/>
      <c r="AB85" s="85"/>
      <c r="AC85" s="79"/>
      <c r="AD85" s="94"/>
      <c r="AE85" s="95" t="str">
        <f>IF(P85=0,"",IF(AD85=0,"",(AD85/P85)))</f>
        <v/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 t="str">
        <f>IF(P85=0,"",IF(AM85=0,"",(AM85/P85)))</f>
        <v/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 t="str">
        <f>IF(P85=0,"",IF(AV85=0,"",(AV85/P85)))</f>
        <v/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 t="str">
        <f>IF(P85=0,"",IF(BE85=0,"",(BE85/P85)))</f>
        <v/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 t="str">
        <f>IF(P85=0,"",IF(BN85=0,"",(BN85/P85)))</f>
        <v/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 t="str">
        <f>IF(P85=0,"",IF(BW85=0,"",(BW85/P85)))</f>
        <v/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 t="str">
        <f>IF(P85=0,"",IF(CF85=0,"",(CF85/P85)))</f>
        <v/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30"/>
      <c r="B86" s="87"/>
      <c r="C86" s="88"/>
      <c r="D86" s="88"/>
      <c r="E86" s="88"/>
      <c r="F86" s="89"/>
      <c r="G86" s="90"/>
      <c r="H86" s="90"/>
      <c r="I86" s="90"/>
      <c r="J86" s="192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59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30"/>
      <c r="B87" s="37"/>
      <c r="C87" s="21"/>
      <c r="D87" s="21"/>
      <c r="E87" s="21"/>
      <c r="F87" s="22"/>
      <c r="G87" s="36"/>
      <c r="H87" s="36"/>
      <c r="I87" s="75"/>
      <c r="J87" s="193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61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19">
        <f>AB88</f>
        <v>1.301132183908</v>
      </c>
      <c r="B88" s="39"/>
      <c r="C88" s="39"/>
      <c r="D88" s="39"/>
      <c r="E88" s="39"/>
      <c r="F88" s="39"/>
      <c r="G88" s="40" t="s">
        <v>239</v>
      </c>
      <c r="H88" s="40"/>
      <c r="I88" s="40"/>
      <c r="J88" s="190">
        <f>SUM(J6:J87)</f>
        <v>3480000</v>
      </c>
      <c r="K88" s="41">
        <f>SUM(K6:K87)</f>
        <v>1575</v>
      </c>
      <c r="L88" s="41">
        <f>SUM(L6:L87)</f>
        <v>482</v>
      </c>
      <c r="M88" s="41">
        <f>SUM(M6:M87)</f>
        <v>4866</v>
      </c>
      <c r="N88" s="41">
        <f>SUM(N6:N87)</f>
        <v>364</v>
      </c>
      <c r="O88" s="41">
        <f>SUM(O6:O87)</f>
        <v>3</v>
      </c>
      <c r="P88" s="41">
        <f>SUM(P6:P87)</f>
        <v>367</v>
      </c>
      <c r="Q88" s="42">
        <f>IFERROR(P88/M88,"-")</f>
        <v>0.075421290587752</v>
      </c>
      <c r="R88" s="78">
        <f>SUM(R6:R87)</f>
        <v>38</v>
      </c>
      <c r="S88" s="78">
        <f>SUM(S6:S87)</f>
        <v>96</v>
      </c>
      <c r="T88" s="42">
        <f>IFERROR(R88/P88,"-")</f>
        <v>0.10354223433243</v>
      </c>
      <c r="U88" s="184">
        <f>IFERROR(J88/P88,"-")</f>
        <v>9482.2888283379</v>
      </c>
      <c r="V88" s="44">
        <f>SUM(V6:V87)</f>
        <v>62</v>
      </c>
      <c r="W88" s="42">
        <f>IFERROR(V88/P88,"-")</f>
        <v>0.16893732970027</v>
      </c>
      <c r="X88" s="190">
        <f>SUM(X6:X87)</f>
        <v>4527940</v>
      </c>
      <c r="Y88" s="190">
        <f>IFERROR(X88/P88,"-")</f>
        <v>12337.711171662</v>
      </c>
      <c r="Z88" s="190">
        <f>IFERROR(X88/V88,"-")</f>
        <v>73031.290322581</v>
      </c>
      <c r="AA88" s="190">
        <f>X88-J88</f>
        <v>1047940</v>
      </c>
      <c r="AB88" s="47">
        <f>X88/J88</f>
        <v>1.301132183908</v>
      </c>
      <c r="AC88" s="60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7"/>
    <mergeCell ref="J11:J17"/>
    <mergeCell ref="U11:U17"/>
    <mergeCell ref="AA11:AA17"/>
    <mergeCell ref="AB11:AB17"/>
    <mergeCell ref="A18:A35"/>
    <mergeCell ref="J18:J35"/>
    <mergeCell ref="U18:U35"/>
    <mergeCell ref="AA18:AA35"/>
    <mergeCell ref="AB18:AB35"/>
    <mergeCell ref="A36:A38"/>
    <mergeCell ref="J36:J38"/>
    <mergeCell ref="U36:U38"/>
    <mergeCell ref="AA36:AA38"/>
    <mergeCell ref="AB36:AB38"/>
    <mergeCell ref="A39:A41"/>
    <mergeCell ref="J39:J41"/>
    <mergeCell ref="U39:U41"/>
    <mergeCell ref="AA39:AA41"/>
    <mergeCell ref="AB39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9"/>
    <mergeCell ref="J47:J49"/>
    <mergeCell ref="U47:U49"/>
    <mergeCell ref="AA47:AA49"/>
    <mergeCell ref="AB47:AB49"/>
    <mergeCell ref="A50:A51"/>
    <mergeCell ref="J50:J51"/>
    <mergeCell ref="U50:U51"/>
    <mergeCell ref="AA50:AA51"/>
    <mergeCell ref="AB50:AB51"/>
    <mergeCell ref="A52:A54"/>
    <mergeCell ref="J52:J54"/>
    <mergeCell ref="U52:U54"/>
    <mergeCell ref="AA52:AA54"/>
    <mergeCell ref="AB52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3"/>
    <mergeCell ref="J61:J63"/>
    <mergeCell ref="U61:U63"/>
    <mergeCell ref="AA61:AA63"/>
    <mergeCell ref="AB61:AB63"/>
    <mergeCell ref="A64:A65"/>
    <mergeCell ref="J64:J65"/>
    <mergeCell ref="U64:U65"/>
    <mergeCell ref="AA64:AA65"/>
    <mergeCell ref="AB64:AB65"/>
    <mergeCell ref="A66:A68"/>
    <mergeCell ref="J66:J68"/>
    <mergeCell ref="U66:U68"/>
    <mergeCell ref="AA66:AA68"/>
    <mergeCell ref="AB66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5"/>
    <mergeCell ref="J73:J75"/>
    <mergeCell ref="U73:U75"/>
    <mergeCell ref="AA73:AA75"/>
    <mergeCell ref="AB73:AB75"/>
    <mergeCell ref="A76:A81"/>
    <mergeCell ref="J76:J81"/>
    <mergeCell ref="U76:U81"/>
    <mergeCell ref="AA76:AA81"/>
    <mergeCell ref="AB76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240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16.172972972973</v>
      </c>
      <c r="B6" s="203" t="s">
        <v>241</v>
      </c>
      <c r="C6" s="203" t="s">
        <v>242</v>
      </c>
      <c r="D6" s="203" t="s">
        <v>243</v>
      </c>
      <c r="E6" s="203" t="s">
        <v>199</v>
      </c>
      <c r="F6" s="203" t="s">
        <v>64</v>
      </c>
      <c r="G6" s="203" t="s">
        <v>244</v>
      </c>
      <c r="H6" s="90" t="s">
        <v>245</v>
      </c>
      <c r="I6" s="90" t="s">
        <v>136</v>
      </c>
      <c r="J6" s="188">
        <v>370000</v>
      </c>
      <c r="K6" s="81">
        <v>36</v>
      </c>
      <c r="L6" s="81">
        <v>0</v>
      </c>
      <c r="M6" s="81">
        <v>113</v>
      </c>
      <c r="N6" s="91">
        <v>17</v>
      </c>
      <c r="O6" s="92">
        <v>0</v>
      </c>
      <c r="P6" s="93">
        <f>N6+O6</f>
        <v>17</v>
      </c>
      <c r="Q6" s="82">
        <f>IFERROR(P6/M6,"-")</f>
        <v>0.15044247787611</v>
      </c>
      <c r="R6" s="81">
        <v>2</v>
      </c>
      <c r="S6" s="81">
        <v>4</v>
      </c>
      <c r="T6" s="82">
        <f>IFERROR(S6/(O6+P6),"-")</f>
        <v>0.23529411764706</v>
      </c>
      <c r="U6" s="182">
        <f>IFERROR(J6/SUM(P6:P7),"-")</f>
        <v>9487.1794871795</v>
      </c>
      <c r="V6" s="84">
        <v>2</v>
      </c>
      <c r="W6" s="82">
        <f>IF(P6=0,"-",V6/P6)</f>
        <v>0.11764705882353</v>
      </c>
      <c r="X6" s="186">
        <v>14000</v>
      </c>
      <c r="Y6" s="187">
        <f>IFERROR(X6/P6,"-")</f>
        <v>823.52941176471</v>
      </c>
      <c r="Z6" s="187">
        <f>IFERROR(X6/V6,"-")</f>
        <v>7000</v>
      </c>
      <c r="AA6" s="188">
        <f>SUM(X6:X7)-SUM(J6:J7)</f>
        <v>5614000</v>
      </c>
      <c r="AB6" s="85">
        <f>SUM(X6:X7)/SUM(J6:J7)</f>
        <v>16.172972972973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0.35294117647059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0.058823529411765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0.29411764705882</v>
      </c>
      <c r="BY6" s="128">
        <v>1</v>
      </c>
      <c r="BZ6" s="129">
        <f>IFERROR(BY6/BW6,"-")</f>
        <v>0.2</v>
      </c>
      <c r="CA6" s="130">
        <v>11000</v>
      </c>
      <c r="CB6" s="131">
        <f>IFERROR(CA6/BW6,"-")</f>
        <v>2200</v>
      </c>
      <c r="CC6" s="132"/>
      <c r="CD6" s="132"/>
      <c r="CE6" s="132">
        <v>1</v>
      </c>
      <c r="CF6" s="133">
        <v>2</v>
      </c>
      <c r="CG6" s="134">
        <f>IF(P6=0,"",IF(CF6=0,"",(CF6/P6)))</f>
        <v>0.11764705882353</v>
      </c>
      <c r="CH6" s="135">
        <v>1</v>
      </c>
      <c r="CI6" s="136">
        <f>IFERROR(CH6/CF6,"-")</f>
        <v>0.5</v>
      </c>
      <c r="CJ6" s="137">
        <v>3000</v>
      </c>
      <c r="CK6" s="138">
        <f>IFERROR(CJ6/CF6,"-")</f>
        <v>1500</v>
      </c>
      <c r="CL6" s="139">
        <v>1</v>
      </c>
      <c r="CM6" s="139"/>
      <c r="CN6" s="139"/>
      <c r="CO6" s="140">
        <v>2</v>
      </c>
      <c r="CP6" s="141">
        <v>14000</v>
      </c>
      <c r="CQ6" s="141">
        <v>11000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122</v>
      </c>
      <c r="L7" s="81">
        <v>69</v>
      </c>
      <c r="M7" s="81">
        <v>60</v>
      </c>
      <c r="N7" s="91">
        <v>22</v>
      </c>
      <c r="O7" s="92">
        <v>0</v>
      </c>
      <c r="P7" s="93">
        <f>N7+O7</f>
        <v>22</v>
      </c>
      <c r="Q7" s="82">
        <f>IFERROR(P7/M7,"-")</f>
        <v>0.36666666666667</v>
      </c>
      <c r="R7" s="81">
        <v>3</v>
      </c>
      <c r="S7" s="81">
        <v>4</v>
      </c>
      <c r="T7" s="82">
        <f>IFERROR(S7/(O7+P7),"-")</f>
        <v>0.18181818181818</v>
      </c>
      <c r="U7" s="182"/>
      <c r="V7" s="84">
        <v>3</v>
      </c>
      <c r="W7" s="82">
        <f>IF(P7=0,"-",V7/P7)</f>
        <v>0.13636363636364</v>
      </c>
      <c r="X7" s="186">
        <v>5970000</v>
      </c>
      <c r="Y7" s="187">
        <f>IFERROR(X7/P7,"-")</f>
        <v>271363.63636364</v>
      </c>
      <c r="Z7" s="187">
        <f>IFERROR(X7/V7,"-")</f>
        <v>1990000</v>
      </c>
      <c r="AA7" s="188"/>
      <c r="AB7" s="85"/>
      <c r="AC7" s="79"/>
      <c r="AD7" s="94">
        <v>1</v>
      </c>
      <c r="AE7" s="95">
        <f>IF(P7=0,"",IF(AD7=0,"",(AD7/P7)))</f>
        <v>0.045454545454545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0.045454545454545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0.27272727272727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6</v>
      </c>
      <c r="BX7" s="127">
        <f>IF(P7=0,"",IF(BW7=0,"",(BW7/P7)))</f>
        <v>0.27272727272727</v>
      </c>
      <c r="BY7" s="128">
        <v>2</v>
      </c>
      <c r="BZ7" s="129">
        <f>IFERROR(BY7/BW7,"-")</f>
        <v>0.33333333333333</v>
      </c>
      <c r="CA7" s="130">
        <v>2100000</v>
      </c>
      <c r="CB7" s="131">
        <f>IFERROR(CA7/BW7,"-")</f>
        <v>350000</v>
      </c>
      <c r="CC7" s="132">
        <v>1</v>
      </c>
      <c r="CD7" s="132"/>
      <c r="CE7" s="132">
        <v>1</v>
      </c>
      <c r="CF7" s="133">
        <v>2</v>
      </c>
      <c r="CG7" s="134">
        <f>IF(P7=0,"",IF(CF7=0,"",(CF7/P7)))</f>
        <v>0.090909090909091</v>
      </c>
      <c r="CH7" s="135">
        <v>1</v>
      </c>
      <c r="CI7" s="136">
        <f>IFERROR(CH7/CF7,"-")</f>
        <v>0.5</v>
      </c>
      <c r="CJ7" s="137">
        <v>3870000</v>
      </c>
      <c r="CK7" s="138">
        <f>IFERROR(CJ7/CF7,"-")</f>
        <v>1935000</v>
      </c>
      <c r="CL7" s="139"/>
      <c r="CM7" s="139"/>
      <c r="CN7" s="139">
        <v>1</v>
      </c>
      <c r="CO7" s="140">
        <v>3</v>
      </c>
      <c r="CP7" s="141">
        <v>5970000</v>
      </c>
      <c r="CQ7" s="141">
        <v>3870000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16.172972972973</v>
      </c>
      <c r="B10" s="39"/>
      <c r="C10" s="39"/>
      <c r="D10" s="39"/>
      <c r="E10" s="39"/>
      <c r="F10" s="39"/>
      <c r="G10" s="40" t="s">
        <v>247</v>
      </c>
      <c r="H10" s="40"/>
      <c r="I10" s="40"/>
      <c r="J10" s="190">
        <f>SUM(J6:J9)</f>
        <v>370000</v>
      </c>
      <c r="K10" s="41">
        <f>SUM(K6:K9)</f>
        <v>158</v>
      </c>
      <c r="L10" s="41">
        <f>SUM(L6:L9)</f>
        <v>69</v>
      </c>
      <c r="M10" s="41">
        <f>SUM(M6:M9)</f>
        <v>173</v>
      </c>
      <c r="N10" s="41">
        <f>SUM(N6:N9)</f>
        <v>39</v>
      </c>
      <c r="O10" s="41">
        <f>SUM(O6:O9)</f>
        <v>0</v>
      </c>
      <c r="P10" s="41">
        <f>SUM(P6:P9)</f>
        <v>39</v>
      </c>
      <c r="Q10" s="42">
        <f>IFERROR(P10/M10,"-")</f>
        <v>0.22543352601156</v>
      </c>
      <c r="R10" s="78">
        <f>SUM(R6:R9)</f>
        <v>5</v>
      </c>
      <c r="S10" s="78">
        <f>SUM(S6:S9)</f>
        <v>8</v>
      </c>
      <c r="T10" s="42">
        <f>IFERROR(R10/P10,"-")</f>
        <v>0.12820512820513</v>
      </c>
      <c r="U10" s="184">
        <f>IFERROR(J10/P10,"-")</f>
        <v>9487.1794871795</v>
      </c>
      <c r="V10" s="44">
        <f>SUM(V6:V9)</f>
        <v>5</v>
      </c>
      <c r="W10" s="42">
        <f>IFERROR(V10/P10,"-")</f>
        <v>0.12820512820513</v>
      </c>
      <c r="X10" s="190">
        <f>SUM(X6:X9)</f>
        <v>5984000</v>
      </c>
      <c r="Y10" s="190">
        <f>IFERROR(X10/P10,"-")</f>
        <v>153435.8974359</v>
      </c>
      <c r="Z10" s="190">
        <f>IFERROR(X10/V10,"-")</f>
        <v>1196800</v>
      </c>
      <c r="AA10" s="190">
        <f>X10-J10</f>
        <v>5614000</v>
      </c>
      <c r="AB10" s="47">
        <f>X10/J10</f>
        <v>16.172972972973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