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<sst xmlns="http://schemas.openxmlformats.org/spreadsheetml/2006/main" uniqueCount="245">
  <si>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</si>
  <si>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</si>
  <si>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</si>
  <si>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</si>
  <si>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</si>
  <si>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</si>
  <si>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</si>
  <si>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</si>
  <si>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</si>
  <si>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</si>
  <si>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</si>
  <si>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</si>
  <si>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</si>
  <si>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</si>
  <si>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</si>
  <si>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</si>
  <si>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</si>
  <si>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</si>
  <si>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</si>
  <si>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</si>
  <si>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</si>
  <si>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</si>
  <si>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</si>
  <si>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</si>
  <si>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</si>
  <si>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</si>
  <si>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</si>
  <si>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</si>
  <si>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</si>
  <si>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</si>
  <si>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</si>
  <si>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</si>
  <si>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</si>
  <si>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</si>
  <si>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</si>
  <si>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</si>
  <si>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</si>
  <si>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</si>
  <si>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</si>
  <si>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</si>
  <si>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</si>
  <si>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</si>
  <si>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</si>
  <si>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</si>
  <si>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</si>
  <si>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</si>
  <si>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</si>
  <si>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</si>
  <si>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</si>
  <si>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</si>
  <si>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</si>
  <si>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</si>
  <si>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</si>
  <si>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</si>
  <si>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</si>
  <si>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</si>
  <si>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</si>
  <si>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</si>
  <si>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</si>
  <si>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</si>
  <si>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</si>
  <si>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icn023</t>
  </si>
  <si>
    <t>デリヘル版3(LINEver)（晶エリー）</t>
  </si>
  <si>
    <t>70歳までの出会いリクルート</t>
  </si>
  <si>
    <t>lp07</t>
  </si>
  <si>
    <t>スポニチ関東</t>
  </si>
  <si>
    <t>4C終面全5段</t>
  </si>
  <si>
    <t>1月08日(土)</t>
  </si>
  <si>
    <t>ic2780</t>
  </si>
  <si>
    <t>icn024</t>
  </si>
  <si>
    <t>スポニチ関西</t>
  </si>
  <si>
    <t>ic2781</t>
  </si>
  <si>
    <t>icn025</t>
  </si>
  <si>
    <t>スポニチ西部</t>
  </si>
  <si>
    <t>ic2782</t>
  </si>
  <si>
    <t>icn026</t>
  </si>
  <si>
    <t>スポニチ北海道</t>
  </si>
  <si>
    <t>ic2783</t>
  </si>
  <si>
    <t>ic2784</t>
  </si>
  <si>
    <t>(空電共通)</t>
  </si>
  <si>
    <t>空電</t>
  </si>
  <si>
    <t>空電 (共通)</t>
  </si>
  <si>
    <t>icn027</t>
  </si>
  <si>
    <t>デリヘル版3(LINEver)（高宮菜々子）</t>
  </si>
  <si>
    <t>LINEで出会いリクルート70歳まで応募可</t>
  </si>
  <si>
    <t>lp01</t>
  </si>
  <si>
    <t>サンスポ関東</t>
  </si>
  <si>
    <t>全5段つかみ15段</t>
  </si>
  <si>
    <t>1～15日</t>
  </si>
  <si>
    <t>ic2785</t>
  </si>
  <si>
    <t>ic2786</t>
  </si>
  <si>
    <t>icn028</t>
  </si>
  <si>
    <t>半5段つかみ15段</t>
  </si>
  <si>
    <t>ic2787</t>
  </si>
  <si>
    <t>ic2788</t>
  </si>
  <si>
    <t>icn029</t>
  </si>
  <si>
    <t>DVDパッケージ＿ストーリー版(LINEver)（晶エリー）</t>
  </si>
  <si>
    <t>え、美熟女が</t>
  </si>
  <si>
    <t>16～31日</t>
  </si>
  <si>
    <t>ic2789</t>
  </si>
  <si>
    <t>ic2790</t>
  </si>
  <si>
    <t>icn030</t>
  </si>
  <si>
    <t>ic2791</t>
  </si>
  <si>
    <t>ic2792</t>
  </si>
  <si>
    <t>icn031</t>
  </si>
  <si>
    <t>サンスポ関西</t>
  </si>
  <si>
    <t>ic2793</t>
  </si>
  <si>
    <t>ic2794</t>
  </si>
  <si>
    <t>icn032</t>
  </si>
  <si>
    <t>ic2795</t>
  </si>
  <si>
    <t>ic2796</t>
  </si>
  <si>
    <t>icn033</t>
  </si>
  <si>
    <t>ic2797</t>
  </si>
  <si>
    <t>ic2798</t>
  </si>
  <si>
    <t>icn034</t>
  </si>
  <si>
    <t>ic2799</t>
  </si>
  <si>
    <t>ic2800</t>
  </si>
  <si>
    <t>icn035</t>
  </si>
  <si>
    <t>①再婚&amp;理解者版(LINEver)（高宮菜々子）</t>
  </si>
  <si>
    <t>①LINEで再婚&amp;理解者</t>
  </si>
  <si>
    <t>半2段つかみ20段保証</t>
  </si>
  <si>
    <t>20段保証</t>
  </si>
  <si>
    <t>ic2801</t>
  </si>
  <si>
    <t>ic2802</t>
  </si>
  <si>
    <t>②興奮版（晶エリー）</t>
  </si>
  <si>
    <t>②70歳までの出会いリクルート</t>
  </si>
  <si>
    <t>icn036</t>
  </si>
  <si>
    <t>③旧デイリー風(LINEver)（大浦真奈美）</t>
  </si>
  <si>
    <t>③もう50代の熟女だけど、LINEで誘ってもいい？</t>
  </si>
  <si>
    <t>ic2803</t>
  </si>
  <si>
    <t>ic2804</t>
  </si>
  <si>
    <t>④大正版（高宮菜々子）</t>
  </si>
  <si>
    <t>50〜70代男性限定熟女好きな男性募集中</t>
  </si>
  <si>
    <t>ic2805</t>
  </si>
  <si>
    <t>icn037</t>
  </si>
  <si>
    <t>デイリースポーツ関西</t>
  </si>
  <si>
    <t>ic2806</t>
  </si>
  <si>
    <t>ic2807</t>
  </si>
  <si>
    <t>icn038</t>
  </si>
  <si>
    <t>ic2808</t>
  </si>
  <si>
    <t>ic2809</t>
  </si>
  <si>
    <t>ic2810</t>
  </si>
  <si>
    <t>ic2811</t>
  </si>
  <si>
    <t>コンパニオン版（大浦真奈美）</t>
  </si>
  <si>
    <t>日本の出会い系番付第1位に推薦します</t>
  </si>
  <si>
    <t>全5段</t>
  </si>
  <si>
    <t>1月15日(土)</t>
  </si>
  <si>
    <t>ic2812</t>
  </si>
  <si>
    <t>icn039</t>
  </si>
  <si>
    <t>右女9版(ヘスティア)(LINEver)（高宮菜々子）</t>
  </si>
  <si>
    <t>もう50代の熟女だけどLINEで誘ってもいい</t>
  </si>
  <si>
    <t>スポニチ関東 特価</t>
  </si>
  <si>
    <t>1月03日(月)</t>
  </si>
  <si>
    <t>ic2813</t>
  </si>
  <si>
    <t>ic2814</t>
  </si>
  <si>
    <t>ic2815</t>
  </si>
  <si>
    <t>ic2816</t>
  </si>
  <si>
    <t>icn040</t>
  </si>
  <si>
    <t>スポニチ関西 特価</t>
  </si>
  <si>
    <t>12月29日(水)</t>
  </si>
  <si>
    <t>ic2817</t>
  </si>
  <si>
    <t>ic2818</t>
  </si>
  <si>
    <t>ic2819</t>
  </si>
  <si>
    <t>カオス版（晶エリー）</t>
  </si>
  <si>
    <t>感動の熟女体験</t>
  </si>
  <si>
    <t>1C終面全5段</t>
  </si>
  <si>
    <t>1月16日(日)</t>
  </si>
  <si>
    <t>ic2820</t>
  </si>
  <si>
    <t>icn041</t>
  </si>
  <si>
    <t>もう50代の熟女だけど、LINEで誘ってもいい？</t>
  </si>
  <si>
    <t>1月30日(日)</t>
  </si>
  <si>
    <t>ic2821</t>
  </si>
  <si>
    <t>ic2822</t>
  </si>
  <si>
    <t>ic2823</t>
  </si>
  <si>
    <t>ic2824</t>
  </si>
  <si>
    <t>icn043</t>
  </si>
  <si>
    <t>ニッカン関西</t>
  </si>
  <si>
    <t>ic2827</t>
  </si>
  <si>
    <t>ic2828</t>
  </si>
  <si>
    <t>icn044</t>
  </si>
  <si>
    <t>DVDパッケージ＿ストーリー版(LINEver)（高宮菜々子）</t>
  </si>
  <si>
    <t>1月21日(金)</t>
  </si>
  <si>
    <t>ic2829</t>
  </si>
  <si>
    <t>ic2830</t>
  </si>
  <si>
    <t>icn045</t>
  </si>
  <si>
    <t>右女9版(ヘスティア)(LINEver)（大浦真奈美）</t>
  </si>
  <si>
    <t>ic2831</t>
  </si>
  <si>
    <t>ic2832</t>
  </si>
  <si>
    <t>ic2833</t>
  </si>
  <si>
    <t>コンパニオン版（高宮菜々子）</t>
  </si>
  <si>
    <t>半5段</t>
  </si>
  <si>
    <t>ic2834</t>
  </si>
  <si>
    <t>ic2835</t>
  </si>
  <si>
    <t>食事の後にお持ち帰りしたぜ</t>
  </si>
  <si>
    <t>1月29日(土)</t>
  </si>
  <si>
    <t>ic2836</t>
  </si>
  <si>
    <t>ic2837</t>
  </si>
  <si>
    <t>ic2838</t>
  </si>
  <si>
    <t>icn046</t>
  </si>
  <si>
    <t>1月22日(土)</t>
  </si>
  <si>
    <t>ic2839</t>
  </si>
  <si>
    <t>ic2840</t>
  </si>
  <si>
    <t>icn047</t>
  </si>
  <si>
    <t>旧デイリー風(LINEver)（晶エリー）</t>
  </si>
  <si>
    <t>スポーツ報知関東</t>
  </si>
  <si>
    <t>4C終面雑報</t>
  </si>
  <si>
    <t>1月13日(木)</t>
  </si>
  <si>
    <t>ic2841</t>
  </si>
  <si>
    <t>ic2842</t>
  </si>
  <si>
    <t>ic2843</t>
  </si>
  <si>
    <t>興奮版（大浦真奈美）</t>
  </si>
  <si>
    <t>久々に興奮しました</t>
  </si>
  <si>
    <t>1月18日(火)</t>
  </si>
  <si>
    <t>ic2844</t>
  </si>
  <si>
    <t>ic2845</t>
  </si>
  <si>
    <t>記事(ノーマル)（）</t>
  </si>
  <si>
    <t>195「登録から2分！カップ麺より早く即マッチング」</t>
  </si>
  <si>
    <t>4C記事枠</t>
  </si>
  <si>
    <t>1月09日(日)</t>
  </si>
  <si>
    <t>ic2846</t>
  </si>
  <si>
    <t>記事(赤)（）</t>
  </si>
  <si>
    <t>196「三密（秘密♡親密♡密着）の出会い、中高年で大流行！」</t>
  </si>
  <si>
    <t>ic2847</t>
  </si>
  <si>
    <t>記事(青)（）</t>
  </si>
  <si>
    <t>197「70代でも彼女が3人、このサイトやって良かった」</t>
  </si>
  <si>
    <t>1月23日(日)</t>
  </si>
  <si>
    <t>ic2848</t>
  </si>
  <si>
    <t>記事(黄)（）</t>
  </si>
  <si>
    <t>198「【急遽募集】出会いの老舗で中年男性を限定募集中！」</t>
  </si>
  <si>
    <t>ic2849</t>
  </si>
  <si>
    <t>共通</t>
  </si>
  <si>
    <t>ic2850</t>
  </si>
  <si>
    <t>九スポ</t>
  </si>
  <si>
    <t>記事枠</t>
  </si>
  <si>
    <t>ic2851</t>
  </si>
  <si>
    <t>新聞 TOTAL</t>
  </si>
  <si>
    <t>●雑誌 広告</t>
  </si>
  <si>
    <t>za211</t>
  </si>
  <si>
    <t>ぶんか社</t>
  </si>
  <si>
    <t>レトロ版（大浦真奈美）</t>
  </si>
  <si>
    <t>EXMAX!</t>
  </si>
  <si>
    <t>表4</t>
  </si>
  <si>
    <t>1月26日(水)</t>
  </si>
  <si>
    <t>za212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</si>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</sst>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94</v>
      </c>
      <c r="D6" s="195">
        <v>3440000</v>
      </c>
      <c r="E6" s="81">
        <v>1898</v>
      </c>
      <c r="F6" s="81">
        <v>512</v>
      </c>
      <c r="G6" s="81">
        <v>6812</v>
      </c>
      <c r="H6" s="91">
        <v>390</v>
      </c>
      <c r="I6" s="92">
        <v>4</v>
      </c>
      <c r="J6" s="145">
        <f>H6+I6</f>
        <v>394</v>
      </c>
      <c r="K6" s="82">
        <f>IFERROR(J6/G6,"-")</f>
        <v>0.057839107457428</v>
      </c>
      <c r="L6" s="81">
        <v>49</v>
      </c>
      <c r="M6" s="81">
        <v>96</v>
      </c>
      <c r="N6" s="82">
        <f>IFERROR(L6/J6,"-")</f>
        <v>0.1243654822335</v>
      </c>
      <c r="O6" s="83">
        <f>IFERROR(D6/J6,"-")</f>
        <v>8730.9644670051</v>
      </c>
      <c r="P6" s="84">
        <v>76</v>
      </c>
      <c r="Q6" s="82">
        <f>IFERROR(P6/J6,"-")</f>
        <v>0.19289340101523</v>
      </c>
      <c r="R6" s="200">
        <v>5702200</v>
      </c>
      <c r="S6" s="201">
        <f>IFERROR(R6/J6,"-")</f>
        <v>14472.588832487</v>
      </c>
      <c r="T6" s="201">
        <f>IFERROR(R6/P6,"-")</f>
        <v>75028.947368421</v>
      </c>
      <c r="U6" s="195">
        <f>IFERROR(R6-D6,"-")</f>
        <v>2262200</v>
      </c>
      <c r="V6" s="85">
        <f>R6/D6</f>
        <v>1.6576162790698</v>
      </c>
      <c r="W6" s="79"/>
      <c r="X6" s="144"/>
    </row>
    <row r="7" spans="1:24">
      <c r="A7" s="80"/>
      <c r="B7" s="86" t="s">
        <v>24</v>
      </c>
      <c r="C7" s="86">
        <v>2</v>
      </c>
      <c r="D7" s="195">
        <v>80000</v>
      </c>
      <c r="E7" s="81">
        <v>84</v>
      </c>
      <c r="F7" s="81">
        <v>27</v>
      </c>
      <c r="G7" s="81">
        <v>102</v>
      </c>
      <c r="H7" s="91">
        <v>18</v>
      </c>
      <c r="I7" s="92">
        <v>0</v>
      </c>
      <c r="J7" s="145">
        <f>H7+I7</f>
        <v>18</v>
      </c>
      <c r="K7" s="82">
        <f>IFERROR(J7/G7,"-")</f>
        <v>0.17647058823529</v>
      </c>
      <c r="L7" s="81">
        <v>5</v>
      </c>
      <c r="M7" s="81">
        <v>2</v>
      </c>
      <c r="N7" s="82">
        <f>IFERROR(L7/J7,"-")</f>
        <v>0.27777777777778</v>
      </c>
      <c r="O7" s="83">
        <f>IFERROR(D7/J7,"-")</f>
        <v>4444.4444444444</v>
      </c>
      <c r="P7" s="84">
        <v>6</v>
      </c>
      <c r="Q7" s="82">
        <f>IFERROR(P7/J7,"-")</f>
        <v>0.33333333333333</v>
      </c>
      <c r="R7" s="200">
        <v>1378000</v>
      </c>
      <c r="S7" s="201">
        <f>IFERROR(R7/J7,"-")</f>
        <v>76555.555555556</v>
      </c>
      <c r="T7" s="201">
        <f>IFERROR(R7/P7,"-")</f>
        <v>229666.66666667</v>
      </c>
      <c r="U7" s="195">
        <f>IFERROR(R7-D7,"-")</f>
        <v>1298000</v>
      </c>
      <c r="V7" s="85">
        <f>R7/D7</f>
        <v>17.225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3520000</v>
      </c>
      <c r="E10" s="41">
        <f>SUM(E6:E8)</f>
        <v>1982</v>
      </c>
      <c r="F10" s="41">
        <f>SUM(F6:F8)</f>
        <v>539</v>
      </c>
      <c r="G10" s="41">
        <f>SUM(G6:G8)</f>
        <v>6914</v>
      </c>
      <c r="H10" s="41">
        <f>SUM(H6:H8)</f>
        <v>408</v>
      </c>
      <c r="I10" s="41">
        <f>SUM(I6:I8)</f>
        <v>4</v>
      </c>
      <c r="J10" s="41">
        <f>SUM(J6:J8)</f>
        <v>412</v>
      </c>
      <c r="K10" s="42">
        <f>IFERROR(J10/G10,"-")</f>
        <v>0.059589239224761</v>
      </c>
      <c r="L10" s="78">
        <f>SUM(L6:L8)</f>
        <v>54</v>
      </c>
      <c r="M10" s="78">
        <f>SUM(M6:M8)</f>
        <v>98</v>
      </c>
      <c r="N10" s="42">
        <f>IFERROR(L10/J10,"-")</f>
        <v>0.13106796116505</v>
      </c>
      <c r="O10" s="43">
        <f>IFERROR(D10/J10,"-")</f>
        <v>8543.6893203884</v>
      </c>
      <c r="P10" s="44">
        <f>SUM(P6:P8)</f>
        <v>82</v>
      </c>
      <c r="Q10" s="42">
        <f>IFERROR(P10/J10,"-")</f>
        <v>0.19902912621359</v>
      </c>
      <c r="R10" s="45">
        <f>SUM(R6:R8)</f>
        <v>7080200</v>
      </c>
      <c r="S10" s="45">
        <f>IFERROR(R10/J10,"-")</f>
        <v>17184.951456311</v>
      </c>
      <c r="T10" s="45">
        <f>IFERROR(R10/P10,"-")</f>
        <v>86343.902439024</v>
      </c>
      <c r="U10" s="46">
        <f>SUM(U6:U8)</f>
        <v>3560200</v>
      </c>
      <c r="V10" s="47">
        <f>IFERROR(R10/D10,"-")</f>
        <v>2.0114204545455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1.5185714285714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0</v>
      </c>
      <c r="L6" s="81">
        <v>0</v>
      </c>
      <c r="M6" s="81">
        <v>208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IFERROR(J6/SUM(P6:P14),"-")</f>
        <v>7291.6666666667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SUM(X6:X14)-SUM(J6:J14)</f>
        <v>363000</v>
      </c>
      <c r="AB6" s="85">
        <f>SUM(X6:X14)/SUM(J6:J14)</f>
        <v>1.5185714285714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/>
      <c r="H7" s="90"/>
      <c r="I7" s="90"/>
      <c r="J7" s="188"/>
      <c r="K7" s="81">
        <v>59</v>
      </c>
      <c r="L7" s="81">
        <v>0</v>
      </c>
      <c r="M7" s="81">
        <v>209</v>
      </c>
      <c r="N7" s="91">
        <v>26</v>
      </c>
      <c r="O7" s="92">
        <v>2</v>
      </c>
      <c r="P7" s="93">
        <f>N7+O7</f>
        <v>28</v>
      </c>
      <c r="Q7" s="82">
        <f>IFERROR(P7/M7,"-")</f>
        <v>0.13397129186603</v>
      </c>
      <c r="R7" s="81">
        <v>2</v>
      </c>
      <c r="S7" s="81">
        <v>6</v>
      </c>
      <c r="T7" s="82">
        <f>IFERROR(S7/(O7+P7),"-")</f>
        <v>0.2</v>
      </c>
      <c r="U7" s="182"/>
      <c r="V7" s="84">
        <v>8</v>
      </c>
      <c r="W7" s="82">
        <f>IF(P7=0,"-",V7/P7)</f>
        <v>0.28571428571429</v>
      </c>
      <c r="X7" s="186">
        <v>89000</v>
      </c>
      <c r="Y7" s="187">
        <f>IFERROR(X7/P7,"-")</f>
        <v>3178.5714285714</v>
      </c>
      <c r="Z7" s="187">
        <f>IFERROR(X7/V7,"-")</f>
        <v>11125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7</v>
      </c>
      <c r="AN7" s="101">
        <f>IF(P7=0,"",IF(AM7=0,"",(AM7/P7)))</f>
        <v>0.25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0.071428571428571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6</v>
      </c>
      <c r="BF7" s="113">
        <f>IF(P7=0,"",IF(BE7=0,"",(BE7/P7)))</f>
        <v>0.21428571428571</v>
      </c>
      <c r="BG7" s="112">
        <v>2</v>
      </c>
      <c r="BH7" s="114">
        <f>IFERROR(BG7/BE7,"-")</f>
        <v>0.33333333333333</v>
      </c>
      <c r="BI7" s="115">
        <v>15000</v>
      </c>
      <c r="BJ7" s="116">
        <f>IFERROR(BI7/BE7,"-")</f>
        <v>2500</v>
      </c>
      <c r="BK7" s="117"/>
      <c r="BL7" s="117">
        <v>2</v>
      </c>
      <c r="BM7" s="117"/>
      <c r="BN7" s="119">
        <v>7</v>
      </c>
      <c r="BO7" s="120">
        <f>IF(P7=0,"",IF(BN7=0,"",(BN7/P7)))</f>
        <v>0.25</v>
      </c>
      <c r="BP7" s="121">
        <v>3</v>
      </c>
      <c r="BQ7" s="122">
        <f>IFERROR(BP7/BN7,"-")</f>
        <v>0.42857142857143</v>
      </c>
      <c r="BR7" s="123">
        <v>34000</v>
      </c>
      <c r="BS7" s="124">
        <f>IFERROR(BR7/BN7,"-")</f>
        <v>4857.1428571429</v>
      </c>
      <c r="BT7" s="125">
        <v>1</v>
      </c>
      <c r="BU7" s="125">
        <v>1</v>
      </c>
      <c r="BV7" s="125">
        <v>1</v>
      </c>
      <c r="BW7" s="126">
        <v>6</v>
      </c>
      <c r="BX7" s="127">
        <f>IF(P7=0,"",IF(BW7=0,"",(BW7/P7)))</f>
        <v>0.21428571428571</v>
      </c>
      <c r="BY7" s="128">
        <v>3</v>
      </c>
      <c r="BZ7" s="129">
        <f>IFERROR(BY7/BW7,"-")</f>
        <v>0.5</v>
      </c>
      <c r="CA7" s="130">
        <v>40000</v>
      </c>
      <c r="CB7" s="131">
        <f>IFERROR(CA7/BW7,"-")</f>
        <v>6666.6666666667</v>
      </c>
      <c r="CC7" s="132">
        <v>1</v>
      </c>
      <c r="CD7" s="132">
        <v>1</v>
      </c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8</v>
      </c>
      <c r="CP7" s="141">
        <v>89000</v>
      </c>
      <c r="CQ7" s="141">
        <v>27000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62</v>
      </c>
      <c r="E8" s="203" t="s">
        <v>63</v>
      </c>
      <c r="F8" s="203" t="s">
        <v>64</v>
      </c>
      <c r="G8" s="203" t="s">
        <v>70</v>
      </c>
      <c r="H8" s="90" t="s">
        <v>66</v>
      </c>
      <c r="I8" s="204" t="s">
        <v>67</v>
      </c>
      <c r="J8" s="188"/>
      <c r="K8" s="81">
        <v>1</v>
      </c>
      <c r="L8" s="81">
        <v>0</v>
      </c>
      <c r="M8" s="81">
        <v>210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62</v>
      </c>
      <c r="E9" s="203" t="s">
        <v>63</v>
      </c>
      <c r="F9" s="203" t="s">
        <v>64</v>
      </c>
      <c r="G9" s="203"/>
      <c r="H9" s="90"/>
      <c r="I9" s="90"/>
      <c r="J9" s="188"/>
      <c r="K9" s="81">
        <v>88</v>
      </c>
      <c r="L9" s="81">
        <v>0</v>
      </c>
      <c r="M9" s="81">
        <v>301</v>
      </c>
      <c r="N9" s="91">
        <v>31</v>
      </c>
      <c r="O9" s="92">
        <v>0</v>
      </c>
      <c r="P9" s="93">
        <f>N9+O9</f>
        <v>31</v>
      </c>
      <c r="Q9" s="82">
        <f>IFERROR(P9/M9,"-")</f>
        <v>0.10299003322259</v>
      </c>
      <c r="R9" s="81">
        <v>3</v>
      </c>
      <c r="S9" s="81">
        <v>8</v>
      </c>
      <c r="T9" s="82">
        <f>IFERROR(S9/(O9+P9),"-")</f>
        <v>0.25806451612903</v>
      </c>
      <c r="U9" s="182"/>
      <c r="V9" s="84">
        <v>2</v>
      </c>
      <c r="W9" s="82">
        <f>IF(P9=0,"-",V9/P9)</f>
        <v>0.064516129032258</v>
      </c>
      <c r="X9" s="186">
        <v>585000</v>
      </c>
      <c r="Y9" s="187">
        <f>IFERROR(X9/P9,"-")</f>
        <v>18870.967741935</v>
      </c>
      <c r="Z9" s="187">
        <f>IFERROR(X9/V9,"-")</f>
        <v>292500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0.032258064516129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0.032258064516129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9</v>
      </c>
      <c r="BF9" s="113">
        <f>IF(P9=0,"",IF(BE9=0,"",(BE9/P9)))</f>
        <v>0.29032258064516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12</v>
      </c>
      <c r="BO9" s="120">
        <f>IF(P9=0,"",IF(BN9=0,"",(BN9/P9)))</f>
        <v>0.38709677419355</v>
      </c>
      <c r="BP9" s="121">
        <v>1</v>
      </c>
      <c r="BQ9" s="122">
        <f>IFERROR(BP9/BN9,"-")</f>
        <v>0.083333333333333</v>
      </c>
      <c r="BR9" s="123">
        <v>30000</v>
      </c>
      <c r="BS9" s="124">
        <f>IFERROR(BR9/BN9,"-")</f>
        <v>2500</v>
      </c>
      <c r="BT9" s="125"/>
      <c r="BU9" s="125"/>
      <c r="BV9" s="125">
        <v>1</v>
      </c>
      <c r="BW9" s="126">
        <v>5</v>
      </c>
      <c r="BX9" s="127">
        <f>IF(P9=0,"",IF(BW9=0,"",(BW9/P9)))</f>
        <v>0.16129032258065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3</v>
      </c>
      <c r="CG9" s="134">
        <f>IF(P9=0,"",IF(CF9=0,"",(CF9/P9)))</f>
        <v>0.096774193548387</v>
      </c>
      <c r="CH9" s="135">
        <v>2</v>
      </c>
      <c r="CI9" s="136">
        <f>IFERROR(CH9/CF9,"-")</f>
        <v>0.66666666666667</v>
      </c>
      <c r="CJ9" s="137">
        <v>900000</v>
      </c>
      <c r="CK9" s="138">
        <f>IFERROR(CJ9/CF9,"-")</f>
        <v>300000</v>
      </c>
      <c r="CL9" s="139"/>
      <c r="CM9" s="139"/>
      <c r="CN9" s="139">
        <v>2</v>
      </c>
      <c r="CO9" s="140">
        <v>2</v>
      </c>
      <c r="CP9" s="141">
        <v>585000</v>
      </c>
      <c r="CQ9" s="141">
        <v>580000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/>
      <c r="B10" s="203" t="s">
        <v>72</v>
      </c>
      <c r="C10" s="203"/>
      <c r="D10" s="203" t="s">
        <v>62</v>
      </c>
      <c r="E10" s="203" t="s">
        <v>63</v>
      </c>
      <c r="F10" s="203" t="s">
        <v>64</v>
      </c>
      <c r="G10" s="203" t="s">
        <v>73</v>
      </c>
      <c r="H10" s="90" t="s">
        <v>66</v>
      </c>
      <c r="I10" s="204" t="s">
        <v>67</v>
      </c>
      <c r="J10" s="188"/>
      <c r="K10" s="81">
        <v>0</v>
      </c>
      <c r="L10" s="81">
        <v>0</v>
      </c>
      <c r="M10" s="81">
        <v>126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74</v>
      </c>
      <c r="C11" s="203"/>
      <c r="D11" s="203" t="s">
        <v>62</v>
      </c>
      <c r="E11" s="203" t="s">
        <v>63</v>
      </c>
      <c r="F11" s="203" t="s">
        <v>64</v>
      </c>
      <c r="G11" s="203"/>
      <c r="H11" s="90"/>
      <c r="I11" s="90"/>
      <c r="J11" s="188"/>
      <c r="K11" s="81">
        <v>47</v>
      </c>
      <c r="L11" s="81">
        <v>0</v>
      </c>
      <c r="M11" s="81">
        <v>147</v>
      </c>
      <c r="N11" s="91">
        <v>16</v>
      </c>
      <c r="O11" s="92">
        <v>0</v>
      </c>
      <c r="P11" s="93">
        <f>N11+O11</f>
        <v>16</v>
      </c>
      <c r="Q11" s="82">
        <f>IFERROR(P11/M11,"-")</f>
        <v>0.10884353741497</v>
      </c>
      <c r="R11" s="81">
        <v>1</v>
      </c>
      <c r="S11" s="81">
        <v>6</v>
      </c>
      <c r="T11" s="82">
        <f>IFERROR(S11/(O11+P11),"-")</f>
        <v>0.375</v>
      </c>
      <c r="U11" s="182"/>
      <c r="V11" s="84">
        <v>4</v>
      </c>
      <c r="W11" s="82">
        <f>IF(P11=0,"-",V11/P11)</f>
        <v>0.25</v>
      </c>
      <c r="X11" s="186">
        <v>232000</v>
      </c>
      <c r="Y11" s="187">
        <f>IFERROR(X11/P11,"-")</f>
        <v>14500</v>
      </c>
      <c r="Z11" s="187">
        <f>IFERROR(X11/V11,"-")</f>
        <v>58000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0.0625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</v>
      </c>
      <c r="AW11" s="107">
        <f>IF(P11=0,"",IF(AV11=0,"",(AV11/P11)))</f>
        <v>0.0625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5</v>
      </c>
      <c r="BF11" s="113">
        <f>IF(P11=0,"",IF(BE11=0,"",(BE11/P11)))</f>
        <v>0.3125</v>
      </c>
      <c r="BG11" s="112">
        <v>1</v>
      </c>
      <c r="BH11" s="114">
        <f>IFERROR(BG11/BE11,"-")</f>
        <v>0.2</v>
      </c>
      <c r="BI11" s="115">
        <v>13000</v>
      </c>
      <c r="BJ11" s="116">
        <f>IFERROR(BI11/BE11,"-")</f>
        <v>2600</v>
      </c>
      <c r="BK11" s="117"/>
      <c r="BL11" s="117"/>
      <c r="BM11" s="117">
        <v>1</v>
      </c>
      <c r="BN11" s="119">
        <v>5</v>
      </c>
      <c r="BO11" s="120">
        <f>IF(P11=0,"",IF(BN11=0,"",(BN11/P11)))</f>
        <v>0.3125</v>
      </c>
      <c r="BP11" s="121">
        <v>2</v>
      </c>
      <c r="BQ11" s="122">
        <f>IFERROR(BP11/BN11,"-")</f>
        <v>0.4</v>
      </c>
      <c r="BR11" s="123">
        <v>216000</v>
      </c>
      <c r="BS11" s="124">
        <f>IFERROR(BR11/BN11,"-")</f>
        <v>43200</v>
      </c>
      <c r="BT11" s="125"/>
      <c r="BU11" s="125"/>
      <c r="BV11" s="125">
        <v>2</v>
      </c>
      <c r="BW11" s="126">
        <v>3</v>
      </c>
      <c r="BX11" s="127">
        <f>IF(P11=0,"",IF(BW11=0,"",(BW11/P11)))</f>
        <v>0.1875</v>
      </c>
      <c r="BY11" s="128">
        <v>1</v>
      </c>
      <c r="BZ11" s="129">
        <f>IFERROR(BY11/BW11,"-")</f>
        <v>0.33333333333333</v>
      </c>
      <c r="CA11" s="130">
        <v>3000</v>
      </c>
      <c r="CB11" s="131">
        <f>IFERROR(CA11/BW11,"-")</f>
        <v>1000</v>
      </c>
      <c r="CC11" s="132">
        <v>1</v>
      </c>
      <c r="CD11" s="132"/>
      <c r="CE11" s="132"/>
      <c r="CF11" s="133">
        <v>1</v>
      </c>
      <c r="CG11" s="134">
        <f>IF(P11=0,"",IF(CF11=0,"",(CF11/P11)))</f>
        <v>0.0625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4</v>
      </c>
      <c r="CP11" s="141">
        <v>232000</v>
      </c>
      <c r="CQ11" s="141">
        <v>205000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75</v>
      </c>
      <c r="C12" s="203"/>
      <c r="D12" s="203" t="s">
        <v>62</v>
      </c>
      <c r="E12" s="203" t="s">
        <v>63</v>
      </c>
      <c r="F12" s="203" t="s">
        <v>64</v>
      </c>
      <c r="G12" s="203" t="s">
        <v>76</v>
      </c>
      <c r="H12" s="90" t="s">
        <v>66</v>
      </c>
      <c r="I12" s="204" t="s">
        <v>67</v>
      </c>
      <c r="J12" s="188"/>
      <c r="K12" s="81">
        <v>0</v>
      </c>
      <c r="L12" s="81">
        <v>0</v>
      </c>
      <c r="M12" s="81">
        <v>76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77</v>
      </c>
      <c r="C13" s="203"/>
      <c r="D13" s="203" t="s">
        <v>62</v>
      </c>
      <c r="E13" s="203" t="s">
        <v>63</v>
      </c>
      <c r="F13" s="203" t="s">
        <v>64</v>
      </c>
      <c r="G13" s="203"/>
      <c r="H13" s="90"/>
      <c r="I13" s="90"/>
      <c r="J13" s="188"/>
      <c r="K13" s="81">
        <v>19</v>
      </c>
      <c r="L13" s="81">
        <v>0</v>
      </c>
      <c r="M13" s="81">
        <v>80</v>
      </c>
      <c r="N13" s="91">
        <v>8</v>
      </c>
      <c r="O13" s="92">
        <v>0</v>
      </c>
      <c r="P13" s="93">
        <f>N13+O13</f>
        <v>8</v>
      </c>
      <c r="Q13" s="82">
        <f>IFERROR(P13/M13,"-")</f>
        <v>0.1</v>
      </c>
      <c r="R13" s="81">
        <v>1</v>
      </c>
      <c r="S13" s="81">
        <v>3</v>
      </c>
      <c r="T13" s="82">
        <f>IFERROR(S13/(O13+P13),"-")</f>
        <v>0.375</v>
      </c>
      <c r="U13" s="182"/>
      <c r="V13" s="84">
        <v>1</v>
      </c>
      <c r="W13" s="82">
        <f>IF(P13=0,"-",V13/P13)</f>
        <v>0.125</v>
      </c>
      <c r="X13" s="186">
        <v>152000</v>
      </c>
      <c r="Y13" s="187">
        <f>IFERROR(X13/P13,"-")</f>
        <v>19000</v>
      </c>
      <c r="Z13" s="187">
        <f>IFERROR(X13/V13,"-")</f>
        <v>152000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0.125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1</v>
      </c>
      <c r="AW13" s="107">
        <f>IF(P13=0,"",IF(AV13=0,"",(AV13/P13)))</f>
        <v>0.125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2</v>
      </c>
      <c r="BF13" s="113">
        <f>IF(P13=0,"",IF(BE13=0,"",(BE13/P13)))</f>
        <v>0.25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0.25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0.25</v>
      </c>
      <c r="BY13" s="128">
        <v>1</v>
      </c>
      <c r="BZ13" s="129">
        <f>IFERROR(BY13/BW13,"-")</f>
        <v>0.5</v>
      </c>
      <c r="CA13" s="130">
        <v>152000</v>
      </c>
      <c r="CB13" s="131">
        <f>IFERROR(CA13/BW13,"-")</f>
        <v>76000</v>
      </c>
      <c r="CC13" s="132"/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152000</v>
      </c>
      <c r="CQ13" s="141">
        <v>152000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/>
      <c r="B14" s="203" t="s">
        <v>78</v>
      </c>
      <c r="C14" s="203"/>
      <c r="D14" s="203"/>
      <c r="E14" s="203" t="s">
        <v>79</v>
      </c>
      <c r="F14" s="203" t="s">
        <v>80</v>
      </c>
      <c r="G14" s="203" t="s">
        <v>81</v>
      </c>
      <c r="H14" s="90"/>
      <c r="I14" s="90"/>
      <c r="J14" s="188"/>
      <c r="K14" s="81">
        <v>109</v>
      </c>
      <c r="L14" s="81">
        <v>69</v>
      </c>
      <c r="M14" s="81">
        <v>29</v>
      </c>
      <c r="N14" s="91">
        <v>12</v>
      </c>
      <c r="O14" s="92">
        <v>1</v>
      </c>
      <c r="P14" s="93">
        <f>N14+O14</f>
        <v>13</v>
      </c>
      <c r="Q14" s="82">
        <f>IFERROR(P14/M14,"-")</f>
        <v>0.44827586206897</v>
      </c>
      <c r="R14" s="81">
        <v>0</v>
      </c>
      <c r="S14" s="81">
        <v>2</v>
      </c>
      <c r="T14" s="82">
        <f>IFERROR(S14/(O14+P14),"-")</f>
        <v>0.14285714285714</v>
      </c>
      <c r="U14" s="182"/>
      <c r="V14" s="84">
        <v>1</v>
      </c>
      <c r="W14" s="82">
        <f>IF(P14=0,"-",V14/P14)</f>
        <v>0.076923076923077</v>
      </c>
      <c r="X14" s="186">
        <v>5000</v>
      </c>
      <c r="Y14" s="187">
        <f>IFERROR(X14/P14,"-")</f>
        <v>384.61538461538</v>
      </c>
      <c r="Z14" s="187">
        <f>IFERROR(X14/V14,"-")</f>
        <v>5000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0.076923076923077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6</v>
      </c>
      <c r="BO14" s="120">
        <f>IF(P14=0,"",IF(BN14=0,"",(BN14/P14)))</f>
        <v>0.46153846153846</v>
      </c>
      <c r="BP14" s="121">
        <v>2</v>
      </c>
      <c r="BQ14" s="122">
        <f>IFERROR(BP14/BN14,"-")</f>
        <v>0.33333333333333</v>
      </c>
      <c r="BR14" s="123">
        <v>25000</v>
      </c>
      <c r="BS14" s="124">
        <f>IFERROR(BR14/BN14,"-")</f>
        <v>4166.6666666667</v>
      </c>
      <c r="BT14" s="125">
        <v>1</v>
      </c>
      <c r="BU14" s="125">
        <v>1</v>
      </c>
      <c r="BV14" s="125"/>
      <c r="BW14" s="126">
        <v>5</v>
      </c>
      <c r="BX14" s="127">
        <f>IF(P14=0,"",IF(BW14=0,"",(BW14/P14)))</f>
        <v>0.38461538461538</v>
      </c>
      <c r="BY14" s="128">
        <v>1</v>
      </c>
      <c r="BZ14" s="129">
        <f>IFERROR(BY14/BW14,"-")</f>
        <v>0.2</v>
      </c>
      <c r="CA14" s="130">
        <v>985000</v>
      </c>
      <c r="CB14" s="131">
        <f>IFERROR(CA14/BW14,"-")</f>
        <v>197000</v>
      </c>
      <c r="CC14" s="132"/>
      <c r="CD14" s="132"/>
      <c r="CE14" s="132">
        <v>1</v>
      </c>
      <c r="CF14" s="133">
        <v>1</v>
      </c>
      <c r="CG14" s="134">
        <f>IF(P14=0,"",IF(CF14=0,"",(CF14/P14)))</f>
        <v>0.076923076923077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1</v>
      </c>
      <c r="CP14" s="141">
        <v>5000</v>
      </c>
      <c r="CQ14" s="141">
        <v>985000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>
        <f>AB15</f>
        <v>1.5816176470588</v>
      </c>
      <c r="B15" s="203" t="s">
        <v>82</v>
      </c>
      <c r="C15" s="203"/>
      <c r="D15" s="203" t="s">
        <v>83</v>
      </c>
      <c r="E15" s="203" t="s">
        <v>84</v>
      </c>
      <c r="F15" s="203" t="s">
        <v>85</v>
      </c>
      <c r="G15" s="203" t="s">
        <v>86</v>
      </c>
      <c r="H15" s="90" t="s">
        <v>87</v>
      </c>
      <c r="I15" s="90" t="s">
        <v>88</v>
      </c>
      <c r="J15" s="188">
        <v>340000</v>
      </c>
      <c r="K15" s="81">
        <v>0</v>
      </c>
      <c r="L15" s="81">
        <v>0</v>
      </c>
      <c r="M15" s="81">
        <v>124</v>
      </c>
      <c r="N15" s="91">
        <v>0</v>
      </c>
      <c r="O15" s="92">
        <v>0</v>
      </c>
      <c r="P15" s="93">
        <f>N15+O15</f>
        <v>0</v>
      </c>
      <c r="Q15" s="82">
        <f>IFERROR(P15/M15,"-")</f>
        <v>0</v>
      </c>
      <c r="R15" s="81">
        <v>0</v>
      </c>
      <c r="S15" s="81">
        <v>0</v>
      </c>
      <c r="T15" s="82" t="str">
        <f>IFERROR(S15/(O15+P15),"-")</f>
        <v>-</v>
      </c>
      <c r="U15" s="182">
        <f>IFERROR(J15/SUM(P15:P38),"-")</f>
        <v>4722.2222222222</v>
      </c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>
        <f>SUM(X15:X38)-SUM(J15:J38)</f>
        <v>197750</v>
      </c>
      <c r="AB15" s="85">
        <f>SUM(X15:X38)/SUM(J15:J38)</f>
        <v>1.5816176470588</v>
      </c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89</v>
      </c>
      <c r="C16" s="203"/>
      <c r="D16" s="203" t="s">
        <v>83</v>
      </c>
      <c r="E16" s="203" t="s">
        <v>84</v>
      </c>
      <c r="F16" s="203" t="s">
        <v>85</v>
      </c>
      <c r="G16" s="203"/>
      <c r="H16" s="90"/>
      <c r="I16" s="90"/>
      <c r="J16" s="188"/>
      <c r="K16" s="81">
        <v>52</v>
      </c>
      <c r="L16" s="81">
        <v>0</v>
      </c>
      <c r="M16" s="81">
        <v>151</v>
      </c>
      <c r="N16" s="91">
        <v>9</v>
      </c>
      <c r="O16" s="92">
        <v>1</v>
      </c>
      <c r="P16" s="93">
        <f>N16+O16</f>
        <v>10</v>
      </c>
      <c r="Q16" s="82">
        <f>IFERROR(P16/M16,"-")</f>
        <v>0.066225165562914</v>
      </c>
      <c r="R16" s="81">
        <v>0</v>
      </c>
      <c r="S16" s="81">
        <v>2</v>
      </c>
      <c r="T16" s="82">
        <f>IFERROR(S16/(O16+P16),"-")</f>
        <v>0.18181818181818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0.1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0.2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4</v>
      </c>
      <c r="BO16" s="120">
        <f>IF(P16=0,"",IF(BN16=0,"",(BN16/P16)))</f>
        <v>0.4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0.1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>
        <v>2</v>
      </c>
      <c r="CG16" s="134">
        <f>IF(P16=0,"",IF(CF16=0,"",(CF16/P16)))</f>
        <v>0.2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90</v>
      </c>
      <c r="C17" s="203"/>
      <c r="D17" s="203" t="s">
        <v>83</v>
      </c>
      <c r="E17" s="203" t="s">
        <v>84</v>
      </c>
      <c r="F17" s="203" t="s">
        <v>80</v>
      </c>
      <c r="G17" s="203"/>
      <c r="H17" s="90"/>
      <c r="I17" s="90"/>
      <c r="J17" s="188"/>
      <c r="K17" s="81">
        <v>29</v>
      </c>
      <c r="L17" s="81">
        <v>24</v>
      </c>
      <c r="M17" s="81">
        <v>5</v>
      </c>
      <c r="N17" s="91">
        <v>2</v>
      </c>
      <c r="O17" s="92">
        <v>0</v>
      </c>
      <c r="P17" s="93">
        <f>N17+O17</f>
        <v>2</v>
      </c>
      <c r="Q17" s="82">
        <f>IFERROR(P17/M17,"-")</f>
        <v>0.4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2</v>
      </c>
      <c r="W17" s="82">
        <f>IF(P17=0,"-",V17/P17)</f>
        <v>1</v>
      </c>
      <c r="X17" s="186">
        <v>14000</v>
      </c>
      <c r="Y17" s="187">
        <f>IFERROR(X17/P17,"-")</f>
        <v>7000</v>
      </c>
      <c r="Z17" s="187">
        <f>IFERROR(X17/V17,"-")</f>
        <v>7000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0.5</v>
      </c>
      <c r="BP17" s="121">
        <v>1</v>
      </c>
      <c r="BQ17" s="122">
        <f>IFERROR(BP17/BN17,"-")</f>
        <v>1</v>
      </c>
      <c r="BR17" s="123">
        <v>3000</v>
      </c>
      <c r="BS17" s="124">
        <f>IFERROR(BR17/BN17,"-")</f>
        <v>3000</v>
      </c>
      <c r="BT17" s="125">
        <v>1</v>
      </c>
      <c r="BU17" s="125"/>
      <c r="BV17" s="125"/>
      <c r="BW17" s="126">
        <v>1</v>
      </c>
      <c r="BX17" s="127">
        <f>IF(P17=0,"",IF(BW17=0,"",(BW17/P17)))</f>
        <v>0.5</v>
      </c>
      <c r="BY17" s="128">
        <v>1</v>
      </c>
      <c r="BZ17" s="129">
        <f>IFERROR(BY17/BW17,"-")</f>
        <v>1</v>
      </c>
      <c r="CA17" s="130">
        <v>11000</v>
      </c>
      <c r="CB17" s="131">
        <f>IFERROR(CA17/BW17,"-")</f>
        <v>11000</v>
      </c>
      <c r="CC17" s="132"/>
      <c r="CD17" s="132">
        <v>1</v>
      </c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14000</v>
      </c>
      <c r="CQ17" s="141">
        <v>11000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91</v>
      </c>
      <c r="C18" s="203"/>
      <c r="D18" s="203" t="s">
        <v>83</v>
      </c>
      <c r="E18" s="203" t="s">
        <v>84</v>
      </c>
      <c r="F18" s="203" t="s">
        <v>85</v>
      </c>
      <c r="G18" s="203" t="s">
        <v>86</v>
      </c>
      <c r="H18" s="90" t="s">
        <v>92</v>
      </c>
      <c r="I18" s="90"/>
      <c r="J18" s="188"/>
      <c r="K18" s="81">
        <v>0</v>
      </c>
      <c r="L18" s="81">
        <v>0</v>
      </c>
      <c r="M18" s="81">
        <v>2</v>
      </c>
      <c r="N18" s="91">
        <v>0</v>
      </c>
      <c r="O18" s="92">
        <v>0</v>
      </c>
      <c r="P18" s="93">
        <f>N18+O18</f>
        <v>0</v>
      </c>
      <c r="Q18" s="82">
        <f>IFERROR(P18/M18,"-")</f>
        <v>0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93</v>
      </c>
      <c r="C19" s="203"/>
      <c r="D19" s="203" t="s">
        <v>83</v>
      </c>
      <c r="E19" s="203" t="s">
        <v>84</v>
      </c>
      <c r="F19" s="203" t="s">
        <v>85</v>
      </c>
      <c r="G19" s="203"/>
      <c r="H19" s="90"/>
      <c r="I19" s="90"/>
      <c r="J19" s="188"/>
      <c r="K19" s="81">
        <v>10</v>
      </c>
      <c r="L19" s="81">
        <v>0</v>
      </c>
      <c r="M19" s="81">
        <v>62</v>
      </c>
      <c r="N19" s="91">
        <v>5</v>
      </c>
      <c r="O19" s="92">
        <v>0</v>
      </c>
      <c r="P19" s="93">
        <f>N19+O19</f>
        <v>5</v>
      </c>
      <c r="Q19" s="82">
        <f>IFERROR(P19/M19,"-")</f>
        <v>0.080645161290323</v>
      </c>
      <c r="R19" s="81">
        <v>2</v>
      </c>
      <c r="S19" s="81">
        <v>1</v>
      </c>
      <c r="T19" s="82">
        <f>IFERROR(S19/(O19+P19),"-")</f>
        <v>0.2</v>
      </c>
      <c r="U19" s="182"/>
      <c r="V19" s="84">
        <v>3</v>
      </c>
      <c r="W19" s="82">
        <f>IF(P19=0,"-",V19/P19)</f>
        <v>0.6</v>
      </c>
      <c r="X19" s="186">
        <v>323000</v>
      </c>
      <c r="Y19" s="187">
        <f>IFERROR(X19/P19,"-")</f>
        <v>64600</v>
      </c>
      <c r="Z19" s="187">
        <f>IFERROR(X19/V19,"-")</f>
        <v>107666.66666667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2</v>
      </c>
      <c r="AN19" s="101">
        <f>IF(P19=0,"",IF(AM19=0,"",(AM19/P19)))</f>
        <v>0.4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0.2</v>
      </c>
      <c r="BG19" s="112">
        <v>1</v>
      </c>
      <c r="BH19" s="114">
        <f>IFERROR(BG19/BE19,"-")</f>
        <v>1</v>
      </c>
      <c r="BI19" s="115">
        <v>8000</v>
      </c>
      <c r="BJ19" s="116">
        <f>IFERROR(BI19/BE19,"-")</f>
        <v>8000</v>
      </c>
      <c r="BK19" s="117"/>
      <c r="BL19" s="117">
        <v>1</v>
      </c>
      <c r="BM19" s="117"/>
      <c r="BN19" s="119">
        <v>2</v>
      </c>
      <c r="BO19" s="120">
        <f>IF(P19=0,"",IF(BN19=0,"",(BN19/P19)))</f>
        <v>0.4</v>
      </c>
      <c r="BP19" s="121">
        <v>2</v>
      </c>
      <c r="BQ19" s="122">
        <f>IFERROR(BP19/BN19,"-")</f>
        <v>1</v>
      </c>
      <c r="BR19" s="123">
        <v>320000</v>
      </c>
      <c r="BS19" s="124">
        <f>IFERROR(BR19/BN19,"-")</f>
        <v>160000</v>
      </c>
      <c r="BT19" s="125">
        <v>1</v>
      </c>
      <c r="BU19" s="125"/>
      <c r="BV19" s="125">
        <v>1</v>
      </c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3</v>
      </c>
      <c r="CP19" s="141">
        <v>323000</v>
      </c>
      <c r="CQ19" s="141">
        <v>310000</v>
      </c>
      <c r="CR19" s="141"/>
      <c r="CS19" s="142" t="str">
        <f>IF(AND(CQ19=0,CR19=0),"",IF(AND(CQ19&lt;=100000,CR19&lt;=100000),"",IF(CQ19/CP19&gt;0.7,"男高",IF(CR19/CP19&gt;0.7,"女高",""))))</f>
        <v>男高</v>
      </c>
    </row>
    <row r="20" spans="1:98">
      <c r="A20" s="80"/>
      <c r="B20" s="203" t="s">
        <v>94</v>
      </c>
      <c r="C20" s="203"/>
      <c r="D20" s="203" t="s">
        <v>83</v>
      </c>
      <c r="E20" s="203" t="s">
        <v>84</v>
      </c>
      <c r="F20" s="203" t="s">
        <v>80</v>
      </c>
      <c r="G20" s="203"/>
      <c r="H20" s="90"/>
      <c r="I20" s="90"/>
      <c r="J20" s="188"/>
      <c r="K20" s="81">
        <v>0</v>
      </c>
      <c r="L20" s="81">
        <v>0</v>
      </c>
      <c r="M20" s="81">
        <v>0</v>
      </c>
      <c r="N20" s="91">
        <v>0</v>
      </c>
      <c r="O20" s="92">
        <v>0</v>
      </c>
      <c r="P20" s="93">
        <f>N20+O20</f>
        <v>0</v>
      </c>
      <c r="Q20" s="82" t="str">
        <f>IFERROR(P20/M20,"-")</f>
        <v>-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95</v>
      </c>
      <c r="C21" s="203"/>
      <c r="D21" s="203" t="s">
        <v>96</v>
      </c>
      <c r="E21" s="203" t="s">
        <v>97</v>
      </c>
      <c r="F21" s="203" t="s">
        <v>64</v>
      </c>
      <c r="G21" s="203" t="s">
        <v>86</v>
      </c>
      <c r="H21" s="90" t="s">
        <v>87</v>
      </c>
      <c r="I21" s="90" t="s">
        <v>98</v>
      </c>
      <c r="J21" s="188"/>
      <c r="K21" s="81">
        <v>0</v>
      </c>
      <c r="L21" s="81">
        <v>0</v>
      </c>
      <c r="M21" s="81">
        <v>3</v>
      </c>
      <c r="N21" s="91">
        <v>0</v>
      </c>
      <c r="O21" s="92">
        <v>0</v>
      </c>
      <c r="P21" s="93">
        <f>N21+O21</f>
        <v>0</v>
      </c>
      <c r="Q21" s="82">
        <f>IFERROR(P21/M21,"-")</f>
        <v>0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99</v>
      </c>
      <c r="C22" s="203"/>
      <c r="D22" s="203" t="s">
        <v>96</v>
      </c>
      <c r="E22" s="203" t="s">
        <v>97</v>
      </c>
      <c r="F22" s="203" t="s">
        <v>64</v>
      </c>
      <c r="G22" s="203"/>
      <c r="H22" s="90"/>
      <c r="I22" s="90"/>
      <c r="J22" s="188"/>
      <c r="K22" s="81">
        <v>21</v>
      </c>
      <c r="L22" s="81">
        <v>0</v>
      </c>
      <c r="M22" s="81">
        <v>80</v>
      </c>
      <c r="N22" s="91">
        <v>4</v>
      </c>
      <c r="O22" s="92">
        <v>0</v>
      </c>
      <c r="P22" s="93">
        <f>N22+O22</f>
        <v>4</v>
      </c>
      <c r="Q22" s="82">
        <f>IFERROR(P22/M22,"-")</f>
        <v>0.05</v>
      </c>
      <c r="R22" s="81">
        <v>0</v>
      </c>
      <c r="S22" s="81">
        <v>2</v>
      </c>
      <c r="T22" s="82">
        <f>IFERROR(S22/(O22+P22),"-")</f>
        <v>0.5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0.25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0.25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</v>
      </c>
      <c r="BO22" s="120">
        <f>IF(P22=0,"",IF(BN22=0,"",(BN22/P22)))</f>
        <v>0.25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>
        <v>1</v>
      </c>
      <c r="CG22" s="134">
        <f>IF(P22=0,"",IF(CF22=0,"",(CF22/P22)))</f>
        <v>0.25</v>
      </c>
      <c r="CH22" s="135">
        <v>1</v>
      </c>
      <c r="CI22" s="136">
        <f>IFERROR(CH22/CF22,"-")</f>
        <v>1</v>
      </c>
      <c r="CJ22" s="137">
        <v>10000</v>
      </c>
      <c r="CK22" s="138">
        <f>IFERROR(CJ22/CF22,"-")</f>
        <v>10000</v>
      </c>
      <c r="CL22" s="139">
        <v>1</v>
      </c>
      <c r="CM22" s="139"/>
      <c r="CN22" s="139"/>
      <c r="CO22" s="140">
        <v>0</v>
      </c>
      <c r="CP22" s="141">
        <v>0</v>
      </c>
      <c r="CQ22" s="141">
        <v>10000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100</v>
      </c>
      <c r="C23" s="203"/>
      <c r="D23" s="203" t="s">
        <v>96</v>
      </c>
      <c r="E23" s="203" t="s">
        <v>97</v>
      </c>
      <c r="F23" s="203" t="s">
        <v>80</v>
      </c>
      <c r="G23" s="203"/>
      <c r="H23" s="90"/>
      <c r="I23" s="90"/>
      <c r="J23" s="188"/>
      <c r="K23" s="81">
        <v>5</v>
      </c>
      <c r="L23" s="81">
        <v>3</v>
      </c>
      <c r="M23" s="81">
        <v>0</v>
      </c>
      <c r="N23" s="91">
        <v>0</v>
      </c>
      <c r="O23" s="92">
        <v>0</v>
      </c>
      <c r="P23" s="93">
        <f>N23+O23</f>
        <v>0</v>
      </c>
      <c r="Q23" s="82" t="str">
        <f>IFERROR(P23/M23,"-")</f>
        <v>-</v>
      </c>
      <c r="R23" s="81">
        <v>0</v>
      </c>
      <c r="S23" s="81">
        <v>0</v>
      </c>
      <c r="T23" s="82" t="str">
        <f>IFERROR(S23/(O23+P23),"-")</f>
        <v>-</v>
      </c>
      <c r="U23" s="182"/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/>
      <c r="AB23" s="85"/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101</v>
      </c>
      <c r="C24" s="203"/>
      <c r="D24" s="203" t="s">
        <v>96</v>
      </c>
      <c r="E24" s="203" t="s">
        <v>97</v>
      </c>
      <c r="F24" s="203" t="s">
        <v>64</v>
      </c>
      <c r="G24" s="203" t="s">
        <v>86</v>
      </c>
      <c r="H24" s="90" t="s">
        <v>92</v>
      </c>
      <c r="I24" s="90"/>
      <c r="J24" s="188"/>
      <c r="K24" s="81">
        <v>0</v>
      </c>
      <c r="L24" s="81">
        <v>0</v>
      </c>
      <c r="M24" s="81">
        <v>101</v>
      </c>
      <c r="N24" s="91">
        <v>0</v>
      </c>
      <c r="O24" s="92">
        <v>0</v>
      </c>
      <c r="P24" s="93">
        <f>N24+O24</f>
        <v>0</v>
      </c>
      <c r="Q24" s="82">
        <f>IFERROR(P24/M24,"-")</f>
        <v>0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102</v>
      </c>
      <c r="C25" s="203"/>
      <c r="D25" s="203" t="s">
        <v>96</v>
      </c>
      <c r="E25" s="203" t="s">
        <v>97</v>
      </c>
      <c r="F25" s="203" t="s">
        <v>64</v>
      </c>
      <c r="G25" s="203"/>
      <c r="H25" s="90"/>
      <c r="I25" s="90"/>
      <c r="J25" s="188"/>
      <c r="K25" s="81">
        <v>35</v>
      </c>
      <c r="L25" s="81">
        <v>0</v>
      </c>
      <c r="M25" s="81">
        <v>134</v>
      </c>
      <c r="N25" s="91">
        <v>6</v>
      </c>
      <c r="O25" s="92">
        <v>0</v>
      </c>
      <c r="P25" s="93">
        <f>N25+O25</f>
        <v>6</v>
      </c>
      <c r="Q25" s="82">
        <f>IFERROR(P25/M25,"-")</f>
        <v>0.044776119402985</v>
      </c>
      <c r="R25" s="81">
        <v>3</v>
      </c>
      <c r="S25" s="81">
        <v>2</v>
      </c>
      <c r="T25" s="82">
        <f>IFERROR(S25/(O25+P25),"-")</f>
        <v>0.33333333333333</v>
      </c>
      <c r="U25" s="182"/>
      <c r="V25" s="84">
        <v>1</v>
      </c>
      <c r="W25" s="82">
        <f>IF(P25=0,"-",V25/P25)</f>
        <v>0.16666666666667</v>
      </c>
      <c r="X25" s="186">
        <v>23000</v>
      </c>
      <c r="Y25" s="187">
        <f>IFERROR(X25/P25,"-")</f>
        <v>3833.3333333333</v>
      </c>
      <c r="Z25" s="187">
        <f>IFERROR(X25/V25,"-")</f>
        <v>23000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0.16666666666667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2</v>
      </c>
      <c r="BO25" s="120">
        <f>IF(P25=0,"",IF(BN25=0,"",(BN25/P25)))</f>
        <v>0.33333333333333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3</v>
      </c>
      <c r="BX25" s="127">
        <f>IF(P25=0,"",IF(BW25=0,"",(BW25/P25)))</f>
        <v>0.5</v>
      </c>
      <c r="BY25" s="128">
        <v>1</v>
      </c>
      <c r="BZ25" s="129">
        <f>IFERROR(BY25/BW25,"-")</f>
        <v>0.33333333333333</v>
      </c>
      <c r="CA25" s="130">
        <v>23000</v>
      </c>
      <c r="CB25" s="131">
        <f>IFERROR(CA25/BW25,"-")</f>
        <v>7666.6666666667</v>
      </c>
      <c r="CC25" s="132"/>
      <c r="CD25" s="132"/>
      <c r="CE25" s="132">
        <v>1</v>
      </c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23000</v>
      </c>
      <c r="CQ25" s="141">
        <v>23000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103</v>
      </c>
      <c r="C26" s="203"/>
      <c r="D26" s="203" t="s">
        <v>96</v>
      </c>
      <c r="E26" s="203" t="s">
        <v>97</v>
      </c>
      <c r="F26" s="203" t="s">
        <v>80</v>
      </c>
      <c r="G26" s="203"/>
      <c r="H26" s="90"/>
      <c r="I26" s="90"/>
      <c r="J26" s="188"/>
      <c r="K26" s="81">
        <v>29</v>
      </c>
      <c r="L26" s="81">
        <v>19</v>
      </c>
      <c r="M26" s="81">
        <v>12</v>
      </c>
      <c r="N26" s="91">
        <v>1</v>
      </c>
      <c r="O26" s="92">
        <v>0</v>
      </c>
      <c r="P26" s="93">
        <f>N26+O26</f>
        <v>1</v>
      </c>
      <c r="Q26" s="82">
        <f>IFERROR(P26/M26,"-")</f>
        <v>0.083333333333333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1</v>
      </c>
      <c r="BX26" s="127">
        <f>IF(P26=0,"",IF(BW26=0,"",(BW26/P26)))</f>
        <v>1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104</v>
      </c>
      <c r="C27" s="203"/>
      <c r="D27" s="203" t="s">
        <v>83</v>
      </c>
      <c r="E27" s="203" t="s">
        <v>84</v>
      </c>
      <c r="F27" s="203" t="s">
        <v>85</v>
      </c>
      <c r="G27" s="203" t="s">
        <v>105</v>
      </c>
      <c r="H27" s="90" t="s">
        <v>87</v>
      </c>
      <c r="I27" s="90" t="s">
        <v>88</v>
      </c>
      <c r="J27" s="188"/>
      <c r="K27" s="81">
        <v>0</v>
      </c>
      <c r="L27" s="81">
        <v>0</v>
      </c>
      <c r="M27" s="81">
        <v>139</v>
      </c>
      <c r="N27" s="91">
        <v>0</v>
      </c>
      <c r="O27" s="92">
        <v>0</v>
      </c>
      <c r="P27" s="93">
        <f>N27+O27</f>
        <v>0</v>
      </c>
      <c r="Q27" s="82">
        <f>IFERROR(P27/M27,"-")</f>
        <v>0</v>
      </c>
      <c r="R27" s="81">
        <v>0</v>
      </c>
      <c r="S27" s="81">
        <v>0</v>
      </c>
      <c r="T27" s="82" t="str">
        <f>IFERROR(S27/(O27+P27),"-")</f>
        <v>-</v>
      </c>
      <c r="U27" s="182"/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/>
      <c r="AB27" s="85"/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106</v>
      </c>
      <c r="C28" s="203"/>
      <c r="D28" s="203" t="s">
        <v>83</v>
      </c>
      <c r="E28" s="203" t="s">
        <v>84</v>
      </c>
      <c r="F28" s="203" t="s">
        <v>85</v>
      </c>
      <c r="G28" s="203"/>
      <c r="H28" s="90"/>
      <c r="I28" s="90"/>
      <c r="J28" s="188"/>
      <c r="K28" s="81">
        <v>54</v>
      </c>
      <c r="L28" s="81">
        <v>0</v>
      </c>
      <c r="M28" s="81">
        <v>192</v>
      </c>
      <c r="N28" s="91">
        <v>11</v>
      </c>
      <c r="O28" s="92">
        <v>0</v>
      </c>
      <c r="P28" s="93">
        <f>N28+O28</f>
        <v>11</v>
      </c>
      <c r="Q28" s="82">
        <f>IFERROR(P28/M28,"-")</f>
        <v>0.057291666666667</v>
      </c>
      <c r="R28" s="81">
        <v>1</v>
      </c>
      <c r="S28" s="81">
        <v>1</v>
      </c>
      <c r="T28" s="82">
        <f>IFERROR(S28/(O28+P28),"-")</f>
        <v>0.090909090909091</v>
      </c>
      <c r="U28" s="182"/>
      <c r="V28" s="84">
        <v>2</v>
      </c>
      <c r="W28" s="82">
        <f>IF(P28=0,"-",V28/P28)</f>
        <v>0.18181818181818</v>
      </c>
      <c r="X28" s="186">
        <v>61000</v>
      </c>
      <c r="Y28" s="187">
        <f>IFERROR(X28/P28,"-")</f>
        <v>5545.4545454545</v>
      </c>
      <c r="Z28" s="187">
        <f>IFERROR(X28/V28,"-")</f>
        <v>30500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4</v>
      </c>
      <c r="BF28" s="113">
        <f>IF(P28=0,"",IF(BE28=0,"",(BE28/P28)))</f>
        <v>0.36363636363636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3</v>
      </c>
      <c r="BO28" s="120">
        <f>IF(P28=0,"",IF(BN28=0,"",(BN28/P28)))</f>
        <v>0.27272727272727</v>
      </c>
      <c r="BP28" s="121">
        <v>1</v>
      </c>
      <c r="BQ28" s="122">
        <f>IFERROR(BP28/BN28,"-")</f>
        <v>0.33333333333333</v>
      </c>
      <c r="BR28" s="123">
        <v>5000</v>
      </c>
      <c r="BS28" s="124">
        <f>IFERROR(BR28/BN28,"-")</f>
        <v>1666.6666666667</v>
      </c>
      <c r="BT28" s="125">
        <v>1</v>
      </c>
      <c r="BU28" s="125"/>
      <c r="BV28" s="125"/>
      <c r="BW28" s="126">
        <v>4</v>
      </c>
      <c r="BX28" s="127">
        <f>IF(P28=0,"",IF(BW28=0,"",(BW28/P28)))</f>
        <v>0.36363636363636</v>
      </c>
      <c r="BY28" s="128">
        <v>1</v>
      </c>
      <c r="BZ28" s="129">
        <f>IFERROR(BY28/BW28,"-")</f>
        <v>0.25</v>
      </c>
      <c r="CA28" s="130">
        <v>56000</v>
      </c>
      <c r="CB28" s="131">
        <f>IFERROR(CA28/BW28,"-")</f>
        <v>14000</v>
      </c>
      <c r="CC28" s="132"/>
      <c r="CD28" s="132"/>
      <c r="CE28" s="132">
        <v>1</v>
      </c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2</v>
      </c>
      <c r="CP28" s="141">
        <v>61000</v>
      </c>
      <c r="CQ28" s="141">
        <v>56000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107</v>
      </c>
      <c r="C29" s="203"/>
      <c r="D29" s="203" t="s">
        <v>83</v>
      </c>
      <c r="E29" s="203" t="s">
        <v>84</v>
      </c>
      <c r="F29" s="203" t="s">
        <v>80</v>
      </c>
      <c r="G29" s="203"/>
      <c r="H29" s="90"/>
      <c r="I29" s="90"/>
      <c r="J29" s="188"/>
      <c r="K29" s="81">
        <v>14</v>
      </c>
      <c r="L29" s="81">
        <v>11</v>
      </c>
      <c r="M29" s="81">
        <v>1</v>
      </c>
      <c r="N29" s="91">
        <v>1</v>
      </c>
      <c r="O29" s="92">
        <v>0</v>
      </c>
      <c r="P29" s="93">
        <f>N29+O29</f>
        <v>1</v>
      </c>
      <c r="Q29" s="82">
        <f>IFERROR(P29/M29,"-")</f>
        <v>1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>
        <v>1</v>
      </c>
      <c r="CG29" s="134">
        <f>IF(P29=0,"",IF(CF29=0,"",(CF29/P29)))</f>
        <v>1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108</v>
      </c>
      <c r="C30" s="203"/>
      <c r="D30" s="203" t="s">
        <v>83</v>
      </c>
      <c r="E30" s="203" t="s">
        <v>84</v>
      </c>
      <c r="F30" s="203" t="s">
        <v>85</v>
      </c>
      <c r="G30" s="203" t="s">
        <v>105</v>
      </c>
      <c r="H30" s="90" t="s">
        <v>92</v>
      </c>
      <c r="I30" s="90"/>
      <c r="J30" s="188"/>
      <c r="K30" s="81">
        <v>1</v>
      </c>
      <c r="L30" s="81">
        <v>0</v>
      </c>
      <c r="M30" s="81">
        <v>218</v>
      </c>
      <c r="N30" s="91">
        <v>1</v>
      </c>
      <c r="O30" s="92">
        <v>0</v>
      </c>
      <c r="P30" s="93">
        <f>N30+O30</f>
        <v>1</v>
      </c>
      <c r="Q30" s="82">
        <f>IFERROR(P30/M30,"-")</f>
        <v>0.0045871559633028</v>
      </c>
      <c r="R30" s="81">
        <v>1</v>
      </c>
      <c r="S30" s="81">
        <v>0</v>
      </c>
      <c r="T30" s="82">
        <f>IFERROR(S30/(O30+P30),"-")</f>
        <v>0</v>
      </c>
      <c r="U30" s="182"/>
      <c r="V30" s="84">
        <v>1</v>
      </c>
      <c r="W30" s="82">
        <f>IF(P30=0,"-",V30/P30)</f>
        <v>1</v>
      </c>
      <c r="X30" s="186">
        <v>3000</v>
      </c>
      <c r="Y30" s="187">
        <f>IFERROR(X30/P30,"-")</f>
        <v>3000</v>
      </c>
      <c r="Z30" s="187">
        <f>IFERROR(X30/V30,"-")</f>
        <v>3000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1</v>
      </c>
      <c r="BP30" s="121">
        <v>1</v>
      </c>
      <c r="BQ30" s="122">
        <f>IFERROR(BP30/BN30,"-")</f>
        <v>1</v>
      </c>
      <c r="BR30" s="123">
        <v>3000</v>
      </c>
      <c r="BS30" s="124">
        <f>IFERROR(BR30/BN30,"-")</f>
        <v>3000</v>
      </c>
      <c r="BT30" s="125">
        <v>1</v>
      </c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3000</v>
      </c>
      <c r="CQ30" s="141">
        <v>3000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109</v>
      </c>
      <c r="C31" s="203"/>
      <c r="D31" s="203" t="s">
        <v>83</v>
      </c>
      <c r="E31" s="203" t="s">
        <v>84</v>
      </c>
      <c r="F31" s="203" t="s">
        <v>85</v>
      </c>
      <c r="G31" s="203"/>
      <c r="H31" s="90"/>
      <c r="I31" s="90"/>
      <c r="J31" s="188"/>
      <c r="K31" s="81">
        <v>86</v>
      </c>
      <c r="L31" s="81">
        <v>0</v>
      </c>
      <c r="M31" s="81">
        <v>221</v>
      </c>
      <c r="N31" s="91">
        <v>18</v>
      </c>
      <c r="O31" s="92">
        <v>0</v>
      </c>
      <c r="P31" s="93">
        <f>N31+O31</f>
        <v>18</v>
      </c>
      <c r="Q31" s="82">
        <f>IFERROR(P31/M31,"-")</f>
        <v>0.081447963800905</v>
      </c>
      <c r="R31" s="81">
        <v>2</v>
      </c>
      <c r="S31" s="81">
        <v>8</v>
      </c>
      <c r="T31" s="82">
        <f>IFERROR(S31/(O31+P31),"-")</f>
        <v>0.44444444444444</v>
      </c>
      <c r="U31" s="182"/>
      <c r="V31" s="84">
        <v>6</v>
      </c>
      <c r="W31" s="82">
        <f>IF(P31=0,"-",V31/P31)</f>
        <v>0.33333333333333</v>
      </c>
      <c r="X31" s="186">
        <v>60750</v>
      </c>
      <c r="Y31" s="187">
        <f>IFERROR(X31/P31,"-")</f>
        <v>3375</v>
      </c>
      <c r="Z31" s="187">
        <f>IFERROR(X31/V31,"-")</f>
        <v>10125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1</v>
      </c>
      <c r="AN31" s="101">
        <f>IF(P31=0,"",IF(AM31=0,"",(AM31/P31)))</f>
        <v>0.055555555555556</v>
      </c>
      <c r="AO31" s="100">
        <v>1</v>
      </c>
      <c r="AP31" s="102">
        <f>IFERROR(AP31/AM31,"-")</f>
        <v>0</v>
      </c>
      <c r="AQ31" s="103">
        <v>9000</v>
      </c>
      <c r="AR31" s="104">
        <f>IFERROR(AQ31/AM31,"-")</f>
        <v>9000</v>
      </c>
      <c r="AS31" s="105"/>
      <c r="AT31" s="105"/>
      <c r="AU31" s="105">
        <v>1</v>
      </c>
      <c r="AV31" s="106">
        <v>1</v>
      </c>
      <c r="AW31" s="107">
        <f>IF(P31=0,"",IF(AV31=0,"",(AV31/P31)))</f>
        <v>0.055555555555556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3</v>
      </c>
      <c r="BF31" s="113">
        <f>IF(P31=0,"",IF(BE31=0,"",(BE31/P31)))</f>
        <v>0.16666666666667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9</v>
      </c>
      <c r="BO31" s="120">
        <f>IF(P31=0,"",IF(BN31=0,"",(BN31/P31)))</f>
        <v>0.5</v>
      </c>
      <c r="BP31" s="121">
        <v>3</v>
      </c>
      <c r="BQ31" s="122">
        <f>IFERROR(BP31/BN31,"-")</f>
        <v>0.33333333333333</v>
      </c>
      <c r="BR31" s="123">
        <v>16750</v>
      </c>
      <c r="BS31" s="124">
        <f>IFERROR(BR31/BN31,"-")</f>
        <v>1861.1111111111</v>
      </c>
      <c r="BT31" s="125">
        <v>2</v>
      </c>
      <c r="BU31" s="125"/>
      <c r="BV31" s="125">
        <v>1</v>
      </c>
      <c r="BW31" s="126">
        <v>4</v>
      </c>
      <c r="BX31" s="127">
        <f>IF(P31=0,"",IF(BW31=0,"",(BW31/P31)))</f>
        <v>0.22222222222222</v>
      </c>
      <c r="BY31" s="128">
        <v>2</v>
      </c>
      <c r="BZ31" s="129">
        <f>IFERROR(BY31/BW31,"-")</f>
        <v>0.5</v>
      </c>
      <c r="CA31" s="130">
        <v>35000</v>
      </c>
      <c r="CB31" s="131">
        <f>IFERROR(CA31/BW31,"-")</f>
        <v>8750</v>
      </c>
      <c r="CC31" s="132">
        <v>1</v>
      </c>
      <c r="CD31" s="132"/>
      <c r="CE31" s="132">
        <v>1</v>
      </c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6</v>
      </c>
      <c r="CP31" s="141">
        <v>60750</v>
      </c>
      <c r="CQ31" s="141">
        <v>25000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110</v>
      </c>
      <c r="C32" s="203"/>
      <c r="D32" s="203" t="s">
        <v>83</v>
      </c>
      <c r="E32" s="203" t="s">
        <v>84</v>
      </c>
      <c r="F32" s="203" t="s">
        <v>80</v>
      </c>
      <c r="G32" s="203"/>
      <c r="H32" s="90"/>
      <c r="I32" s="90"/>
      <c r="J32" s="188"/>
      <c r="K32" s="81">
        <v>35</v>
      </c>
      <c r="L32" s="81">
        <v>18</v>
      </c>
      <c r="M32" s="81">
        <v>4</v>
      </c>
      <c r="N32" s="91">
        <v>3</v>
      </c>
      <c r="O32" s="92">
        <v>0</v>
      </c>
      <c r="P32" s="93">
        <f>N32+O32</f>
        <v>3</v>
      </c>
      <c r="Q32" s="82">
        <f>IFERROR(P32/M32,"-")</f>
        <v>0.75</v>
      </c>
      <c r="R32" s="81">
        <v>1</v>
      </c>
      <c r="S32" s="81">
        <v>1</v>
      </c>
      <c r="T32" s="82">
        <f>IFERROR(S32/(O32+P32),"-")</f>
        <v>0.33333333333333</v>
      </c>
      <c r="U32" s="182"/>
      <c r="V32" s="84">
        <v>1</v>
      </c>
      <c r="W32" s="82">
        <f>IF(P32=0,"-",V32/P32)</f>
        <v>0.33333333333333</v>
      </c>
      <c r="X32" s="186">
        <v>6000</v>
      </c>
      <c r="Y32" s="187">
        <f>IFERROR(X32/P32,"-")</f>
        <v>2000</v>
      </c>
      <c r="Z32" s="187">
        <f>IFERROR(X32/V32,"-")</f>
        <v>6000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0.33333333333333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1</v>
      </c>
      <c r="BO32" s="120">
        <f>IF(P32=0,"",IF(BN32=0,"",(BN32/P32)))</f>
        <v>0.33333333333333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>
        <v>1</v>
      </c>
      <c r="CG32" s="134">
        <f>IF(P32=0,"",IF(CF32=0,"",(CF32/P32)))</f>
        <v>0.33333333333333</v>
      </c>
      <c r="CH32" s="135">
        <v>1</v>
      </c>
      <c r="CI32" s="136">
        <f>IFERROR(CH32/CF32,"-")</f>
        <v>1</v>
      </c>
      <c r="CJ32" s="137">
        <v>6000</v>
      </c>
      <c r="CK32" s="138">
        <f>IFERROR(CJ32/CF32,"-")</f>
        <v>6000</v>
      </c>
      <c r="CL32" s="139"/>
      <c r="CM32" s="139">
        <v>1</v>
      </c>
      <c r="CN32" s="139"/>
      <c r="CO32" s="140">
        <v>1</v>
      </c>
      <c r="CP32" s="141">
        <v>6000</v>
      </c>
      <c r="CQ32" s="141">
        <v>6000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111</v>
      </c>
      <c r="C33" s="203"/>
      <c r="D33" s="203" t="s">
        <v>96</v>
      </c>
      <c r="E33" s="203" t="s">
        <v>97</v>
      </c>
      <c r="F33" s="203" t="s">
        <v>64</v>
      </c>
      <c r="G33" s="203" t="s">
        <v>105</v>
      </c>
      <c r="H33" s="90" t="s">
        <v>87</v>
      </c>
      <c r="I33" s="90" t="s">
        <v>98</v>
      </c>
      <c r="J33" s="188"/>
      <c r="K33" s="81">
        <v>0</v>
      </c>
      <c r="L33" s="81">
        <v>0</v>
      </c>
      <c r="M33" s="81">
        <v>45</v>
      </c>
      <c r="N33" s="91">
        <v>0</v>
      </c>
      <c r="O33" s="92">
        <v>0</v>
      </c>
      <c r="P33" s="93">
        <f>N33+O33</f>
        <v>0</v>
      </c>
      <c r="Q33" s="82">
        <f>IFERROR(P33/M33,"-")</f>
        <v>0</v>
      </c>
      <c r="R33" s="81">
        <v>0</v>
      </c>
      <c r="S33" s="81">
        <v>0</v>
      </c>
      <c r="T33" s="82" t="str">
        <f>IFERROR(S33/(O33+P33),"-")</f>
        <v>-</v>
      </c>
      <c r="U33" s="182"/>
      <c r="V33" s="84">
        <v>0</v>
      </c>
      <c r="W33" s="82" t="str">
        <f>IF(P33=0,"-",V33/P33)</f>
        <v>-</v>
      </c>
      <c r="X33" s="186">
        <v>0</v>
      </c>
      <c r="Y33" s="187" t="str">
        <f>IFERROR(X33/P33,"-")</f>
        <v>-</v>
      </c>
      <c r="Z33" s="187" t="str">
        <f>IFERROR(X33/V33,"-")</f>
        <v>-</v>
      </c>
      <c r="AA33" s="188"/>
      <c r="AB33" s="85"/>
      <c r="AC33" s="79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112</v>
      </c>
      <c r="C34" s="203"/>
      <c r="D34" s="203" t="s">
        <v>96</v>
      </c>
      <c r="E34" s="203" t="s">
        <v>97</v>
      </c>
      <c r="F34" s="203" t="s">
        <v>64</v>
      </c>
      <c r="G34" s="203"/>
      <c r="H34" s="90"/>
      <c r="I34" s="90"/>
      <c r="J34" s="188"/>
      <c r="K34" s="81">
        <v>19</v>
      </c>
      <c r="L34" s="81">
        <v>0</v>
      </c>
      <c r="M34" s="81">
        <v>74</v>
      </c>
      <c r="N34" s="91">
        <v>5</v>
      </c>
      <c r="O34" s="92">
        <v>0</v>
      </c>
      <c r="P34" s="93">
        <f>N34+O34</f>
        <v>5</v>
      </c>
      <c r="Q34" s="82">
        <f>IFERROR(P34/M34,"-")</f>
        <v>0.067567567567568</v>
      </c>
      <c r="R34" s="81">
        <v>0</v>
      </c>
      <c r="S34" s="81">
        <v>3</v>
      </c>
      <c r="T34" s="82">
        <f>IFERROR(S34/(O34+P34),"-")</f>
        <v>0.6</v>
      </c>
      <c r="U34" s="182"/>
      <c r="V34" s="84">
        <v>2</v>
      </c>
      <c r="W34" s="82">
        <f>IF(P34=0,"-",V34/P34)</f>
        <v>0.4</v>
      </c>
      <c r="X34" s="186">
        <v>6000</v>
      </c>
      <c r="Y34" s="187">
        <f>IFERROR(X34/P34,"-")</f>
        <v>1200</v>
      </c>
      <c r="Z34" s="187">
        <f>IFERROR(X34/V34,"-")</f>
        <v>3000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>
        <v>1</v>
      </c>
      <c r="AW34" s="107">
        <f>IF(P34=0,"",IF(AV34=0,"",(AV34/P34)))</f>
        <v>0.2</v>
      </c>
      <c r="AX34" s="106"/>
      <c r="AY34" s="108">
        <f>IFERROR(AX34/AV34,"-")</f>
        <v>0</v>
      </c>
      <c r="AZ34" s="109"/>
      <c r="BA34" s="110">
        <f>IFERROR(AZ34/AV34,"-")</f>
        <v>0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4</v>
      </c>
      <c r="BO34" s="120">
        <f>IF(P34=0,"",IF(BN34=0,"",(BN34/P34)))</f>
        <v>0.8</v>
      </c>
      <c r="BP34" s="121">
        <v>2</v>
      </c>
      <c r="BQ34" s="122">
        <f>IFERROR(BP34/BN34,"-")</f>
        <v>0.5</v>
      </c>
      <c r="BR34" s="123">
        <v>6000</v>
      </c>
      <c r="BS34" s="124">
        <f>IFERROR(BR34/BN34,"-")</f>
        <v>1500</v>
      </c>
      <c r="BT34" s="125">
        <v>2</v>
      </c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2</v>
      </c>
      <c r="CP34" s="141">
        <v>6000</v>
      </c>
      <c r="CQ34" s="141">
        <v>3000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113</v>
      </c>
      <c r="C35" s="203"/>
      <c r="D35" s="203" t="s">
        <v>96</v>
      </c>
      <c r="E35" s="203" t="s">
        <v>97</v>
      </c>
      <c r="F35" s="203" t="s">
        <v>80</v>
      </c>
      <c r="G35" s="203"/>
      <c r="H35" s="90"/>
      <c r="I35" s="90"/>
      <c r="J35" s="188"/>
      <c r="K35" s="81">
        <v>23</v>
      </c>
      <c r="L35" s="81">
        <v>14</v>
      </c>
      <c r="M35" s="81">
        <v>1</v>
      </c>
      <c r="N35" s="91">
        <v>1</v>
      </c>
      <c r="O35" s="92">
        <v>0</v>
      </c>
      <c r="P35" s="93">
        <f>N35+O35</f>
        <v>1</v>
      </c>
      <c r="Q35" s="82">
        <f>IFERROR(P35/M35,"-")</f>
        <v>1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>
        <v>1</v>
      </c>
      <c r="BX35" s="127">
        <f>IF(P35=0,"",IF(BW35=0,"",(BW35/P35)))</f>
        <v>1</v>
      </c>
      <c r="BY35" s="128">
        <v>1</v>
      </c>
      <c r="BZ35" s="129">
        <f>IFERROR(BY35/BW35,"-")</f>
        <v>1</v>
      </c>
      <c r="CA35" s="130">
        <v>8000</v>
      </c>
      <c r="CB35" s="131">
        <f>IFERROR(CA35/BW35,"-")</f>
        <v>8000</v>
      </c>
      <c r="CC35" s="132"/>
      <c r="CD35" s="132">
        <v>1</v>
      </c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>
        <v>8000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114</v>
      </c>
      <c r="C36" s="203"/>
      <c r="D36" s="203" t="s">
        <v>96</v>
      </c>
      <c r="E36" s="203" t="s">
        <v>97</v>
      </c>
      <c r="F36" s="203" t="s">
        <v>64</v>
      </c>
      <c r="G36" s="203" t="s">
        <v>105</v>
      </c>
      <c r="H36" s="90" t="s">
        <v>92</v>
      </c>
      <c r="I36" s="90"/>
      <c r="J36" s="188"/>
      <c r="K36" s="81">
        <v>0</v>
      </c>
      <c r="L36" s="81">
        <v>0</v>
      </c>
      <c r="M36" s="81">
        <v>2</v>
      </c>
      <c r="N36" s="91">
        <v>0</v>
      </c>
      <c r="O36" s="92">
        <v>0</v>
      </c>
      <c r="P36" s="93">
        <f>N36+O36</f>
        <v>0</v>
      </c>
      <c r="Q36" s="82">
        <f>IFERROR(P36/M36,"-")</f>
        <v>0</v>
      </c>
      <c r="R36" s="81">
        <v>0</v>
      </c>
      <c r="S36" s="81">
        <v>0</v>
      </c>
      <c r="T36" s="82" t="str">
        <f>IFERROR(S36/(O36+P36),"-")</f>
        <v>-</v>
      </c>
      <c r="U36" s="182"/>
      <c r="V36" s="84">
        <v>0</v>
      </c>
      <c r="W36" s="82" t="str">
        <f>IF(P36=0,"-",V36/P36)</f>
        <v>-</v>
      </c>
      <c r="X36" s="186">
        <v>0</v>
      </c>
      <c r="Y36" s="187" t="str">
        <f>IFERROR(X36/P36,"-")</f>
        <v>-</v>
      </c>
      <c r="Z36" s="187" t="str">
        <f>IFERROR(X36/V36,"-")</f>
        <v>-</v>
      </c>
      <c r="AA36" s="188"/>
      <c r="AB36" s="85"/>
      <c r="AC36" s="79"/>
      <c r="AD36" s="94"/>
      <c r="AE36" s="95" t="str">
        <f>IF(P36=0,"",IF(AD36=0,"",(AD36/P36)))</f>
        <v/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 t="str">
        <f>IF(P36=0,"",IF(AM36=0,"",(AM36/P36)))</f>
        <v/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 t="str">
        <f>IF(P36=0,"",IF(AV36=0,"",(AV36/P36)))</f>
        <v/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 t="str">
        <f>IF(P36=0,"",IF(BE36=0,"",(BE36/P36)))</f>
        <v/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 t="str">
        <f>IF(P36=0,"",IF(BN36=0,"",(BN36/P36)))</f>
        <v/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 t="str">
        <f>IF(P36=0,"",IF(BW36=0,"",(BW36/P36)))</f>
        <v/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 t="str">
        <f>IF(P36=0,"",IF(CF36=0,"",(CF36/P36)))</f>
        <v/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115</v>
      </c>
      <c r="C37" s="203"/>
      <c r="D37" s="203" t="s">
        <v>96</v>
      </c>
      <c r="E37" s="203" t="s">
        <v>97</v>
      </c>
      <c r="F37" s="203" t="s">
        <v>64</v>
      </c>
      <c r="G37" s="203"/>
      <c r="H37" s="90"/>
      <c r="I37" s="90"/>
      <c r="J37" s="188"/>
      <c r="K37" s="81">
        <v>12</v>
      </c>
      <c r="L37" s="81">
        <v>0</v>
      </c>
      <c r="M37" s="81">
        <v>61</v>
      </c>
      <c r="N37" s="91">
        <v>4</v>
      </c>
      <c r="O37" s="92">
        <v>0</v>
      </c>
      <c r="P37" s="93">
        <f>N37+O37</f>
        <v>4</v>
      </c>
      <c r="Q37" s="82">
        <f>IFERROR(P37/M37,"-")</f>
        <v>0.065573770491803</v>
      </c>
      <c r="R37" s="81">
        <v>0</v>
      </c>
      <c r="S37" s="81">
        <v>1</v>
      </c>
      <c r="T37" s="82">
        <f>IFERROR(S37/(O37+P37),"-")</f>
        <v>0.25</v>
      </c>
      <c r="U37" s="182"/>
      <c r="V37" s="84">
        <v>1</v>
      </c>
      <c r="W37" s="82">
        <f>IF(P37=0,"-",V37/P37)</f>
        <v>0.25</v>
      </c>
      <c r="X37" s="186">
        <v>41000</v>
      </c>
      <c r="Y37" s="187">
        <f>IFERROR(X37/P37,"-")</f>
        <v>10250</v>
      </c>
      <c r="Z37" s="187">
        <f>IFERROR(X37/V37,"-")</f>
        <v>41000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2</v>
      </c>
      <c r="BF37" s="113">
        <f>IF(P37=0,"",IF(BE37=0,"",(BE37/P37)))</f>
        <v>0.5</v>
      </c>
      <c r="BG37" s="112">
        <v>1</v>
      </c>
      <c r="BH37" s="114">
        <f>IFERROR(BG37/BE37,"-")</f>
        <v>0.5</v>
      </c>
      <c r="BI37" s="115">
        <v>41000</v>
      </c>
      <c r="BJ37" s="116">
        <f>IFERROR(BI37/BE37,"-")</f>
        <v>20500</v>
      </c>
      <c r="BK37" s="117"/>
      <c r="BL37" s="117"/>
      <c r="BM37" s="117">
        <v>1</v>
      </c>
      <c r="BN37" s="119">
        <v>1</v>
      </c>
      <c r="BO37" s="120">
        <f>IF(P37=0,"",IF(BN37=0,"",(BN37/P37)))</f>
        <v>0.25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>
        <v>1</v>
      </c>
      <c r="CG37" s="134">
        <f>IF(P37=0,"",IF(CF37=0,"",(CF37/P37)))</f>
        <v>0.25</v>
      </c>
      <c r="CH37" s="135"/>
      <c r="CI37" s="136">
        <f>IFERROR(CH37/CF37,"-")</f>
        <v>0</v>
      </c>
      <c r="CJ37" s="137"/>
      <c r="CK37" s="138">
        <f>IFERROR(CJ37/CF37,"-")</f>
        <v>0</v>
      </c>
      <c r="CL37" s="139"/>
      <c r="CM37" s="139"/>
      <c r="CN37" s="139"/>
      <c r="CO37" s="140">
        <v>1</v>
      </c>
      <c r="CP37" s="141">
        <v>41000</v>
      </c>
      <c r="CQ37" s="141">
        <v>41000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116</v>
      </c>
      <c r="C38" s="203"/>
      <c r="D38" s="203" t="s">
        <v>96</v>
      </c>
      <c r="E38" s="203" t="s">
        <v>97</v>
      </c>
      <c r="F38" s="203" t="s">
        <v>80</v>
      </c>
      <c r="G38" s="203"/>
      <c r="H38" s="90"/>
      <c r="I38" s="90"/>
      <c r="J38" s="188"/>
      <c r="K38" s="81">
        <v>10</v>
      </c>
      <c r="L38" s="81">
        <v>9</v>
      </c>
      <c r="M38" s="81">
        <v>1</v>
      </c>
      <c r="N38" s="91">
        <v>0</v>
      </c>
      <c r="O38" s="92">
        <v>0</v>
      </c>
      <c r="P38" s="93">
        <f>N38+O38</f>
        <v>0</v>
      </c>
      <c r="Q38" s="82">
        <f>IFERROR(P38/M38,"-")</f>
        <v>0</v>
      </c>
      <c r="R38" s="81">
        <v>0</v>
      </c>
      <c r="S38" s="81">
        <v>0</v>
      </c>
      <c r="T38" s="82" t="str">
        <f>IFERROR(S38/(O38+P38),"-")</f>
        <v>-</v>
      </c>
      <c r="U38" s="182"/>
      <c r="V38" s="84">
        <v>0</v>
      </c>
      <c r="W38" s="82" t="str">
        <f>IF(P38=0,"-",V38/P38)</f>
        <v>-</v>
      </c>
      <c r="X38" s="186">
        <v>0</v>
      </c>
      <c r="Y38" s="187" t="str">
        <f>IFERROR(X38/P38,"-")</f>
        <v>-</v>
      </c>
      <c r="Z38" s="187" t="str">
        <f>IFERROR(X38/V38,"-")</f>
        <v>-</v>
      </c>
      <c r="AA38" s="188"/>
      <c r="AB38" s="85"/>
      <c r="AC38" s="79"/>
      <c r="AD38" s="94"/>
      <c r="AE38" s="95" t="str">
        <f>IF(P38=0,"",IF(AD38=0,"",(AD38/P38)))</f>
        <v/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 t="str">
        <f>IF(P38=0,"",IF(AM38=0,"",(AM38/P38)))</f>
        <v/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 t="str">
        <f>IF(P38=0,"",IF(AV38=0,"",(AV38/P38)))</f>
        <v/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 t="str">
        <f>IF(P38=0,"",IF(BE38=0,"",(BE38/P38)))</f>
        <v/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 t="str">
        <f>IF(P38=0,"",IF(BN38=0,"",(BN38/P38)))</f>
        <v/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 t="str">
        <f>IF(P38=0,"",IF(BW38=0,"",(BW38/P38)))</f>
        <v/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 t="str">
        <f>IF(P38=0,"",IF(CF38=0,"",(CF38/P38)))</f>
        <v/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2.430575</v>
      </c>
      <c r="B39" s="203" t="s">
        <v>117</v>
      </c>
      <c r="C39" s="203"/>
      <c r="D39" s="203" t="s">
        <v>118</v>
      </c>
      <c r="E39" s="203" t="s">
        <v>119</v>
      </c>
      <c r="F39" s="203" t="s">
        <v>85</v>
      </c>
      <c r="G39" s="203" t="s">
        <v>70</v>
      </c>
      <c r="H39" s="90" t="s">
        <v>120</v>
      </c>
      <c r="I39" s="90" t="s">
        <v>121</v>
      </c>
      <c r="J39" s="188">
        <v>400000</v>
      </c>
      <c r="K39" s="81">
        <v>0</v>
      </c>
      <c r="L39" s="81">
        <v>0</v>
      </c>
      <c r="M39" s="81">
        <v>141</v>
      </c>
      <c r="N39" s="91">
        <v>0</v>
      </c>
      <c r="O39" s="92">
        <v>0</v>
      </c>
      <c r="P39" s="93">
        <f>N39+O39</f>
        <v>0</v>
      </c>
      <c r="Q39" s="82">
        <f>IFERROR(P39/M39,"-")</f>
        <v>0</v>
      </c>
      <c r="R39" s="81">
        <v>0</v>
      </c>
      <c r="S39" s="81">
        <v>0</v>
      </c>
      <c r="T39" s="82" t="str">
        <f>IFERROR(S39/(O39+P39),"-")</f>
        <v>-</v>
      </c>
      <c r="U39" s="182">
        <f>IFERROR(J39/SUM(P39:P45),"-")</f>
        <v>10256.41025641</v>
      </c>
      <c r="V39" s="84">
        <v>0</v>
      </c>
      <c r="W39" s="82" t="str">
        <f>IF(P39=0,"-",V39/P39)</f>
        <v>-</v>
      </c>
      <c r="X39" s="186">
        <v>0</v>
      </c>
      <c r="Y39" s="187" t="str">
        <f>IFERROR(X39/P39,"-")</f>
        <v>-</v>
      </c>
      <c r="Z39" s="187" t="str">
        <f>IFERROR(X39/V39,"-")</f>
        <v>-</v>
      </c>
      <c r="AA39" s="188">
        <f>SUM(X39:X45)-SUM(J39:J45)</f>
        <v>572230</v>
      </c>
      <c r="AB39" s="85">
        <f>SUM(X39:X45)/SUM(J39:J45)</f>
        <v>2.430575</v>
      </c>
      <c r="AC39" s="79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122</v>
      </c>
      <c r="C40" s="203"/>
      <c r="D40" s="203" t="s">
        <v>118</v>
      </c>
      <c r="E40" s="203" t="s">
        <v>119</v>
      </c>
      <c r="F40" s="203" t="s">
        <v>85</v>
      </c>
      <c r="G40" s="203"/>
      <c r="H40" s="90" t="s">
        <v>120</v>
      </c>
      <c r="I40" s="90"/>
      <c r="J40" s="188"/>
      <c r="K40" s="81">
        <v>57</v>
      </c>
      <c r="L40" s="81">
        <v>0</v>
      </c>
      <c r="M40" s="81">
        <v>165</v>
      </c>
      <c r="N40" s="91">
        <v>9</v>
      </c>
      <c r="O40" s="92">
        <v>0</v>
      </c>
      <c r="P40" s="93">
        <f>N40+O40</f>
        <v>9</v>
      </c>
      <c r="Q40" s="82">
        <f>IFERROR(P40/M40,"-")</f>
        <v>0.054545454545455</v>
      </c>
      <c r="R40" s="81">
        <v>2</v>
      </c>
      <c r="S40" s="81">
        <v>1</v>
      </c>
      <c r="T40" s="82">
        <f>IFERROR(S40/(O40+P40),"-")</f>
        <v>0.11111111111111</v>
      </c>
      <c r="U40" s="182"/>
      <c r="V40" s="84">
        <v>3</v>
      </c>
      <c r="W40" s="82">
        <f>IF(P40=0,"-",V40/P40)</f>
        <v>0.33333333333333</v>
      </c>
      <c r="X40" s="186">
        <v>48000</v>
      </c>
      <c r="Y40" s="187">
        <f>IFERROR(X40/P40,"-")</f>
        <v>5333.3333333333</v>
      </c>
      <c r="Z40" s="187">
        <f>IFERROR(X40/V40,"-")</f>
        <v>16000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3</v>
      </c>
      <c r="BF40" s="113">
        <f>IF(P40=0,"",IF(BE40=0,"",(BE40/P40)))</f>
        <v>0.33333333333333</v>
      </c>
      <c r="BG40" s="112">
        <v>1</v>
      </c>
      <c r="BH40" s="114">
        <f>IFERROR(BG40/BE40,"-")</f>
        <v>0.33333333333333</v>
      </c>
      <c r="BI40" s="115">
        <v>15000</v>
      </c>
      <c r="BJ40" s="116">
        <f>IFERROR(BI40/BE40,"-")</f>
        <v>5000</v>
      </c>
      <c r="BK40" s="117"/>
      <c r="BL40" s="117">
        <v>1</v>
      </c>
      <c r="BM40" s="117"/>
      <c r="BN40" s="119">
        <v>3</v>
      </c>
      <c r="BO40" s="120">
        <f>IF(P40=0,"",IF(BN40=0,"",(BN40/P40)))</f>
        <v>0.33333333333333</v>
      </c>
      <c r="BP40" s="121">
        <v>2</v>
      </c>
      <c r="BQ40" s="122">
        <f>IFERROR(BP40/BN40,"-")</f>
        <v>0.66666666666667</v>
      </c>
      <c r="BR40" s="123">
        <v>33000</v>
      </c>
      <c r="BS40" s="124">
        <f>IFERROR(BR40/BN40,"-")</f>
        <v>11000</v>
      </c>
      <c r="BT40" s="125">
        <v>1</v>
      </c>
      <c r="BU40" s="125"/>
      <c r="BV40" s="125">
        <v>1</v>
      </c>
      <c r="BW40" s="126">
        <v>3</v>
      </c>
      <c r="BX40" s="127">
        <f>IF(P40=0,"",IF(BW40=0,"",(BW40/P40)))</f>
        <v>0.33333333333333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3</v>
      </c>
      <c r="CP40" s="141">
        <v>48000</v>
      </c>
      <c r="CQ40" s="141">
        <v>23000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123</v>
      </c>
      <c r="C41" s="203"/>
      <c r="D41" s="203" t="s">
        <v>124</v>
      </c>
      <c r="E41" s="203" t="s">
        <v>125</v>
      </c>
      <c r="F41" s="203" t="s">
        <v>64</v>
      </c>
      <c r="G41" s="203"/>
      <c r="H41" s="90" t="s">
        <v>120</v>
      </c>
      <c r="I41" s="90"/>
      <c r="J41" s="188"/>
      <c r="K41" s="81">
        <v>17</v>
      </c>
      <c r="L41" s="81">
        <v>0</v>
      </c>
      <c r="M41" s="81">
        <v>115</v>
      </c>
      <c r="N41" s="91">
        <v>5</v>
      </c>
      <c r="O41" s="92">
        <v>0</v>
      </c>
      <c r="P41" s="93">
        <f>N41+O41</f>
        <v>5</v>
      </c>
      <c r="Q41" s="82">
        <f>IFERROR(P41/M41,"-")</f>
        <v>0.043478260869565</v>
      </c>
      <c r="R41" s="81">
        <v>0</v>
      </c>
      <c r="S41" s="81">
        <v>1</v>
      </c>
      <c r="T41" s="82">
        <f>IFERROR(S41/(O41+P41),"-")</f>
        <v>0.2</v>
      </c>
      <c r="U41" s="182"/>
      <c r="V41" s="84">
        <v>1</v>
      </c>
      <c r="W41" s="82">
        <f>IF(P41=0,"-",V41/P41)</f>
        <v>0.2</v>
      </c>
      <c r="X41" s="186">
        <v>3000</v>
      </c>
      <c r="Y41" s="187">
        <f>IFERROR(X41/P41,"-")</f>
        <v>600</v>
      </c>
      <c r="Z41" s="187">
        <f>IFERROR(X41/V41,"-")</f>
        <v>3000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>
        <v>1</v>
      </c>
      <c r="AW41" s="107">
        <f>IF(P41=0,"",IF(AV41=0,"",(AV41/P41)))</f>
        <v>0.2</v>
      </c>
      <c r="AX41" s="106"/>
      <c r="AY41" s="108">
        <f>IFERROR(AX41/AV41,"-")</f>
        <v>0</v>
      </c>
      <c r="AZ41" s="109"/>
      <c r="BA41" s="110">
        <f>IFERROR(AZ41/AV41,"-")</f>
        <v>0</v>
      </c>
      <c r="BB41" s="111"/>
      <c r="BC41" s="111"/>
      <c r="BD41" s="111"/>
      <c r="BE41" s="112">
        <v>1</v>
      </c>
      <c r="BF41" s="113">
        <f>IF(P41=0,"",IF(BE41=0,"",(BE41/P41)))</f>
        <v>0.2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3</v>
      </c>
      <c r="BO41" s="120">
        <f>IF(P41=0,"",IF(BN41=0,"",(BN41/P41)))</f>
        <v>0.6</v>
      </c>
      <c r="BP41" s="121">
        <v>1</v>
      </c>
      <c r="BQ41" s="122">
        <f>IFERROR(BP41/BN41,"-")</f>
        <v>0.33333333333333</v>
      </c>
      <c r="BR41" s="123">
        <v>3000</v>
      </c>
      <c r="BS41" s="124">
        <f>IFERROR(BR41/BN41,"-")</f>
        <v>1000</v>
      </c>
      <c r="BT41" s="125">
        <v>1</v>
      </c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3000</v>
      </c>
      <c r="CQ41" s="141">
        <v>3000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126</v>
      </c>
      <c r="C42" s="203"/>
      <c r="D42" s="203" t="s">
        <v>127</v>
      </c>
      <c r="E42" s="203" t="s">
        <v>128</v>
      </c>
      <c r="F42" s="203" t="s">
        <v>85</v>
      </c>
      <c r="G42" s="203"/>
      <c r="H42" s="90" t="s">
        <v>120</v>
      </c>
      <c r="I42" s="90"/>
      <c r="J42" s="188"/>
      <c r="K42" s="81">
        <v>1</v>
      </c>
      <c r="L42" s="81">
        <v>0</v>
      </c>
      <c r="M42" s="81">
        <v>124</v>
      </c>
      <c r="N42" s="91">
        <v>0</v>
      </c>
      <c r="O42" s="92">
        <v>0</v>
      </c>
      <c r="P42" s="93">
        <f>N42+O42</f>
        <v>0</v>
      </c>
      <c r="Q42" s="82">
        <f>IFERROR(P42/M42,"-")</f>
        <v>0</v>
      </c>
      <c r="R42" s="81">
        <v>0</v>
      </c>
      <c r="S42" s="81">
        <v>0</v>
      </c>
      <c r="T42" s="82" t="str">
        <f>IFERROR(S42/(O42+P42),"-")</f>
        <v>-</v>
      </c>
      <c r="U42" s="182"/>
      <c r="V42" s="84">
        <v>0</v>
      </c>
      <c r="W42" s="82" t="str">
        <f>IF(P42=0,"-",V42/P42)</f>
        <v>-</v>
      </c>
      <c r="X42" s="186">
        <v>0</v>
      </c>
      <c r="Y42" s="187" t="str">
        <f>IFERROR(X42/P42,"-")</f>
        <v>-</v>
      </c>
      <c r="Z42" s="187" t="str">
        <f>IFERROR(X42/V42,"-")</f>
        <v>-</v>
      </c>
      <c r="AA42" s="188"/>
      <c r="AB42" s="85"/>
      <c r="AC42" s="79"/>
      <c r="AD42" s="94"/>
      <c r="AE42" s="95" t="str">
        <f>IF(P42=0,"",IF(AD42=0,"",(AD42/P42)))</f>
        <v/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 t="str">
        <f>IF(P42=0,"",IF(AM42=0,"",(AM42/P42)))</f>
        <v/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 t="str">
        <f>IF(P42=0,"",IF(AV42=0,"",(AV42/P42)))</f>
        <v/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 t="str">
        <f>IF(P42=0,"",IF(BE42=0,"",(BE42/P42)))</f>
        <v/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 t="str">
        <f>IF(P42=0,"",IF(BN42=0,"",(BN42/P42)))</f>
        <v/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 t="str">
        <f>IF(P42=0,"",IF(BW42=0,"",(BW42/P42)))</f>
        <v/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 t="str">
        <f>IF(P42=0,"",IF(CF42=0,"",(CF42/P42)))</f>
        <v/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129</v>
      </c>
      <c r="C43" s="203"/>
      <c r="D43" s="203" t="s">
        <v>127</v>
      </c>
      <c r="E43" s="203" t="s">
        <v>128</v>
      </c>
      <c r="F43" s="203" t="s">
        <v>85</v>
      </c>
      <c r="G43" s="203"/>
      <c r="H43" s="90" t="s">
        <v>120</v>
      </c>
      <c r="I43" s="90"/>
      <c r="J43" s="188"/>
      <c r="K43" s="81">
        <v>27</v>
      </c>
      <c r="L43" s="81">
        <v>0</v>
      </c>
      <c r="M43" s="81">
        <v>117</v>
      </c>
      <c r="N43" s="91">
        <v>6</v>
      </c>
      <c r="O43" s="92">
        <v>0</v>
      </c>
      <c r="P43" s="93">
        <f>N43+O43</f>
        <v>6</v>
      </c>
      <c r="Q43" s="82">
        <f>IFERROR(P43/M43,"-")</f>
        <v>0.051282051282051</v>
      </c>
      <c r="R43" s="81">
        <v>1</v>
      </c>
      <c r="S43" s="81">
        <v>0</v>
      </c>
      <c r="T43" s="82">
        <f>IFERROR(S43/(O43+P43),"-")</f>
        <v>0</v>
      </c>
      <c r="U43" s="182"/>
      <c r="V43" s="84">
        <v>1</v>
      </c>
      <c r="W43" s="82">
        <f>IF(P43=0,"-",V43/P43)</f>
        <v>0.16666666666667</v>
      </c>
      <c r="X43" s="186">
        <v>143000</v>
      </c>
      <c r="Y43" s="187">
        <f>IFERROR(X43/P43,"-")</f>
        <v>23833.333333333</v>
      </c>
      <c r="Z43" s="187">
        <f>IFERROR(X43/V43,"-")</f>
        <v>143000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>
        <v>1</v>
      </c>
      <c r="AN43" s="101">
        <f>IF(P43=0,"",IF(AM43=0,"",(AM43/P43)))</f>
        <v>0.16666666666667</v>
      </c>
      <c r="AO43" s="100"/>
      <c r="AP43" s="102">
        <f>IFERROR(AP43/AM43,"-")</f>
        <v>0</v>
      </c>
      <c r="AQ43" s="103"/>
      <c r="AR43" s="104">
        <f>IFERROR(AQ43/AM43,"-")</f>
        <v>0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2</v>
      </c>
      <c r="BF43" s="113">
        <f>IF(P43=0,"",IF(BE43=0,"",(BE43/P43)))</f>
        <v>0.33333333333333</v>
      </c>
      <c r="BG43" s="112">
        <v>1</v>
      </c>
      <c r="BH43" s="114">
        <f>IFERROR(BG43/BE43,"-")</f>
        <v>0.5</v>
      </c>
      <c r="BI43" s="115">
        <v>143000</v>
      </c>
      <c r="BJ43" s="116">
        <f>IFERROR(BI43/BE43,"-")</f>
        <v>71500</v>
      </c>
      <c r="BK43" s="117"/>
      <c r="BL43" s="117"/>
      <c r="BM43" s="117">
        <v>1</v>
      </c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>
        <v>2</v>
      </c>
      <c r="BX43" s="127">
        <f>IF(P43=0,"",IF(BW43=0,"",(BW43/P43)))</f>
        <v>0.33333333333333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>
        <v>1</v>
      </c>
      <c r="CG43" s="134">
        <f>IF(P43=0,"",IF(CF43=0,"",(CF43/P43)))</f>
        <v>0.16666666666667</v>
      </c>
      <c r="CH43" s="135"/>
      <c r="CI43" s="136">
        <f>IFERROR(CH43/CF43,"-")</f>
        <v>0</v>
      </c>
      <c r="CJ43" s="137"/>
      <c r="CK43" s="138">
        <f>IFERROR(CJ43/CF43,"-")</f>
        <v>0</v>
      </c>
      <c r="CL43" s="139"/>
      <c r="CM43" s="139"/>
      <c r="CN43" s="139"/>
      <c r="CO43" s="140">
        <v>1</v>
      </c>
      <c r="CP43" s="141">
        <v>143000</v>
      </c>
      <c r="CQ43" s="141">
        <v>143000</v>
      </c>
      <c r="CR43" s="141"/>
      <c r="CS43" s="142" t="str">
        <f>IF(AND(CQ43=0,CR43=0),"",IF(AND(CQ43&lt;=100000,CR43&lt;=100000),"",IF(CQ43/CP43&gt;0.7,"男高",IF(CR43/CP43&gt;0.7,"女高",""))))</f>
        <v>男高</v>
      </c>
    </row>
    <row r="44" spans="1:98">
      <c r="A44" s="80"/>
      <c r="B44" s="203" t="s">
        <v>130</v>
      </c>
      <c r="C44" s="203"/>
      <c r="D44" s="203" t="s">
        <v>131</v>
      </c>
      <c r="E44" s="203" t="s">
        <v>132</v>
      </c>
      <c r="F44" s="203" t="s">
        <v>64</v>
      </c>
      <c r="G44" s="203"/>
      <c r="H44" s="90" t="s">
        <v>120</v>
      </c>
      <c r="I44" s="90"/>
      <c r="J44" s="188"/>
      <c r="K44" s="81">
        <v>24</v>
      </c>
      <c r="L44" s="81">
        <v>0</v>
      </c>
      <c r="M44" s="81">
        <v>127</v>
      </c>
      <c r="N44" s="91">
        <v>5</v>
      </c>
      <c r="O44" s="92">
        <v>0</v>
      </c>
      <c r="P44" s="93">
        <f>N44+O44</f>
        <v>5</v>
      </c>
      <c r="Q44" s="82">
        <f>IFERROR(P44/M44,"-")</f>
        <v>0.039370078740157</v>
      </c>
      <c r="R44" s="81">
        <v>1</v>
      </c>
      <c r="S44" s="81">
        <v>2</v>
      </c>
      <c r="T44" s="82">
        <f>IFERROR(S44/(O44+P44),"-")</f>
        <v>0.4</v>
      </c>
      <c r="U44" s="182"/>
      <c r="V44" s="84">
        <v>1</v>
      </c>
      <c r="W44" s="82">
        <f>IF(P44=0,"-",V44/P44)</f>
        <v>0.2</v>
      </c>
      <c r="X44" s="186">
        <v>202000</v>
      </c>
      <c r="Y44" s="187">
        <f>IFERROR(X44/P44,"-")</f>
        <v>40400</v>
      </c>
      <c r="Z44" s="187">
        <f>IFERROR(X44/V44,"-")</f>
        <v>202000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2</v>
      </c>
      <c r="BF44" s="113">
        <f>IF(P44=0,"",IF(BE44=0,"",(BE44/P44)))</f>
        <v>0.4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3</v>
      </c>
      <c r="BO44" s="120">
        <f>IF(P44=0,"",IF(BN44=0,"",(BN44/P44)))</f>
        <v>0.6</v>
      </c>
      <c r="BP44" s="121">
        <v>1</v>
      </c>
      <c r="BQ44" s="122">
        <f>IFERROR(BP44/BN44,"-")</f>
        <v>0.33333333333333</v>
      </c>
      <c r="BR44" s="123">
        <v>202000</v>
      </c>
      <c r="BS44" s="124">
        <f>IFERROR(BR44/BN44,"-")</f>
        <v>67333.333333333</v>
      </c>
      <c r="BT44" s="125"/>
      <c r="BU44" s="125"/>
      <c r="BV44" s="125">
        <v>1</v>
      </c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202000</v>
      </c>
      <c r="CQ44" s="141">
        <v>202000</v>
      </c>
      <c r="CR44" s="141"/>
      <c r="CS44" s="142" t="str">
        <f>IF(AND(CQ44=0,CR44=0),"",IF(AND(CQ44&lt;=100000,CR44&lt;=100000),"",IF(CQ44/CP44&gt;0.7,"男高",IF(CR44/CP44&gt;0.7,"女高",""))))</f>
        <v>男高</v>
      </c>
    </row>
    <row r="45" spans="1:98">
      <c r="A45" s="80"/>
      <c r="B45" s="203" t="s">
        <v>133</v>
      </c>
      <c r="C45" s="203"/>
      <c r="D45" s="203" t="s">
        <v>79</v>
      </c>
      <c r="E45" s="203" t="s">
        <v>79</v>
      </c>
      <c r="F45" s="203" t="s">
        <v>80</v>
      </c>
      <c r="G45" s="203"/>
      <c r="H45" s="90"/>
      <c r="I45" s="90"/>
      <c r="J45" s="188"/>
      <c r="K45" s="81">
        <v>153</v>
      </c>
      <c r="L45" s="81">
        <v>74</v>
      </c>
      <c r="M45" s="81">
        <v>13</v>
      </c>
      <c r="N45" s="91">
        <v>14</v>
      </c>
      <c r="O45" s="92">
        <v>0</v>
      </c>
      <c r="P45" s="93">
        <f>N45+O45</f>
        <v>14</v>
      </c>
      <c r="Q45" s="82">
        <f>IFERROR(P45/M45,"-")</f>
        <v>1.0769230769231</v>
      </c>
      <c r="R45" s="81">
        <v>6</v>
      </c>
      <c r="S45" s="81">
        <v>3</v>
      </c>
      <c r="T45" s="82">
        <f>IFERROR(S45/(O45+P45),"-")</f>
        <v>0.21428571428571</v>
      </c>
      <c r="U45" s="182"/>
      <c r="V45" s="84">
        <v>2</v>
      </c>
      <c r="W45" s="82">
        <f>IF(P45=0,"-",V45/P45)</f>
        <v>0.14285714285714</v>
      </c>
      <c r="X45" s="186">
        <v>576230</v>
      </c>
      <c r="Y45" s="187">
        <f>IFERROR(X45/P45,"-")</f>
        <v>41159.285714286</v>
      </c>
      <c r="Z45" s="187">
        <f>IFERROR(X45/V45,"-")</f>
        <v>288115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>
        <v>1</v>
      </c>
      <c r="AN45" s="101">
        <f>IF(P45=0,"",IF(AM45=0,"",(AM45/P45)))</f>
        <v>0.071428571428571</v>
      </c>
      <c r="AO45" s="100">
        <v>1</v>
      </c>
      <c r="AP45" s="102">
        <f>IFERROR(AP45/AM45,"-")</f>
        <v>0</v>
      </c>
      <c r="AQ45" s="103">
        <v>3230</v>
      </c>
      <c r="AR45" s="104">
        <f>IFERROR(AQ45/AM45,"-")</f>
        <v>3230</v>
      </c>
      <c r="AS45" s="105"/>
      <c r="AT45" s="105"/>
      <c r="AU45" s="105">
        <v>1</v>
      </c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3</v>
      </c>
      <c r="BF45" s="113">
        <f>IF(P45=0,"",IF(BE45=0,"",(BE45/P45)))</f>
        <v>0.21428571428571</v>
      </c>
      <c r="BG45" s="112">
        <v>1</v>
      </c>
      <c r="BH45" s="114">
        <f>IFERROR(BG45/BE45,"-")</f>
        <v>0.33333333333333</v>
      </c>
      <c r="BI45" s="115">
        <v>6000</v>
      </c>
      <c r="BJ45" s="116">
        <f>IFERROR(BI45/BE45,"-")</f>
        <v>2000</v>
      </c>
      <c r="BK45" s="117"/>
      <c r="BL45" s="117">
        <v>1</v>
      </c>
      <c r="BM45" s="117"/>
      <c r="BN45" s="119">
        <v>3</v>
      </c>
      <c r="BO45" s="120">
        <f>IF(P45=0,"",IF(BN45=0,"",(BN45/P45)))</f>
        <v>0.21428571428571</v>
      </c>
      <c r="BP45" s="121">
        <v>1</v>
      </c>
      <c r="BQ45" s="122">
        <f>IFERROR(BP45/BN45,"-")</f>
        <v>0.33333333333333</v>
      </c>
      <c r="BR45" s="123">
        <v>121000</v>
      </c>
      <c r="BS45" s="124">
        <f>IFERROR(BR45/BN45,"-")</f>
        <v>40333.333333333</v>
      </c>
      <c r="BT45" s="125"/>
      <c r="BU45" s="125"/>
      <c r="BV45" s="125">
        <v>1</v>
      </c>
      <c r="BW45" s="126">
        <v>3</v>
      </c>
      <c r="BX45" s="127">
        <f>IF(P45=0,"",IF(BW45=0,"",(BW45/P45)))</f>
        <v>0.21428571428571</v>
      </c>
      <c r="BY45" s="128">
        <v>2</v>
      </c>
      <c r="BZ45" s="129">
        <f>IFERROR(BY45/BW45,"-")</f>
        <v>0.66666666666667</v>
      </c>
      <c r="CA45" s="130">
        <v>9000</v>
      </c>
      <c r="CB45" s="131">
        <f>IFERROR(CA45/BW45,"-")</f>
        <v>3000</v>
      </c>
      <c r="CC45" s="132">
        <v>1</v>
      </c>
      <c r="CD45" s="132">
        <v>1</v>
      </c>
      <c r="CE45" s="132"/>
      <c r="CF45" s="133">
        <v>4</v>
      </c>
      <c r="CG45" s="134">
        <f>IF(P45=0,"",IF(CF45=0,"",(CF45/P45)))</f>
        <v>0.28571428571429</v>
      </c>
      <c r="CH45" s="135">
        <v>1</v>
      </c>
      <c r="CI45" s="136">
        <f>IFERROR(CH45/CF45,"-")</f>
        <v>0.25</v>
      </c>
      <c r="CJ45" s="137">
        <v>564000</v>
      </c>
      <c r="CK45" s="138">
        <f>IFERROR(CJ45/CF45,"-")</f>
        <v>141000</v>
      </c>
      <c r="CL45" s="139"/>
      <c r="CM45" s="139"/>
      <c r="CN45" s="139">
        <v>1</v>
      </c>
      <c r="CO45" s="140">
        <v>2</v>
      </c>
      <c r="CP45" s="141">
        <v>576230</v>
      </c>
      <c r="CQ45" s="141">
        <v>564000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>
        <f>AB46</f>
        <v>0.92333333333333</v>
      </c>
      <c r="B46" s="203" t="s">
        <v>134</v>
      </c>
      <c r="C46" s="203"/>
      <c r="D46" s="203" t="s">
        <v>118</v>
      </c>
      <c r="E46" s="203" t="s">
        <v>119</v>
      </c>
      <c r="F46" s="203" t="s">
        <v>64</v>
      </c>
      <c r="G46" s="203" t="s">
        <v>135</v>
      </c>
      <c r="H46" s="90" t="s">
        <v>120</v>
      </c>
      <c r="I46" s="90" t="s">
        <v>121</v>
      </c>
      <c r="J46" s="188">
        <v>300000</v>
      </c>
      <c r="K46" s="81">
        <v>0</v>
      </c>
      <c r="L46" s="81">
        <v>0</v>
      </c>
      <c r="M46" s="81">
        <v>88</v>
      </c>
      <c r="N46" s="91">
        <v>0</v>
      </c>
      <c r="O46" s="92">
        <v>0</v>
      </c>
      <c r="P46" s="93">
        <f>N46+O46</f>
        <v>0</v>
      </c>
      <c r="Q46" s="82">
        <f>IFERROR(P46/M46,"-")</f>
        <v>0</v>
      </c>
      <c r="R46" s="81">
        <v>0</v>
      </c>
      <c r="S46" s="81">
        <v>0</v>
      </c>
      <c r="T46" s="82" t="str">
        <f>IFERROR(S46/(O46+P46),"-")</f>
        <v>-</v>
      </c>
      <c r="U46" s="182">
        <f>IFERROR(J46/SUM(P46:P52),"-")</f>
        <v>20000</v>
      </c>
      <c r="V46" s="84">
        <v>0</v>
      </c>
      <c r="W46" s="82" t="str">
        <f>IF(P46=0,"-",V46/P46)</f>
        <v>-</v>
      </c>
      <c r="X46" s="186">
        <v>0</v>
      </c>
      <c r="Y46" s="187" t="str">
        <f>IFERROR(X46/P46,"-")</f>
        <v>-</v>
      </c>
      <c r="Z46" s="187" t="str">
        <f>IFERROR(X46/V46,"-")</f>
        <v>-</v>
      </c>
      <c r="AA46" s="188">
        <f>SUM(X46:X52)-SUM(J46:J52)</f>
        <v>-23000</v>
      </c>
      <c r="AB46" s="85">
        <f>SUM(X46:X52)/SUM(J46:J52)</f>
        <v>0.92333333333333</v>
      </c>
      <c r="AC46" s="79"/>
      <c r="AD46" s="94"/>
      <c r="AE46" s="95" t="str">
        <f>IF(P46=0,"",IF(AD46=0,"",(AD46/P46)))</f>
        <v/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 t="str">
        <f>IF(P46=0,"",IF(AM46=0,"",(AM46/P46)))</f>
        <v/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 t="str">
        <f>IF(P46=0,"",IF(AV46=0,"",(AV46/P46)))</f>
        <v/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 t="str">
        <f>IF(P46=0,"",IF(BE46=0,"",(BE46/P46)))</f>
        <v/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 t="str">
        <f>IF(P46=0,"",IF(BN46=0,"",(BN46/P46)))</f>
        <v/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 t="str">
        <f>IF(P46=0,"",IF(BW46=0,"",(BW46/P46)))</f>
        <v/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 t="str">
        <f>IF(P46=0,"",IF(CF46=0,"",(CF46/P46)))</f>
        <v/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136</v>
      </c>
      <c r="C47" s="203"/>
      <c r="D47" s="203" t="s">
        <v>118</v>
      </c>
      <c r="E47" s="203" t="s">
        <v>119</v>
      </c>
      <c r="F47" s="203" t="s">
        <v>64</v>
      </c>
      <c r="G47" s="203"/>
      <c r="H47" s="90" t="s">
        <v>120</v>
      </c>
      <c r="I47" s="90"/>
      <c r="J47" s="188"/>
      <c r="K47" s="81">
        <v>21</v>
      </c>
      <c r="L47" s="81">
        <v>0</v>
      </c>
      <c r="M47" s="81">
        <v>71</v>
      </c>
      <c r="N47" s="91">
        <v>6</v>
      </c>
      <c r="O47" s="92">
        <v>0</v>
      </c>
      <c r="P47" s="93">
        <f>N47+O47</f>
        <v>6</v>
      </c>
      <c r="Q47" s="82">
        <f>IFERROR(P47/M47,"-")</f>
        <v>0.084507042253521</v>
      </c>
      <c r="R47" s="81">
        <v>0</v>
      </c>
      <c r="S47" s="81">
        <v>3</v>
      </c>
      <c r="T47" s="82">
        <f>IFERROR(S47/(O47+P47),"-")</f>
        <v>0.5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0.16666666666667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4</v>
      </c>
      <c r="BO47" s="120">
        <f>IF(P47=0,"",IF(BN47=0,"",(BN47/P47)))</f>
        <v>0.66666666666667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1</v>
      </c>
      <c r="BX47" s="127">
        <f>IF(P47=0,"",IF(BW47=0,"",(BW47/P47)))</f>
        <v>0.16666666666667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137</v>
      </c>
      <c r="C48" s="203"/>
      <c r="D48" s="203" t="s">
        <v>124</v>
      </c>
      <c r="E48" s="203" t="s">
        <v>125</v>
      </c>
      <c r="F48" s="203" t="s">
        <v>85</v>
      </c>
      <c r="G48" s="203"/>
      <c r="H48" s="90" t="s">
        <v>120</v>
      </c>
      <c r="I48" s="90"/>
      <c r="J48" s="188"/>
      <c r="K48" s="81">
        <v>3</v>
      </c>
      <c r="L48" s="81">
        <v>0</v>
      </c>
      <c r="M48" s="81">
        <v>71</v>
      </c>
      <c r="N48" s="91">
        <v>1</v>
      </c>
      <c r="O48" s="92">
        <v>0</v>
      </c>
      <c r="P48" s="93">
        <f>N48+O48</f>
        <v>1</v>
      </c>
      <c r="Q48" s="82">
        <f>IFERROR(P48/M48,"-")</f>
        <v>0.014084507042254</v>
      </c>
      <c r="R48" s="81">
        <v>0</v>
      </c>
      <c r="S48" s="81">
        <v>0</v>
      </c>
      <c r="T48" s="82">
        <f>IFERROR(S48/(O48+P48),"-")</f>
        <v>0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>
        <v>1</v>
      </c>
      <c r="BX48" s="127">
        <f>IF(P48=0,"",IF(BW48=0,"",(BW48/P48)))</f>
        <v>1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138</v>
      </c>
      <c r="C49" s="203"/>
      <c r="D49" s="203" t="s">
        <v>127</v>
      </c>
      <c r="E49" s="203" t="s">
        <v>128</v>
      </c>
      <c r="F49" s="203" t="s">
        <v>64</v>
      </c>
      <c r="G49" s="203"/>
      <c r="H49" s="90" t="s">
        <v>120</v>
      </c>
      <c r="I49" s="90"/>
      <c r="J49" s="188"/>
      <c r="K49" s="81">
        <v>0</v>
      </c>
      <c r="L49" s="81">
        <v>0</v>
      </c>
      <c r="M49" s="81">
        <v>111</v>
      </c>
      <c r="N49" s="91">
        <v>0</v>
      </c>
      <c r="O49" s="92">
        <v>0</v>
      </c>
      <c r="P49" s="93">
        <f>N49+O49</f>
        <v>0</v>
      </c>
      <c r="Q49" s="82">
        <f>IFERROR(P49/M49,"-")</f>
        <v>0</v>
      </c>
      <c r="R49" s="81">
        <v>0</v>
      </c>
      <c r="S49" s="81">
        <v>0</v>
      </c>
      <c r="T49" s="82" t="str">
        <f>IFERROR(S49/(O49+P49),"-")</f>
        <v>-</v>
      </c>
      <c r="U49" s="182"/>
      <c r="V49" s="84">
        <v>0</v>
      </c>
      <c r="W49" s="82" t="str">
        <f>IF(P49=0,"-",V49/P49)</f>
        <v>-</v>
      </c>
      <c r="X49" s="186">
        <v>0</v>
      </c>
      <c r="Y49" s="187" t="str">
        <f>IFERROR(X49/P49,"-")</f>
        <v>-</v>
      </c>
      <c r="Z49" s="187" t="str">
        <f>IFERROR(X49/V49,"-")</f>
        <v>-</v>
      </c>
      <c r="AA49" s="188"/>
      <c r="AB49" s="85"/>
      <c r="AC49" s="79"/>
      <c r="AD49" s="94"/>
      <c r="AE49" s="95" t="str">
        <f>IF(P49=0,"",IF(AD49=0,"",(AD49/P49)))</f>
        <v/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 t="str">
        <f>IF(P49=0,"",IF(AM49=0,"",(AM49/P49)))</f>
        <v/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 t="str">
        <f>IF(P49=0,"",IF(AV49=0,"",(AV49/P49)))</f>
        <v/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 t="str">
        <f>IF(P49=0,"",IF(BE49=0,"",(BE49/P49)))</f>
        <v/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 t="str">
        <f>IF(P49=0,"",IF(BN49=0,"",(BN49/P49)))</f>
        <v/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 t="str">
        <f>IF(P49=0,"",IF(BW49=0,"",(BW49/P49)))</f>
        <v/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 t="str">
        <f>IF(P49=0,"",IF(CF49=0,"",(CF49/P49)))</f>
        <v/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139</v>
      </c>
      <c r="C50" s="203"/>
      <c r="D50" s="203" t="s">
        <v>127</v>
      </c>
      <c r="E50" s="203" t="s">
        <v>128</v>
      </c>
      <c r="F50" s="203" t="s">
        <v>64</v>
      </c>
      <c r="G50" s="203"/>
      <c r="H50" s="90" t="s">
        <v>120</v>
      </c>
      <c r="I50" s="90"/>
      <c r="J50" s="188"/>
      <c r="K50" s="81">
        <v>19</v>
      </c>
      <c r="L50" s="81">
        <v>0</v>
      </c>
      <c r="M50" s="81">
        <v>80</v>
      </c>
      <c r="N50" s="91">
        <v>0</v>
      </c>
      <c r="O50" s="92">
        <v>0</v>
      </c>
      <c r="P50" s="93">
        <f>N50+O50</f>
        <v>0</v>
      </c>
      <c r="Q50" s="82">
        <f>IFERROR(P50/M50,"-")</f>
        <v>0</v>
      </c>
      <c r="R50" s="81">
        <v>0</v>
      </c>
      <c r="S50" s="81">
        <v>0</v>
      </c>
      <c r="T50" s="82" t="str">
        <f>IFERROR(S50/(O50+P50),"-")</f>
        <v>-</v>
      </c>
      <c r="U50" s="182"/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/>
      <c r="AB50" s="85"/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140</v>
      </c>
      <c r="C51" s="203"/>
      <c r="D51" s="203" t="s">
        <v>131</v>
      </c>
      <c r="E51" s="203" t="s">
        <v>132</v>
      </c>
      <c r="F51" s="203" t="s">
        <v>85</v>
      </c>
      <c r="G51" s="203"/>
      <c r="H51" s="90" t="s">
        <v>120</v>
      </c>
      <c r="I51" s="90"/>
      <c r="J51" s="188"/>
      <c r="K51" s="81">
        <v>21</v>
      </c>
      <c r="L51" s="81">
        <v>0</v>
      </c>
      <c r="M51" s="81">
        <v>132</v>
      </c>
      <c r="N51" s="91">
        <v>3</v>
      </c>
      <c r="O51" s="92">
        <v>0</v>
      </c>
      <c r="P51" s="93">
        <f>N51+O51</f>
        <v>3</v>
      </c>
      <c r="Q51" s="82">
        <f>IFERROR(P51/M51,"-")</f>
        <v>0.022727272727273</v>
      </c>
      <c r="R51" s="81">
        <v>0</v>
      </c>
      <c r="S51" s="81">
        <v>2</v>
      </c>
      <c r="T51" s="82">
        <f>IFERROR(S51/(O51+P51),"-")</f>
        <v>0.66666666666667</v>
      </c>
      <c r="U51" s="182"/>
      <c r="V51" s="84">
        <v>2</v>
      </c>
      <c r="W51" s="82">
        <f>IF(P51=0,"-",V51/P51)</f>
        <v>0.66666666666667</v>
      </c>
      <c r="X51" s="186">
        <v>237000</v>
      </c>
      <c r="Y51" s="187">
        <f>IFERROR(X51/P51,"-")</f>
        <v>79000</v>
      </c>
      <c r="Z51" s="187">
        <f>IFERROR(X51/V51,"-")</f>
        <v>118500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0.33333333333333</v>
      </c>
      <c r="BP51" s="121">
        <v>1</v>
      </c>
      <c r="BQ51" s="122">
        <f>IFERROR(BP51/BN51,"-")</f>
        <v>1</v>
      </c>
      <c r="BR51" s="123">
        <v>193000</v>
      </c>
      <c r="BS51" s="124">
        <f>IFERROR(BR51/BN51,"-")</f>
        <v>193000</v>
      </c>
      <c r="BT51" s="125"/>
      <c r="BU51" s="125"/>
      <c r="BV51" s="125">
        <v>1</v>
      </c>
      <c r="BW51" s="126">
        <v>1</v>
      </c>
      <c r="BX51" s="127">
        <f>IF(P51=0,"",IF(BW51=0,"",(BW51/P51)))</f>
        <v>0.33333333333333</v>
      </c>
      <c r="BY51" s="128">
        <v>1</v>
      </c>
      <c r="BZ51" s="129">
        <f>IFERROR(BY51/BW51,"-")</f>
        <v>1</v>
      </c>
      <c r="CA51" s="130">
        <v>44000</v>
      </c>
      <c r="CB51" s="131">
        <f>IFERROR(CA51/BW51,"-")</f>
        <v>44000</v>
      </c>
      <c r="CC51" s="132"/>
      <c r="CD51" s="132"/>
      <c r="CE51" s="132">
        <v>1</v>
      </c>
      <c r="CF51" s="133">
        <v>1</v>
      </c>
      <c r="CG51" s="134">
        <f>IF(P51=0,"",IF(CF51=0,"",(CF51/P51)))</f>
        <v>0.33333333333333</v>
      </c>
      <c r="CH51" s="135"/>
      <c r="CI51" s="136">
        <f>IFERROR(CH51/CF51,"-")</f>
        <v>0</v>
      </c>
      <c r="CJ51" s="137"/>
      <c r="CK51" s="138">
        <f>IFERROR(CJ51/CF51,"-")</f>
        <v>0</v>
      </c>
      <c r="CL51" s="139"/>
      <c r="CM51" s="139"/>
      <c r="CN51" s="139"/>
      <c r="CO51" s="140">
        <v>2</v>
      </c>
      <c r="CP51" s="141">
        <v>237000</v>
      </c>
      <c r="CQ51" s="141">
        <v>193000</v>
      </c>
      <c r="CR51" s="141"/>
      <c r="CS51" s="142" t="str">
        <f>IF(AND(CQ51=0,CR51=0),"",IF(AND(CQ51&lt;=100000,CR51&lt;=100000),"",IF(CQ51/CP51&gt;0.7,"男高",IF(CR51/CP51&gt;0.7,"女高",""))))</f>
        <v>男高</v>
      </c>
    </row>
    <row r="52" spans="1:98">
      <c r="A52" s="80"/>
      <c r="B52" s="203" t="s">
        <v>141</v>
      </c>
      <c r="C52" s="203"/>
      <c r="D52" s="203" t="s">
        <v>79</v>
      </c>
      <c r="E52" s="203" t="s">
        <v>79</v>
      </c>
      <c r="F52" s="203" t="s">
        <v>80</v>
      </c>
      <c r="G52" s="203"/>
      <c r="H52" s="90"/>
      <c r="I52" s="90"/>
      <c r="J52" s="188"/>
      <c r="K52" s="81">
        <v>117</v>
      </c>
      <c r="L52" s="81">
        <v>41</v>
      </c>
      <c r="M52" s="81">
        <v>15</v>
      </c>
      <c r="N52" s="91">
        <v>5</v>
      </c>
      <c r="O52" s="92">
        <v>0</v>
      </c>
      <c r="P52" s="93">
        <f>N52+O52</f>
        <v>5</v>
      </c>
      <c r="Q52" s="82">
        <f>IFERROR(P52/M52,"-")</f>
        <v>0.33333333333333</v>
      </c>
      <c r="R52" s="81">
        <v>0</v>
      </c>
      <c r="S52" s="81">
        <v>1</v>
      </c>
      <c r="T52" s="82">
        <f>IFERROR(S52/(O52+P52),"-")</f>
        <v>0.2</v>
      </c>
      <c r="U52" s="182"/>
      <c r="V52" s="84">
        <v>0</v>
      </c>
      <c r="W52" s="82">
        <f>IF(P52=0,"-",V52/P52)</f>
        <v>0</v>
      </c>
      <c r="X52" s="186">
        <v>40000</v>
      </c>
      <c r="Y52" s="187">
        <f>IFERROR(X52/P52,"-")</f>
        <v>8000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>
        <v>1</v>
      </c>
      <c r="AW52" s="107">
        <f>IF(P52=0,"",IF(AV52=0,"",(AV52/P52)))</f>
        <v>0.2</v>
      </c>
      <c r="AX52" s="106"/>
      <c r="AY52" s="108">
        <f>IFERROR(AX52/AV52,"-")</f>
        <v>0</v>
      </c>
      <c r="AZ52" s="109"/>
      <c r="BA52" s="110">
        <f>IFERROR(AZ52/AV52,"-")</f>
        <v>0</v>
      </c>
      <c r="BB52" s="111"/>
      <c r="BC52" s="111"/>
      <c r="BD52" s="111"/>
      <c r="BE52" s="112">
        <v>1</v>
      </c>
      <c r="BF52" s="113">
        <f>IF(P52=0,"",IF(BE52=0,"",(BE52/P52)))</f>
        <v>0.2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2</v>
      </c>
      <c r="BX52" s="127">
        <f>IF(P52=0,"",IF(BW52=0,"",(BW52/P52)))</f>
        <v>0.4</v>
      </c>
      <c r="BY52" s="128">
        <v>1</v>
      </c>
      <c r="BZ52" s="129">
        <f>IFERROR(BY52/BW52,"-")</f>
        <v>0.5</v>
      </c>
      <c r="CA52" s="130">
        <v>7500</v>
      </c>
      <c r="CB52" s="131">
        <f>IFERROR(CA52/BW52,"-")</f>
        <v>3750</v>
      </c>
      <c r="CC52" s="132">
        <v>1</v>
      </c>
      <c r="CD52" s="132"/>
      <c r="CE52" s="132"/>
      <c r="CF52" s="133">
        <v>1</v>
      </c>
      <c r="CG52" s="134">
        <f>IF(P52=0,"",IF(CF52=0,"",(CF52/P52)))</f>
        <v>0.2</v>
      </c>
      <c r="CH52" s="135">
        <v>1</v>
      </c>
      <c r="CI52" s="136">
        <f>IFERROR(CH52/CF52,"-")</f>
        <v>1</v>
      </c>
      <c r="CJ52" s="137">
        <v>78000</v>
      </c>
      <c r="CK52" s="138">
        <f>IFERROR(CJ52/CF52,"-")</f>
        <v>78000</v>
      </c>
      <c r="CL52" s="139"/>
      <c r="CM52" s="139"/>
      <c r="CN52" s="139">
        <v>1</v>
      </c>
      <c r="CO52" s="140">
        <v>0</v>
      </c>
      <c r="CP52" s="141">
        <v>40000</v>
      </c>
      <c r="CQ52" s="141">
        <v>78000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1.5291666666667</v>
      </c>
      <c r="B53" s="203" t="s">
        <v>142</v>
      </c>
      <c r="C53" s="203"/>
      <c r="D53" s="203" t="s">
        <v>143</v>
      </c>
      <c r="E53" s="203" t="s">
        <v>144</v>
      </c>
      <c r="F53" s="203" t="s">
        <v>85</v>
      </c>
      <c r="G53" s="203" t="s">
        <v>65</v>
      </c>
      <c r="H53" s="90" t="s">
        <v>145</v>
      </c>
      <c r="I53" s="204" t="s">
        <v>146</v>
      </c>
      <c r="J53" s="188">
        <v>120000</v>
      </c>
      <c r="K53" s="81">
        <v>17</v>
      </c>
      <c r="L53" s="81">
        <v>0</v>
      </c>
      <c r="M53" s="81">
        <v>49</v>
      </c>
      <c r="N53" s="91">
        <v>3</v>
      </c>
      <c r="O53" s="92">
        <v>0</v>
      </c>
      <c r="P53" s="93">
        <f>N53+O53</f>
        <v>3</v>
      </c>
      <c r="Q53" s="82">
        <f>IFERROR(P53/M53,"-")</f>
        <v>0.061224489795918</v>
      </c>
      <c r="R53" s="81">
        <v>1</v>
      </c>
      <c r="S53" s="81">
        <v>1</v>
      </c>
      <c r="T53" s="82">
        <f>IFERROR(S53/(O53+P53),"-")</f>
        <v>0.33333333333333</v>
      </c>
      <c r="U53" s="182">
        <f>IFERROR(J53/SUM(P53:P54),"-")</f>
        <v>24000</v>
      </c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>
        <f>SUM(X53:X54)-SUM(J53:J54)</f>
        <v>63500</v>
      </c>
      <c r="AB53" s="85">
        <f>SUM(X53:X54)/SUM(J53:J54)</f>
        <v>1.5291666666667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0.33333333333333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1</v>
      </c>
      <c r="BO53" s="120">
        <f>IF(P53=0,"",IF(BN53=0,"",(BN53/P53)))</f>
        <v>0.33333333333333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1</v>
      </c>
      <c r="BX53" s="127">
        <f>IF(P53=0,"",IF(BW53=0,"",(BW53/P53)))</f>
        <v>0.33333333333333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147</v>
      </c>
      <c r="C54" s="203"/>
      <c r="D54" s="203" t="s">
        <v>143</v>
      </c>
      <c r="E54" s="203" t="s">
        <v>144</v>
      </c>
      <c r="F54" s="203" t="s">
        <v>80</v>
      </c>
      <c r="G54" s="203"/>
      <c r="H54" s="90"/>
      <c r="I54" s="90"/>
      <c r="J54" s="188"/>
      <c r="K54" s="81">
        <v>11</v>
      </c>
      <c r="L54" s="81">
        <v>10</v>
      </c>
      <c r="M54" s="81">
        <v>2</v>
      </c>
      <c r="N54" s="91">
        <v>2</v>
      </c>
      <c r="O54" s="92">
        <v>0</v>
      </c>
      <c r="P54" s="93">
        <f>N54+O54</f>
        <v>2</v>
      </c>
      <c r="Q54" s="82">
        <f>IFERROR(P54/M54,"-")</f>
        <v>1</v>
      </c>
      <c r="R54" s="81">
        <v>0</v>
      </c>
      <c r="S54" s="81">
        <v>0</v>
      </c>
      <c r="T54" s="82">
        <f>IFERROR(S54/(O54+P54),"-")</f>
        <v>0</v>
      </c>
      <c r="U54" s="182"/>
      <c r="V54" s="84">
        <v>2</v>
      </c>
      <c r="W54" s="82">
        <f>IF(P54=0,"-",V54/P54)</f>
        <v>1</v>
      </c>
      <c r="X54" s="186">
        <v>183500</v>
      </c>
      <c r="Y54" s="187">
        <f>IFERROR(X54/P54,"-")</f>
        <v>91750</v>
      </c>
      <c r="Z54" s="187">
        <f>IFERROR(X54/V54,"-")</f>
        <v>91750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2</v>
      </c>
      <c r="BF54" s="113">
        <f>IF(P54=0,"",IF(BE54=0,"",(BE54/P54)))</f>
        <v>1</v>
      </c>
      <c r="BG54" s="112">
        <v>2</v>
      </c>
      <c r="BH54" s="114">
        <f>IFERROR(BG54/BE54,"-")</f>
        <v>1</v>
      </c>
      <c r="BI54" s="115">
        <v>183500</v>
      </c>
      <c r="BJ54" s="116">
        <f>IFERROR(BI54/BE54,"-")</f>
        <v>91750</v>
      </c>
      <c r="BK54" s="117"/>
      <c r="BL54" s="117">
        <v>1</v>
      </c>
      <c r="BM54" s="117">
        <v>1</v>
      </c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2</v>
      </c>
      <c r="CP54" s="141">
        <v>183500</v>
      </c>
      <c r="CQ54" s="141">
        <v>176000</v>
      </c>
      <c r="CR54" s="141"/>
      <c r="CS54" s="142" t="str">
        <f>IF(AND(CQ54=0,CR54=0),"",IF(AND(CQ54&lt;=100000,CR54&lt;=100000),"",IF(CQ54/CP54&gt;0.7,"男高",IF(CR54/CP54&gt;0.7,"女高",""))))</f>
        <v>男高</v>
      </c>
    </row>
    <row r="55" spans="1:98">
      <c r="A55" s="80">
        <f>AB55</f>
        <v>7.2555555555556</v>
      </c>
      <c r="B55" s="203" t="s">
        <v>148</v>
      </c>
      <c r="C55" s="203"/>
      <c r="D55" s="203" t="s">
        <v>149</v>
      </c>
      <c r="E55" s="203" t="s">
        <v>150</v>
      </c>
      <c r="F55" s="203" t="s">
        <v>64</v>
      </c>
      <c r="G55" s="203" t="s">
        <v>151</v>
      </c>
      <c r="H55" s="90" t="s">
        <v>145</v>
      </c>
      <c r="I55" s="90" t="s">
        <v>152</v>
      </c>
      <c r="J55" s="188">
        <v>90000</v>
      </c>
      <c r="K55" s="81">
        <v>0</v>
      </c>
      <c r="L55" s="81">
        <v>0</v>
      </c>
      <c r="M55" s="81">
        <v>77</v>
      </c>
      <c r="N55" s="91">
        <v>0</v>
      </c>
      <c r="O55" s="92">
        <v>0</v>
      </c>
      <c r="P55" s="93">
        <f>N55+O55</f>
        <v>0</v>
      </c>
      <c r="Q55" s="82">
        <f>IFERROR(P55/M55,"-")</f>
        <v>0</v>
      </c>
      <c r="R55" s="81">
        <v>0</v>
      </c>
      <c r="S55" s="81">
        <v>0</v>
      </c>
      <c r="T55" s="82" t="str">
        <f>IFERROR(S55/(O55+P55),"-")</f>
        <v>-</v>
      </c>
      <c r="U55" s="182">
        <f>IFERROR(J55/SUM(P55:P57),"-")</f>
        <v>6000</v>
      </c>
      <c r="V55" s="84">
        <v>0</v>
      </c>
      <c r="W55" s="82" t="str">
        <f>IF(P55=0,"-",V55/P55)</f>
        <v>-</v>
      </c>
      <c r="X55" s="186">
        <v>0</v>
      </c>
      <c r="Y55" s="187" t="str">
        <f>IFERROR(X55/P55,"-")</f>
        <v>-</v>
      </c>
      <c r="Z55" s="187" t="str">
        <f>IFERROR(X55/V55,"-")</f>
        <v>-</v>
      </c>
      <c r="AA55" s="188">
        <f>SUM(X55:X57)-SUM(J55:J57)</f>
        <v>563000</v>
      </c>
      <c r="AB55" s="85">
        <f>SUM(X55:X57)/SUM(J55:J57)</f>
        <v>7.2555555555556</v>
      </c>
      <c r="AC55" s="79"/>
      <c r="AD55" s="94"/>
      <c r="AE55" s="95" t="str">
        <f>IF(P55=0,"",IF(AD55=0,"",(AD55/P55)))</f>
        <v/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 t="str">
        <f>IF(P55=0,"",IF(AM55=0,"",(AM55/P55)))</f>
        <v/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 t="str">
        <f>IF(P55=0,"",IF(AV55=0,"",(AV55/P55)))</f>
        <v/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 t="str">
        <f>IF(P55=0,"",IF(BE55=0,"",(BE55/P55)))</f>
        <v/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 t="str">
        <f>IF(P55=0,"",IF(BN55=0,"",(BN55/P55)))</f>
        <v/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 t="str">
        <f>IF(P55=0,"",IF(BW55=0,"",(BW55/P55)))</f>
        <v/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 t="str">
        <f>IF(P55=0,"",IF(CF55=0,"",(CF55/P55)))</f>
        <v/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153</v>
      </c>
      <c r="C56" s="203"/>
      <c r="D56" s="203" t="s">
        <v>149</v>
      </c>
      <c r="E56" s="203" t="s">
        <v>150</v>
      </c>
      <c r="F56" s="203" t="s">
        <v>64</v>
      </c>
      <c r="G56" s="203"/>
      <c r="H56" s="90"/>
      <c r="I56" s="90"/>
      <c r="J56" s="188"/>
      <c r="K56" s="81">
        <v>34</v>
      </c>
      <c r="L56" s="81">
        <v>0</v>
      </c>
      <c r="M56" s="81">
        <v>125</v>
      </c>
      <c r="N56" s="91">
        <v>10</v>
      </c>
      <c r="O56" s="92">
        <v>0</v>
      </c>
      <c r="P56" s="93">
        <f>N56+O56</f>
        <v>10</v>
      </c>
      <c r="Q56" s="82">
        <f>IFERROR(P56/M56,"-")</f>
        <v>0.08</v>
      </c>
      <c r="R56" s="81">
        <v>2</v>
      </c>
      <c r="S56" s="81">
        <v>1</v>
      </c>
      <c r="T56" s="82">
        <f>IFERROR(S56/(O56+P56),"-")</f>
        <v>0.1</v>
      </c>
      <c r="U56" s="182"/>
      <c r="V56" s="84">
        <v>2</v>
      </c>
      <c r="W56" s="82">
        <f>IF(P56=0,"-",V56/P56)</f>
        <v>0.2</v>
      </c>
      <c r="X56" s="186">
        <v>22000</v>
      </c>
      <c r="Y56" s="187">
        <f>IFERROR(X56/P56,"-")</f>
        <v>2200</v>
      </c>
      <c r="Z56" s="187">
        <f>IFERROR(X56/V56,"-")</f>
        <v>11000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>
        <v>3</v>
      </c>
      <c r="AN56" s="101">
        <f>IF(P56=0,"",IF(AM56=0,"",(AM56/P56)))</f>
        <v>0.3</v>
      </c>
      <c r="AO56" s="100">
        <v>1</v>
      </c>
      <c r="AP56" s="102">
        <f>IFERROR(AP56/AM56,"-")</f>
        <v>0</v>
      </c>
      <c r="AQ56" s="103">
        <v>19000</v>
      </c>
      <c r="AR56" s="104">
        <f>IFERROR(AQ56/AM56,"-")</f>
        <v>6333.3333333333</v>
      </c>
      <c r="AS56" s="105"/>
      <c r="AT56" s="105"/>
      <c r="AU56" s="105">
        <v>1</v>
      </c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3</v>
      </c>
      <c r="BF56" s="113">
        <f>IF(P56=0,"",IF(BE56=0,"",(BE56/P56)))</f>
        <v>0.3</v>
      </c>
      <c r="BG56" s="112">
        <v>1</v>
      </c>
      <c r="BH56" s="114">
        <f>IFERROR(BG56/BE56,"-")</f>
        <v>0.33333333333333</v>
      </c>
      <c r="BI56" s="115">
        <v>3000</v>
      </c>
      <c r="BJ56" s="116">
        <f>IFERROR(BI56/BE56,"-")</f>
        <v>1000</v>
      </c>
      <c r="BK56" s="117">
        <v>1</v>
      </c>
      <c r="BL56" s="117"/>
      <c r="BM56" s="117"/>
      <c r="BN56" s="119">
        <v>3</v>
      </c>
      <c r="BO56" s="120">
        <f>IF(P56=0,"",IF(BN56=0,"",(BN56/P56)))</f>
        <v>0.3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1</v>
      </c>
      <c r="BX56" s="127">
        <f>IF(P56=0,"",IF(BW56=0,"",(BW56/P56)))</f>
        <v>0.1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2</v>
      </c>
      <c r="CP56" s="141">
        <v>22000</v>
      </c>
      <c r="CQ56" s="141">
        <v>19000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154</v>
      </c>
      <c r="C57" s="203"/>
      <c r="D57" s="203" t="s">
        <v>149</v>
      </c>
      <c r="E57" s="203" t="s">
        <v>150</v>
      </c>
      <c r="F57" s="203" t="s">
        <v>80</v>
      </c>
      <c r="G57" s="203"/>
      <c r="H57" s="90"/>
      <c r="I57" s="90"/>
      <c r="J57" s="188"/>
      <c r="K57" s="81">
        <v>19</v>
      </c>
      <c r="L57" s="81">
        <v>13</v>
      </c>
      <c r="M57" s="81">
        <v>12</v>
      </c>
      <c r="N57" s="91">
        <v>5</v>
      </c>
      <c r="O57" s="92">
        <v>0</v>
      </c>
      <c r="P57" s="93">
        <f>N57+O57</f>
        <v>5</v>
      </c>
      <c r="Q57" s="82">
        <f>IFERROR(P57/M57,"-")</f>
        <v>0.41666666666667</v>
      </c>
      <c r="R57" s="81">
        <v>1</v>
      </c>
      <c r="S57" s="81">
        <v>1</v>
      </c>
      <c r="T57" s="82">
        <f>IFERROR(S57/(O57+P57),"-")</f>
        <v>0.2</v>
      </c>
      <c r="U57" s="182"/>
      <c r="V57" s="84">
        <v>1</v>
      </c>
      <c r="W57" s="82">
        <f>IF(P57=0,"-",V57/P57)</f>
        <v>0.2</v>
      </c>
      <c r="X57" s="186">
        <v>631000</v>
      </c>
      <c r="Y57" s="187">
        <f>IFERROR(X57/P57,"-")</f>
        <v>126200</v>
      </c>
      <c r="Z57" s="187">
        <f>IFERROR(X57/V57,"-")</f>
        <v>631000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>
        <v>1</v>
      </c>
      <c r="AN57" s="101">
        <f>IF(P57=0,"",IF(AM57=0,"",(AM57/P57)))</f>
        <v>0.2</v>
      </c>
      <c r="AO57" s="100"/>
      <c r="AP57" s="102">
        <f>IFERROR(AP57/AM57,"-")</f>
        <v>0</v>
      </c>
      <c r="AQ57" s="103"/>
      <c r="AR57" s="104">
        <f>IFERROR(AQ57/AM57,"-")</f>
        <v>0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0.2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1</v>
      </c>
      <c r="BO57" s="120">
        <f>IF(P57=0,"",IF(BN57=0,"",(BN57/P57)))</f>
        <v>0.2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2</v>
      </c>
      <c r="BX57" s="127">
        <f>IF(P57=0,"",IF(BW57=0,"",(BW57/P57)))</f>
        <v>0.4</v>
      </c>
      <c r="BY57" s="128">
        <v>1</v>
      </c>
      <c r="BZ57" s="129">
        <f>IFERROR(BY57/BW57,"-")</f>
        <v>0.5</v>
      </c>
      <c r="CA57" s="130">
        <v>631000</v>
      </c>
      <c r="CB57" s="131">
        <f>IFERROR(CA57/BW57,"-")</f>
        <v>315500</v>
      </c>
      <c r="CC57" s="132"/>
      <c r="CD57" s="132"/>
      <c r="CE57" s="132">
        <v>1</v>
      </c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1</v>
      </c>
      <c r="CP57" s="141">
        <v>631000</v>
      </c>
      <c r="CQ57" s="141">
        <v>631000</v>
      </c>
      <c r="CR57" s="141"/>
      <c r="CS57" s="142" t="str">
        <f>IF(AND(CQ57=0,CR57=0),"",IF(AND(CQ57&lt;=100000,CR57&lt;=100000),"",IF(CQ57/CP57&gt;0.7,"男高",IF(CR57/CP57&gt;0.7,"女高",""))))</f>
        <v>男高</v>
      </c>
    </row>
    <row r="58" spans="1:98">
      <c r="A58" s="80">
        <f>AB58</f>
        <v>0.10666666666667</v>
      </c>
      <c r="B58" s="203" t="s">
        <v>155</v>
      </c>
      <c r="C58" s="203"/>
      <c r="D58" s="203" t="s">
        <v>143</v>
      </c>
      <c r="E58" s="203" t="s">
        <v>144</v>
      </c>
      <c r="F58" s="203" t="s">
        <v>85</v>
      </c>
      <c r="G58" s="203" t="s">
        <v>70</v>
      </c>
      <c r="H58" s="90" t="s">
        <v>145</v>
      </c>
      <c r="I58" s="204" t="s">
        <v>146</v>
      </c>
      <c r="J58" s="188">
        <v>150000</v>
      </c>
      <c r="K58" s="81">
        <v>2</v>
      </c>
      <c r="L58" s="81">
        <v>0</v>
      </c>
      <c r="M58" s="81">
        <v>27</v>
      </c>
      <c r="N58" s="91">
        <v>0</v>
      </c>
      <c r="O58" s="92">
        <v>0</v>
      </c>
      <c r="P58" s="93">
        <f>N58+O58</f>
        <v>0</v>
      </c>
      <c r="Q58" s="82">
        <f>IFERROR(P58/M58,"-")</f>
        <v>0</v>
      </c>
      <c r="R58" s="81">
        <v>0</v>
      </c>
      <c r="S58" s="81">
        <v>0</v>
      </c>
      <c r="T58" s="82" t="str">
        <f>IFERROR(S58/(O58+P58),"-")</f>
        <v>-</v>
      </c>
      <c r="U58" s="182">
        <f>IFERROR(J58/SUM(P58:P59),"-")</f>
        <v>25000</v>
      </c>
      <c r="V58" s="84">
        <v>0</v>
      </c>
      <c r="W58" s="82" t="str">
        <f>IF(P58=0,"-",V58/P58)</f>
        <v>-</v>
      </c>
      <c r="X58" s="186">
        <v>0</v>
      </c>
      <c r="Y58" s="187" t="str">
        <f>IFERROR(X58/P58,"-")</f>
        <v>-</v>
      </c>
      <c r="Z58" s="187" t="str">
        <f>IFERROR(X58/V58,"-")</f>
        <v>-</v>
      </c>
      <c r="AA58" s="188">
        <f>SUM(X58:X59)-SUM(J58:J59)</f>
        <v>-134000</v>
      </c>
      <c r="AB58" s="85">
        <f>SUM(X58:X59)/SUM(J58:J59)</f>
        <v>0.10666666666667</v>
      </c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156</v>
      </c>
      <c r="C59" s="203"/>
      <c r="D59" s="203" t="s">
        <v>143</v>
      </c>
      <c r="E59" s="203" t="s">
        <v>144</v>
      </c>
      <c r="F59" s="203" t="s">
        <v>80</v>
      </c>
      <c r="G59" s="203"/>
      <c r="H59" s="90"/>
      <c r="I59" s="90"/>
      <c r="J59" s="188"/>
      <c r="K59" s="81">
        <v>23</v>
      </c>
      <c r="L59" s="81">
        <v>19</v>
      </c>
      <c r="M59" s="81">
        <v>9</v>
      </c>
      <c r="N59" s="91">
        <v>6</v>
      </c>
      <c r="O59" s="92">
        <v>0</v>
      </c>
      <c r="P59" s="93">
        <f>N59+O59</f>
        <v>6</v>
      </c>
      <c r="Q59" s="82">
        <f>IFERROR(P59/M59,"-")</f>
        <v>0.66666666666667</v>
      </c>
      <c r="R59" s="81">
        <v>2</v>
      </c>
      <c r="S59" s="81">
        <v>0</v>
      </c>
      <c r="T59" s="82">
        <f>IFERROR(S59/(O59+P59),"-")</f>
        <v>0</v>
      </c>
      <c r="U59" s="182"/>
      <c r="V59" s="84">
        <v>2</v>
      </c>
      <c r="W59" s="82">
        <f>IF(P59=0,"-",V59/P59)</f>
        <v>0.33333333333333</v>
      </c>
      <c r="X59" s="186">
        <v>16000</v>
      </c>
      <c r="Y59" s="187">
        <f>IFERROR(X59/P59,"-")</f>
        <v>2666.6666666667</v>
      </c>
      <c r="Z59" s="187">
        <f>IFERROR(X59/V59,"-")</f>
        <v>8000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2</v>
      </c>
      <c r="BO59" s="120">
        <f>IF(P59=0,"",IF(BN59=0,"",(BN59/P59)))</f>
        <v>0.33333333333333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3</v>
      </c>
      <c r="BX59" s="127">
        <f>IF(P59=0,"",IF(BW59=0,"",(BW59/P59)))</f>
        <v>0.5</v>
      </c>
      <c r="BY59" s="128">
        <v>2</v>
      </c>
      <c r="BZ59" s="129">
        <f>IFERROR(BY59/BW59,"-")</f>
        <v>0.66666666666667</v>
      </c>
      <c r="CA59" s="130">
        <v>16000</v>
      </c>
      <c r="CB59" s="131">
        <f>IFERROR(CA59/BW59,"-")</f>
        <v>5333.3333333333</v>
      </c>
      <c r="CC59" s="132">
        <v>1</v>
      </c>
      <c r="CD59" s="132"/>
      <c r="CE59" s="132">
        <v>1</v>
      </c>
      <c r="CF59" s="133">
        <v>1</v>
      </c>
      <c r="CG59" s="134">
        <f>IF(P59=0,"",IF(CF59=0,"",(CF59/P59)))</f>
        <v>0.16666666666667</v>
      </c>
      <c r="CH59" s="135"/>
      <c r="CI59" s="136">
        <f>IFERROR(CH59/CF59,"-")</f>
        <v>0</v>
      </c>
      <c r="CJ59" s="137"/>
      <c r="CK59" s="138">
        <f>IFERROR(CJ59/CF59,"-")</f>
        <v>0</v>
      </c>
      <c r="CL59" s="139"/>
      <c r="CM59" s="139"/>
      <c r="CN59" s="139"/>
      <c r="CO59" s="140">
        <v>2</v>
      </c>
      <c r="CP59" s="141">
        <v>16000</v>
      </c>
      <c r="CQ59" s="141">
        <v>13000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0.54444444444444</v>
      </c>
      <c r="B60" s="203" t="s">
        <v>157</v>
      </c>
      <c r="C60" s="203"/>
      <c r="D60" s="203" t="s">
        <v>149</v>
      </c>
      <c r="E60" s="203" t="s">
        <v>150</v>
      </c>
      <c r="F60" s="203" t="s">
        <v>64</v>
      </c>
      <c r="G60" s="203" t="s">
        <v>158</v>
      </c>
      <c r="H60" s="90" t="s">
        <v>145</v>
      </c>
      <c r="I60" s="90" t="s">
        <v>159</v>
      </c>
      <c r="J60" s="188">
        <v>90000</v>
      </c>
      <c r="K60" s="81">
        <v>1</v>
      </c>
      <c r="L60" s="81">
        <v>0</v>
      </c>
      <c r="M60" s="81">
        <v>44</v>
      </c>
      <c r="N60" s="91">
        <v>0</v>
      </c>
      <c r="O60" s="92">
        <v>0</v>
      </c>
      <c r="P60" s="93">
        <f>N60+O60</f>
        <v>0</v>
      </c>
      <c r="Q60" s="82">
        <f>IFERROR(P60/M60,"-")</f>
        <v>0</v>
      </c>
      <c r="R60" s="81">
        <v>0</v>
      </c>
      <c r="S60" s="81">
        <v>0</v>
      </c>
      <c r="T60" s="82" t="str">
        <f>IFERROR(S60/(O60+P60),"-")</f>
        <v>-</v>
      </c>
      <c r="U60" s="182">
        <f>IFERROR(J60/SUM(P60:P62),"-")</f>
        <v>15000</v>
      </c>
      <c r="V60" s="84">
        <v>0</v>
      </c>
      <c r="W60" s="82" t="str">
        <f>IF(P60=0,"-",V60/P60)</f>
        <v>-</v>
      </c>
      <c r="X60" s="186">
        <v>0</v>
      </c>
      <c r="Y60" s="187" t="str">
        <f>IFERROR(X60/P60,"-")</f>
        <v>-</v>
      </c>
      <c r="Z60" s="187" t="str">
        <f>IFERROR(X60/V60,"-")</f>
        <v>-</v>
      </c>
      <c r="AA60" s="188">
        <f>SUM(X60:X62)-SUM(J60:J62)</f>
        <v>-41000</v>
      </c>
      <c r="AB60" s="85">
        <f>SUM(X60:X62)/SUM(J60:J62)</f>
        <v>0.54444444444444</v>
      </c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160</v>
      </c>
      <c r="C61" s="203"/>
      <c r="D61" s="203" t="s">
        <v>149</v>
      </c>
      <c r="E61" s="203" t="s">
        <v>150</v>
      </c>
      <c r="F61" s="203" t="s">
        <v>64</v>
      </c>
      <c r="G61" s="203"/>
      <c r="H61" s="90"/>
      <c r="I61" s="90"/>
      <c r="J61" s="188"/>
      <c r="K61" s="81">
        <v>16</v>
      </c>
      <c r="L61" s="81">
        <v>0</v>
      </c>
      <c r="M61" s="81">
        <v>47</v>
      </c>
      <c r="N61" s="91">
        <v>3</v>
      </c>
      <c r="O61" s="92">
        <v>0</v>
      </c>
      <c r="P61" s="93">
        <f>N61+O61</f>
        <v>3</v>
      </c>
      <c r="Q61" s="82">
        <f>IFERROR(P61/M61,"-")</f>
        <v>0.063829787234043</v>
      </c>
      <c r="R61" s="81">
        <v>0</v>
      </c>
      <c r="S61" s="81">
        <v>0</v>
      </c>
      <c r="T61" s="82">
        <f>IFERROR(S61/(O61+P61),"-")</f>
        <v>0</v>
      </c>
      <c r="U61" s="182"/>
      <c r="V61" s="84">
        <v>1</v>
      </c>
      <c r="W61" s="82">
        <f>IF(P61=0,"-",V61/P61)</f>
        <v>0.33333333333333</v>
      </c>
      <c r="X61" s="186">
        <v>5000</v>
      </c>
      <c r="Y61" s="187">
        <f>IFERROR(X61/P61,"-")</f>
        <v>1666.6666666667</v>
      </c>
      <c r="Z61" s="187">
        <f>IFERROR(X61/V61,"-")</f>
        <v>5000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2</v>
      </c>
      <c r="BO61" s="120">
        <f>IF(P61=0,"",IF(BN61=0,"",(BN61/P61)))</f>
        <v>0.66666666666667</v>
      </c>
      <c r="BP61" s="121">
        <v>1</v>
      </c>
      <c r="BQ61" s="122">
        <f>IFERROR(BP61/BN61,"-")</f>
        <v>0.5</v>
      </c>
      <c r="BR61" s="123">
        <v>5000</v>
      </c>
      <c r="BS61" s="124">
        <f>IFERROR(BR61/BN61,"-")</f>
        <v>2500</v>
      </c>
      <c r="BT61" s="125">
        <v>1</v>
      </c>
      <c r="BU61" s="125"/>
      <c r="BV61" s="125"/>
      <c r="BW61" s="126">
        <v>1</v>
      </c>
      <c r="BX61" s="127">
        <f>IF(P61=0,"",IF(BW61=0,"",(BW61/P61)))</f>
        <v>0.33333333333333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1</v>
      </c>
      <c r="CP61" s="141">
        <v>5000</v>
      </c>
      <c r="CQ61" s="141">
        <v>5000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161</v>
      </c>
      <c r="C62" s="203"/>
      <c r="D62" s="203" t="s">
        <v>149</v>
      </c>
      <c r="E62" s="203" t="s">
        <v>150</v>
      </c>
      <c r="F62" s="203" t="s">
        <v>80</v>
      </c>
      <c r="G62" s="203"/>
      <c r="H62" s="90"/>
      <c r="I62" s="90"/>
      <c r="J62" s="188"/>
      <c r="K62" s="81">
        <v>10</v>
      </c>
      <c r="L62" s="81">
        <v>9</v>
      </c>
      <c r="M62" s="81">
        <v>1</v>
      </c>
      <c r="N62" s="91">
        <v>3</v>
      </c>
      <c r="O62" s="92">
        <v>0</v>
      </c>
      <c r="P62" s="93">
        <f>N62+O62</f>
        <v>3</v>
      </c>
      <c r="Q62" s="82">
        <f>IFERROR(P62/M62,"-")</f>
        <v>3</v>
      </c>
      <c r="R62" s="81">
        <v>1</v>
      </c>
      <c r="S62" s="81">
        <v>0</v>
      </c>
      <c r="T62" s="82">
        <f>IFERROR(S62/(O62+P62),"-")</f>
        <v>0</v>
      </c>
      <c r="U62" s="182"/>
      <c r="V62" s="84">
        <v>0</v>
      </c>
      <c r="W62" s="82">
        <f>IF(P62=0,"-",V62/P62)</f>
        <v>0</v>
      </c>
      <c r="X62" s="186">
        <v>44000</v>
      </c>
      <c r="Y62" s="187">
        <f>IFERROR(X62/P62,"-")</f>
        <v>14666.666666667</v>
      </c>
      <c r="Z62" s="187" t="str">
        <f>IFERROR(X62/V62,"-")</f>
        <v>-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>
        <v>2</v>
      </c>
      <c r="BX62" s="127">
        <f>IF(P62=0,"",IF(BW62=0,"",(BW62/P62)))</f>
        <v>0.66666666666667</v>
      </c>
      <c r="BY62" s="128">
        <v>1</v>
      </c>
      <c r="BZ62" s="129">
        <f>IFERROR(BY62/BW62,"-")</f>
        <v>0.5</v>
      </c>
      <c r="CA62" s="130">
        <v>223000</v>
      </c>
      <c r="CB62" s="131">
        <f>IFERROR(CA62/BW62,"-")</f>
        <v>111500</v>
      </c>
      <c r="CC62" s="132"/>
      <c r="CD62" s="132"/>
      <c r="CE62" s="132">
        <v>1</v>
      </c>
      <c r="CF62" s="133">
        <v>1</v>
      </c>
      <c r="CG62" s="134">
        <f>IF(P62=0,"",IF(CF62=0,"",(CF62/P62)))</f>
        <v>0.33333333333333</v>
      </c>
      <c r="CH62" s="135">
        <v>1</v>
      </c>
      <c r="CI62" s="136">
        <f>IFERROR(CH62/CF62,"-")</f>
        <v>1</v>
      </c>
      <c r="CJ62" s="137">
        <v>705000</v>
      </c>
      <c r="CK62" s="138">
        <f>IFERROR(CJ62/CF62,"-")</f>
        <v>705000</v>
      </c>
      <c r="CL62" s="139"/>
      <c r="CM62" s="139"/>
      <c r="CN62" s="139">
        <v>1</v>
      </c>
      <c r="CO62" s="140">
        <v>0</v>
      </c>
      <c r="CP62" s="141">
        <v>44000</v>
      </c>
      <c r="CQ62" s="141">
        <v>705000</v>
      </c>
      <c r="CR62" s="141"/>
      <c r="CS62" s="142" t="str">
        <f>IF(AND(CQ62=0,CR62=0),"",IF(AND(CQ62&lt;=100000,CR62&lt;=100000),"",IF(CQ62/CP62&gt;0.7,"男高",IF(CR62/CP62&gt;0.7,"女高",""))))</f>
        <v>男高</v>
      </c>
    </row>
    <row r="63" spans="1:98">
      <c r="A63" s="80">
        <f>AB63</f>
        <v>0.02</v>
      </c>
      <c r="B63" s="203" t="s">
        <v>162</v>
      </c>
      <c r="C63" s="203"/>
      <c r="D63" s="203" t="s">
        <v>163</v>
      </c>
      <c r="E63" s="203" t="s">
        <v>164</v>
      </c>
      <c r="F63" s="203" t="s">
        <v>64</v>
      </c>
      <c r="G63" s="203" t="s">
        <v>86</v>
      </c>
      <c r="H63" s="90" t="s">
        <v>165</v>
      </c>
      <c r="I63" s="205" t="s">
        <v>166</v>
      </c>
      <c r="J63" s="188">
        <v>150000</v>
      </c>
      <c r="K63" s="81">
        <v>18</v>
      </c>
      <c r="L63" s="81">
        <v>0</v>
      </c>
      <c r="M63" s="81">
        <v>79</v>
      </c>
      <c r="N63" s="91">
        <v>11</v>
      </c>
      <c r="O63" s="92">
        <v>0</v>
      </c>
      <c r="P63" s="93">
        <f>N63+O63</f>
        <v>11</v>
      </c>
      <c r="Q63" s="82">
        <f>IFERROR(P63/M63,"-")</f>
        <v>0.13924050632911</v>
      </c>
      <c r="R63" s="81">
        <v>0</v>
      </c>
      <c r="S63" s="81">
        <v>4</v>
      </c>
      <c r="T63" s="82">
        <f>IFERROR(S63/(O63+P63),"-")</f>
        <v>0.36363636363636</v>
      </c>
      <c r="U63" s="182">
        <f>IFERROR(J63/SUM(P63:P64),"-")</f>
        <v>10714.285714286</v>
      </c>
      <c r="V63" s="84">
        <v>1</v>
      </c>
      <c r="W63" s="82">
        <f>IF(P63=0,"-",V63/P63)</f>
        <v>0.090909090909091</v>
      </c>
      <c r="X63" s="186">
        <v>3000</v>
      </c>
      <c r="Y63" s="187">
        <f>IFERROR(X63/P63,"-")</f>
        <v>272.72727272727</v>
      </c>
      <c r="Z63" s="187">
        <f>IFERROR(X63/V63,"-")</f>
        <v>3000</v>
      </c>
      <c r="AA63" s="188">
        <f>SUM(X63:X64)-SUM(J63:J64)</f>
        <v>-147000</v>
      </c>
      <c r="AB63" s="85">
        <f>SUM(X63:X64)/SUM(J63:J64)</f>
        <v>0.02</v>
      </c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>
        <v>2</v>
      </c>
      <c r="AN63" s="101">
        <f>IF(P63=0,"",IF(AM63=0,"",(AM63/P63)))</f>
        <v>0.18181818181818</v>
      </c>
      <c r="AO63" s="100"/>
      <c r="AP63" s="102">
        <f>IFERROR(AP63/AM63,"-")</f>
        <v>0</v>
      </c>
      <c r="AQ63" s="103"/>
      <c r="AR63" s="104">
        <f>IFERROR(AQ63/AM63,"-")</f>
        <v>0</v>
      </c>
      <c r="AS63" s="105"/>
      <c r="AT63" s="105"/>
      <c r="AU63" s="105"/>
      <c r="AV63" s="106">
        <v>1</v>
      </c>
      <c r="AW63" s="107">
        <f>IF(P63=0,"",IF(AV63=0,"",(AV63/P63)))</f>
        <v>0.090909090909091</v>
      </c>
      <c r="AX63" s="106"/>
      <c r="AY63" s="108">
        <f>IFERROR(AX63/AV63,"-")</f>
        <v>0</v>
      </c>
      <c r="AZ63" s="109"/>
      <c r="BA63" s="110">
        <f>IFERROR(AZ63/AV63,"-")</f>
        <v>0</v>
      </c>
      <c r="BB63" s="111"/>
      <c r="BC63" s="111"/>
      <c r="BD63" s="111"/>
      <c r="BE63" s="112">
        <v>2</v>
      </c>
      <c r="BF63" s="113">
        <f>IF(P63=0,"",IF(BE63=0,"",(BE63/P63)))</f>
        <v>0.18181818181818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4</v>
      </c>
      <c r="BO63" s="120">
        <f>IF(P63=0,"",IF(BN63=0,"",(BN63/P63)))</f>
        <v>0.36363636363636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1</v>
      </c>
      <c r="BX63" s="127">
        <f>IF(P63=0,"",IF(BW63=0,"",(BW63/P63)))</f>
        <v>0.090909090909091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>
        <v>1</v>
      </c>
      <c r="CG63" s="134">
        <f>IF(P63=0,"",IF(CF63=0,"",(CF63/P63)))</f>
        <v>0.090909090909091</v>
      </c>
      <c r="CH63" s="135">
        <v>1</v>
      </c>
      <c r="CI63" s="136">
        <f>IFERROR(CH63/CF63,"-")</f>
        <v>1</v>
      </c>
      <c r="CJ63" s="137">
        <v>3000</v>
      </c>
      <c r="CK63" s="138">
        <f>IFERROR(CJ63/CF63,"-")</f>
        <v>3000</v>
      </c>
      <c r="CL63" s="139">
        <v>1</v>
      </c>
      <c r="CM63" s="139"/>
      <c r="CN63" s="139"/>
      <c r="CO63" s="140">
        <v>1</v>
      </c>
      <c r="CP63" s="141">
        <v>3000</v>
      </c>
      <c r="CQ63" s="141">
        <v>3000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167</v>
      </c>
      <c r="C64" s="203"/>
      <c r="D64" s="203" t="s">
        <v>163</v>
      </c>
      <c r="E64" s="203" t="s">
        <v>164</v>
      </c>
      <c r="F64" s="203" t="s">
        <v>80</v>
      </c>
      <c r="G64" s="203"/>
      <c r="H64" s="90"/>
      <c r="I64" s="90"/>
      <c r="J64" s="188"/>
      <c r="K64" s="81">
        <v>35</v>
      </c>
      <c r="L64" s="81">
        <v>28</v>
      </c>
      <c r="M64" s="81">
        <v>15</v>
      </c>
      <c r="N64" s="91">
        <v>3</v>
      </c>
      <c r="O64" s="92">
        <v>0</v>
      </c>
      <c r="P64" s="93">
        <f>N64+O64</f>
        <v>3</v>
      </c>
      <c r="Q64" s="82">
        <f>IFERROR(P64/M64,"-")</f>
        <v>0.2</v>
      </c>
      <c r="R64" s="81">
        <v>0</v>
      </c>
      <c r="S64" s="81">
        <v>0</v>
      </c>
      <c r="T64" s="82">
        <f>IFERROR(S64/(O64+P64),"-")</f>
        <v>0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>
        <f>IF(P64=0,"",IF(BN64=0,"",(BN64/P64)))</f>
        <v>0</v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>
        <v>3</v>
      </c>
      <c r="BX64" s="127">
        <f>IF(P64=0,"",IF(BW64=0,"",(BW64/P64)))</f>
        <v>1</v>
      </c>
      <c r="BY64" s="128">
        <v>1</v>
      </c>
      <c r="BZ64" s="129">
        <f>IFERROR(BY64/BW64,"-")</f>
        <v>0.33333333333333</v>
      </c>
      <c r="CA64" s="130">
        <v>16000</v>
      </c>
      <c r="CB64" s="131">
        <f>IFERROR(CA64/BW64,"-")</f>
        <v>5333.3333333333</v>
      </c>
      <c r="CC64" s="132"/>
      <c r="CD64" s="132"/>
      <c r="CE64" s="132">
        <v>1</v>
      </c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>
        <v>16000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1.72</v>
      </c>
      <c r="B65" s="203" t="s">
        <v>168</v>
      </c>
      <c r="C65" s="203"/>
      <c r="D65" s="203" t="s">
        <v>149</v>
      </c>
      <c r="E65" s="203" t="s">
        <v>169</v>
      </c>
      <c r="F65" s="203" t="s">
        <v>85</v>
      </c>
      <c r="G65" s="203" t="s">
        <v>86</v>
      </c>
      <c r="H65" s="90" t="s">
        <v>165</v>
      </c>
      <c r="I65" s="205" t="s">
        <v>170</v>
      </c>
      <c r="J65" s="188">
        <v>150000</v>
      </c>
      <c r="K65" s="81">
        <v>0</v>
      </c>
      <c r="L65" s="81">
        <v>0</v>
      </c>
      <c r="M65" s="81">
        <v>111</v>
      </c>
      <c r="N65" s="91">
        <v>0</v>
      </c>
      <c r="O65" s="92">
        <v>0</v>
      </c>
      <c r="P65" s="93">
        <f>N65+O65</f>
        <v>0</v>
      </c>
      <c r="Q65" s="82">
        <f>IFERROR(P65/M65,"-")</f>
        <v>0</v>
      </c>
      <c r="R65" s="81">
        <v>0</v>
      </c>
      <c r="S65" s="81">
        <v>0</v>
      </c>
      <c r="T65" s="82" t="str">
        <f>IFERROR(S65/(O65+P65),"-")</f>
        <v>-</v>
      </c>
      <c r="U65" s="182">
        <f>IFERROR(J65/SUM(P65:P67),"-")</f>
        <v>9375</v>
      </c>
      <c r="V65" s="84">
        <v>0</v>
      </c>
      <c r="W65" s="82" t="str">
        <f>IF(P65=0,"-",V65/P65)</f>
        <v>-</v>
      </c>
      <c r="X65" s="186">
        <v>0</v>
      </c>
      <c r="Y65" s="187" t="str">
        <f>IFERROR(X65/P65,"-")</f>
        <v>-</v>
      </c>
      <c r="Z65" s="187" t="str">
        <f>IFERROR(X65/V65,"-")</f>
        <v>-</v>
      </c>
      <c r="AA65" s="188">
        <f>SUM(X65:X67)-SUM(J65:J67)</f>
        <v>108000</v>
      </c>
      <c r="AB65" s="85">
        <f>SUM(X65:X67)/SUM(J65:J67)</f>
        <v>1.72</v>
      </c>
      <c r="AC65" s="79"/>
      <c r="AD65" s="94"/>
      <c r="AE65" s="95" t="str">
        <f>IF(P65=0,"",IF(AD65=0,"",(AD65/P65)))</f>
        <v/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 t="str">
        <f>IF(P65=0,"",IF(AM65=0,"",(AM65/P65)))</f>
        <v/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 t="str">
        <f>IF(P65=0,"",IF(AV65=0,"",(AV65/P65)))</f>
        <v/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 t="str">
        <f>IF(P65=0,"",IF(BE65=0,"",(BE65/P65)))</f>
        <v/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 t="str">
        <f>IF(P65=0,"",IF(BN65=0,"",(BN65/P65)))</f>
        <v/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 t="str">
        <f>IF(P65=0,"",IF(BW65=0,"",(BW65/P65)))</f>
        <v/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 t="str">
        <f>IF(P65=0,"",IF(CF65=0,"",(CF65/P65)))</f>
        <v/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171</v>
      </c>
      <c r="C66" s="203"/>
      <c r="D66" s="203" t="s">
        <v>149</v>
      </c>
      <c r="E66" s="203" t="s">
        <v>169</v>
      </c>
      <c r="F66" s="203" t="s">
        <v>85</v>
      </c>
      <c r="G66" s="203"/>
      <c r="H66" s="90"/>
      <c r="I66" s="90"/>
      <c r="J66" s="188"/>
      <c r="K66" s="81">
        <v>41</v>
      </c>
      <c r="L66" s="81">
        <v>0</v>
      </c>
      <c r="M66" s="81">
        <v>119</v>
      </c>
      <c r="N66" s="91">
        <v>15</v>
      </c>
      <c r="O66" s="92">
        <v>0</v>
      </c>
      <c r="P66" s="93">
        <f>N66+O66</f>
        <v>15</v>
      </c>
      <c r="Q66" s="82">
        <f>IFERROR(P66/M66,"-")</f>
        <v>0.12605042016807</v>
      </c>
      <c r="R66" s="81">
        <v>3</v>
      </c>
      <c r="S66" s="81">
        <v>5</v>
      </c>
      <c r="T66" s="82">
        <f>IFERROR(S66/(O66+P66),"-")</f>
        <v>0.33333333333333</v>
      </c>
      <c r="U66" s="182"/>
      <c r="V66" s="84">
        <v>2</v>
      </c>
      <c r="W66" s="82">
        <f>IF(P66=0,"-",V66/P66)</f>
        <v>0.13333333333333</v>
      </c>
      <c r="X66" s="186">
        <v>258000</v>
      </c>
      <c r="Y66" s="187">
        <f>IFERROR(X66/P66,"-")</f>
        <v>17200</v>
      </c>
      <c r="Z66" s="187">
        <f>IFERROR(X66/V66,"-")</f>
        <v>129000</v>
      </c>
      <c r="AA66" s="188"/>
      <c r="AB66" s="85"/>
      <c r="AC66" s="79"/>
      <c r="AD66" s="94">
        <v>1</v>
      </c>
      <c r="AE66" s="95">
        <f>IF(P66=0,"",IF(AD66=0,"",(AD66/P66)))</f>
        <v>0.066666666666667</v>
      </c>
      <c r="AF66" s="94"/>
      <c r="AG66" s="96">
        <f>IFERROR(AF66/AD66,"-")</f>
        <v>0</v>
      </c>
      <c r="AH66" s="97"/>
      <c r="AI66" s="98">
        <f>IFERROR(AH66/AD66,"-")</f>
        <v>0</v>
      </c>
      <c r="AJ66" s="99"/>
      <c r="AK66" s="99"/>
      <c r="AL66" s="99"/>
      <c r="AM66" s="100">
        <v>1</v>
      </c>
      <c r="AN66" s="101">
        <f>IF(P66=0,"",IF(AM66=0,"",(AM66/P66)))</f>
        <v>0.066666666666667</v>
      </c>
      <c r="AO66" s="100"/>
      <c r="AP66" s="102">
        <f>IFERROR(AP66/AM66,"-")</f>
        <v>0</v>
      </c>
      <c r="AQ66" s="103"/>
      <c r="AR66" s="104">
        <f>IFERROR(AQ66/AM66,"-")</f>
        <v>0</v>
      </c>
      <c r="AS66" s="105"/>
      <c r="AT66" s="105"/>
      <c r="AU66" s="105"/>
      <c r="AV66" s="106">
        <v>1</v>
      </c>
      <c r="AW66" s="107">
        <f>IF(P66=0,"",IF(AV66=0,"",(AV66/P66)))</f>
        <v>0.066666666666667</v>
      </c>
      <c r="AX66" s="106"/>
      <c r="AY66" s="108">
        <f>IFERROR(AX66/AV66,"-")</f>
        <v>0</v>
      </c>
      <c r="AZ66" s="109"/>
      <c r="BA66" s="110">
        <f>IFERROR(AZ66/AV66,"-")</f>
        <v>0</v>
      </c>
      <c r="BB66" s="111"/>
      <c r="BC66" s="111"/>
      <c r="BD66" s="111"/>
      <c r="BE66" s="112">
        <v>3</v>
      </c>
      <c r="BF66" s="113">
        <f>IF(P66=0,"",IF(BE66=0,"",(BE66/P66)))</f>
        <v>0.2</v>
      </c>
      <c r="BG66" s="112">
        <v>1</v>
      </c>
      <c r="BH66" s="114">
        <f>IFERROR(BG66/BE66,"-")</f>
        <v>0.33333333333333</v>
      </c>
      <c r="BI66" s="115">
        <v>3000</v>
      </c>
      <c r="BJ66" s="116">
        <f>IFERROR(BI66/BE66,"-")</f>
        <v>1000</v>
      </c>
      <c r="BK66" s="117">
        <v>1</v>
      </c>
      <c r="BL66" s="117"/>
      <c r="BM66" s="117"/>
      <c r="BN66" s="119">
        <v>6</v>
      </c>
      <c r="BO66" s="120">
        <f>IF(P66=0,"",IF(BN66=0,"",(BN66/P66)))</f>
        <v>0.4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>
        <v>2</v>
      </c>
      <c r="BX66" s="127">
        <f>IF(P66=0,"",IF(BW66=0,"",(BW66/P66)))</f>
        <v>0.13333333333333</v>
      </c>
      <c r="BY66" s="128">
        <v>1</v>
      </c>
      <c r="BZ66" s="129">
        <f>IFERROR(BY66/BW66,"-")</f>
        <v>0.5</v>
      </c>
      <c r="CA66" s="130">
        <v>255000</v>
      </c>
      <c r="CB66" s="131">
        <f>IFERROR(CA66/BW66,"-")</f>
        <v>127500</v>
      </c>
      <c r="CC66" s="132"/>
      <c r="CD66" s="132"/>
      <c r="CE66" s="132">
        <v>1</v>
      </c>
      <c r="CF66" s="133">
        <v>1</v>
      </c>
      <c r="CG66" s="134">
        <f>IF(P66=0,"",IF(CF66=0,"",(CF66/P66)))</f>
        <v>0.066666666666667</v>
      </c>
      <c r="CH66" s="135"/>
      <c r="CI66" s="136">
        <f>IFERROR(CH66/CF66,"-")</f>
        <v>0</v>
      </c>
      <c r="CJ66" s="137"/>
      <c r="CK66" s="138">
        <f>IFERROR(CJ66/CF66,"-")</f>
        <v>0</v>
      </c>
      <c r="CL66" s="139"/>
      <c r="CM66" s="139"/>
      <c r="CN66" s="139"/>
      <c r="CO66" s="140">
        <v>2</v>
      </c>
      <c r="CP66" s="141">
        <v>258000</v>
      </c>
      <c r="CQ66" s="141">
        <v>255000</v>
      </c>
      <c r="CR66" s="141"/>
      <c r="CS66" s="142" t="str">
        <f>IF(AND(CQ66=0,CR66=0),"",IF(AND(CQ66&lt;=100000,CR66&lt;=100000),"",IF(CQ66/CP66&gt;0.7,"男高",IF(CR66/CP66&gt;0.7,"女高",""))))</f>
        <v>男高</v>
      </c>
    </row>
    <row r="67" spans="1:98">
      <c r="A67" s="80"/>
      <c r="B67" s="203" t="s">
        <v>172</v>
      </c>
      <c r="C67" s="203"/>
      <c r="D67" s="203" t="s">
        <v>149</v>
      </c>
      <c r="E67" s="203" t="s">
        <v>169</v>
      </c>
      <c r="F67" s="203" t="s">
        <v>80</v>
      </c>
      <c r="G67" s="203"/>
      <c r="H67" s="90"/>
      <c r="I67" s="90"/>
      <c r="J67" s="188"/>
      <c r="K67" s="81">
        <v>9</v>
      </c>
      <c r="L67" s="81">
        <v>8</v>
      </c>
      <c r="M67" s="81">
        <v>2</v>
      </c>
      <c r="N67" s="91">
        <v>1</v>
      </c>
      <c r="O67" s="92">
        <v>0</v>
      </c>
      <c r="P67" s="93">
        <f>N67+O67</f>
        <v>1</v>
      </c>
      <c r="Q67" s="82">
        <f>IFERROR(P67/M67,"-")</f>
        <v>0.5</v>
      </c>
      <c r="R67" s="81">
        <v>0</v>
      </c>
      <c r="S67" s="81">
        <v>0</v>
      </c>
      <c r="T67" s="82">
        <f>IFERROR(S67/(O67+P67),"-")</f>
        <v>0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>
        <f>IF(P67=0,"",IF(BN67=0,"",(BN67/P67)))</f>
        <v>0</v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>
        <v>1</v>
      </c>
      <c r="BX67" s="127">
        <f>IF(P67=0,"",IF(BW67=0,"",(BW67/P67)))</f>
        <v>1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0.073333333333333</v>
      </c>
      <c r="B68" s="203" t="s">
        <v>173</v>
      </c>
      <c r="C68" s="203"/>
      <c r="D68" s="203" t="s">
        <v>163</v>
      </c>
      <c r="E68" s="203" t="s">
        <v>164</v>
      </c>
      <c r="F68" s="203" t="s">
        <v>85</v>
      </c>
      <c r="G68" s="203" t="s">
        <v>105</v>
      </c>
      <c r="H68" s="90" t="s">
        <v>165</v>
      </c>
      <c r="I68" s="205" t="s">
        <v>166</v>
      </c>
      <c r="J68" s="188">
        <v>150000</v>
      </c>
      <c r="K68" s="81">
        <v>13</v>
      </c>
      <c r="L68" s="81">
        <v>0</v>
      </c>
      <c r="M68" s="81">
        <v>106</v>
      </c>
      <c r="N68" s="91">
        <v>1</v>
      </c>
      <c r="O68" s="92">
        <v>0</v>
      </c>
      <c r="P68" s="93">
        <f>N68+O68</f>
        <v>1</v>
      </c>
      <c r="Q68" s="82">
        <f>IFERROR(P68/M68,"-")</f>
        <v>0.0094339622641509</v>
      </c>
      <c r="R68" s="81">
        <v>0</v>
      </c>
      <c r="S68" s="81">
        <v>0</v>
      </c>
      <c r="T68" s="82">
        <f>IFERROR(S68/(O68+P68),"-")</f>
        <v>0</v>
      </c>
      <c r="U68" s="182">
        <f>IFERROR(J68/SUM(P68:P69),"-")</f>
        <v>25000</v>
      </c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>
        <f>SUM(X68:X69)-SUM(J68:J69)</f>
        <v>-139000</v>
      </c>
      <c r="AB68" s="85">
        <f>SUM(X68:X69)/SUM(J68:J69)</f>
        <v>0.073333333333333</v>
      </c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1</v>
      </c>
      <c r="BO68" s="120">
        <f>IF(P68=0,"",IF(BN68=0,"",(BN68/P68)))</f>
        <v>1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174</v>
      </c>
      <c r="C69" s="203"/>
      <c r="D69" s="203" t="s">
        <v>163</v>
      </c>
      <c r="E69" s="203" t="s">
        <v>164</v>
      </c>
      <c r="F69" s="203" t="s">
        <v>80</v>
      </c>
      <c r="G69" s="203"/>
      <c r="H69" s="90"/>
      <c r="I69" s="90"/>
      <c r="J69" s="188"/>
      <c r="K69" s="81">
        <v>31</v>
      </c>
      <c r="L69" s="81">
        <v>18</v>
      </c>
      <c r="M69" s="81">
        <v>3</v>
      </c>
      <c r="N69" s="91">
        <v>5</v>
      </c>
      <c r="O69" s="92">
        <v>0</v>
      </c>
      <c r="P69" s="93">
        <f>N69+O69</f>
        <v>5</v>
      </c>
      <c r="Q69" s="82">
        <f>IFERROR(P69/M69,"-")</f>
        <v>1.6666666666667</v>
      </c>
      <c r="R69" s="81">
        <v>0</v>
      </c>
      <c r="S69" s="81">
        <v>0</v>
      </c>
      <c r="T69" s="82">
        <f>IFERROR(S69/(O69+P69),"-")</f>
        <v>0</v>
      </c>
      <c r="U69" s="182"/>
      <c r="V69" s="84">
        <v>1</v>
      </c>
      <c r="W69" s="82">
        <f>IF(P69=0,"-",V69/P69)</f>
        <v>0.2</v>
      </c>
      <c r="X69" s="186">
        <v>11000</v>
      </c>
      <c r="Y69" s="187">
        <f>IFERROR(X69/P69,"-")</f>
        <v>2200</v>
      </c>
      <c r="Z69" s="187">
        <f>IFERROR(X69/V69,"-")</f>
        <v>11000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>
        <v>1</v>
      </c>
      <c r="AN69" s="101">
        <f>IF(P69=0,"",IF(AM69=0,"",(AM69/P69)))</f>
        <v>0.2</v>
      </c>
      <c r="AO69" s="100">
        <v>1</v>
      </c>
      <c r="AP69" s="102">
        <f>IFERROR(AP69/AM69,"-")</f>
        <v>0</v>
      </c>
      <c r="AQ69" s="103">
        <v>3000</v>
      </c>
      <c r="AR69" s="104">
        <f>IFERROR(AQ69/AM69,"-")</f>
        <v>3000</v>
      </c>
      <c r="AS69" s="105">
        <v>1</v>
      </c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>
        <v>2</v>
      </c>
      <c r="BO69" s="120">
        <f>IF(P69=0,"",IF(BN69=0,"",(BN69/P69)))</f>
        <v>0.4</v>
      </c>
      <c r="BP69" s="121">
        <v>1</v>
      </c>
      <c r="BQ69" s="122">
        <f>IFERROR(BP69/BN69,"-")</f>
        <v>0.5</v>
      </c>
      <c r="BR69" s="123">
        <v>8000</v>
      </c>
      <c r="BS69" s="124">
        <f>IFERROR(BR69/BN69,"-")</f>
        <v>4000</v>
      </c>
      <c r="BT69" s="125"/>
      <c r="BU69" s="125">
        <v>1</v>
      </c>
      <c r="BV69" s="125"/>
      <c r="BW69" s="126">
        <v>1</v>
      </c>
      <c r="BX69" s="127">
        <f>IF(P69=0,"",IF(BW69=0,"",(BW69/P69)))</f>
        <v>0.2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>
        <v>1</v>
      </c>
      <c r="CG69" s="134">
        <f>IF(P69=0,"",IF(CF69=0,"",(CF69/P69)))</f>
        <v>0.2</v>
      </c>
      <c r="CH69" s="135"/>
      <c r="CI69" s="136">
        <f>IFERROR(CH69/CF69,"-")</f>
        <v>0</v>
      </c>
      <c r="CJ69" s="137"/>
      <c r="CK69" s="138">
        <f>IFERROR(CJ69/CF69,"-")</f>
        <v>0</v>
      </c>
      <c r="CL69" s="139"/>
      <c r="CM69" s="139"/>
      <c r="CN69" s="139"/>
      <c r="CO69" s="140">
        <v>1</v>
      </c>
      <c r="CP69" s="141">
        <v>11000</v>
      </c>
      <c r="CQ69" s="141">
        <v>8000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0.77692307692308</v>
      </c>
      <c r="B70" s="203" t="s">
        <v>175</v>
      </c>
      <c r="C70" s="203"/>
      <c r="D70" s="203" t="s">
        <v>62</v>
      </c>
      <c r="E70" s="203" t="s">
        <v>84</v>
      </c>
      <c r="F70" s="203" t="s">
        <v>64</v>
      </c>
      <c r="G70" s="203" t="s">
        <v>176</v>
      </c>
      <c r="H70" s="90" t="s">
        <v>145</v>
      </c>
      <c r="I70" s="204" t="s">
        <v>67</v>
      </c>
      <c r="J70" s="188">
        <v>130000</v>
      </c>
      <c r="K70" s="81">
        <v>0</v>
      </c>
      <c r="L70" s="81">
        <v>0</v>
      </c>
      <c r="M70" s="81">
        <v>155</v>
      </c>
      <c r="N70" s="91">
        <v>0</v>
      </c>
      <c r="O70" s="92">
        <v>0</v>
      </c>
      <c r="P70" s="93">
        <f>N70+O70</f>
        <v>0</v>
      </c>
      <c r="Q70" s="82">
        <f>IFERROR(P70/M70,"-")</f>
        <v>0</v>
      </c>
      <c r="R70" s="81">
        <v>0</v>
      </c>
      <c r="S70" s="81">
        <v>0</v>
      </c>
      <c r="T70" s="82" t="str">
        <f>IFERROR(S70/(O70+P70),"-")</f>
        <v>-</v>
      </c>
      <c r="U70" s="182">
        <f>IFERROR(J70/SUM(P70:P72),"-")</f>
        <v>6842.1052631579</v>
      </c>
      <c r="V70" s="84">
        <v>0</v>
      </c>
      <c r="W70" s="82" t="str">
        <f>IF(P70=0,"-",V70/P70)</f>
        <v>-</v>
      </c>
      <c r="X70" s="186">
        <v>0</v>
      </c>
      <c r="Y70" s="187" t="str">
        <f>IFERROR(X70/P70,"-")</f>
        <v>-</v>
      </c>
      <c r="Z70" s="187" t="str">
        <f>IFERROR(X70/V70,"-")</f>
        <v>-</v>
      </c>
      <c r="AA70" s="188">
        <f>SUM(X70:X72)-SUM(J70:J72)</f>
        <v>-29000</v>
      </c>
      <c r="AB70" s="85">
        <f>SUM(X70:X72)/SUM(J70:J72)</f>
        <v>0.77692307692308</v>
      </c>
      <c r="AC70" s="79"/>
      <c r="AD70" s="94"/>
      <c r="AE70" s="95" t="str">
        <f>IF(P70=0,"",IF(AD70=0,"",(AD70/P70)))</f>
        <v/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 t="str">
        <f>IF(P70=0,"",IF(AM70=0,"",(AM70/P70)))</f>
        <v/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 t="str">
        <f>IF(P70=0,"",IF(AV70=0,"",(AV70/P70)))</f>
        <v/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 t="str">
        <f>IF(P70=0,"",IF(BE70=0,"",(BE70/P70)))</f>
        <v/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 t="str">
        <f>IF(P70=0,"",IF(BN70=0,"",(BN70/P70)))</f>
        <v/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 t="str">
        <f>IF(P70=0,"",IF(BW70=0,"",(BW70/P70)))</f>
        <v/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 t="str">
        <f>IF(P70=0,"",IF(CF70=0,"",(CF70/P70)))</f>
        <v/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177</v>
      </c>
      <c r="C71" s="203"/>
      <c r="D71" s="203" t="s">
        <v>62</v>
      </c>
      <c r="E71" s="203" t="s">
        <v>84</v>
      </c>
      <c r="F71" s="203" t="s">
        <v>64</v>
      </c>
      <c r="G71" s="203"/>
      <c r="H71" s="90"/>
      <c r="I71" s="90"/>
      <c r="J71" s="188"/>
      <c r="K71" s="81">
        <v>38</v>
      </c>
      <c r="L71" s="81">
        <v>0</v>
      </c>
      <c r="M71" s="81">
        <v>133</v>
      </c>
      <c r="N71" s="91">
        <v>15</v>
      </c>
      <c r="O71" s="92">
        <v>0</v>
      </c>
      <c r="P71" s="93">
        <f>N71+O71</f>
        <v>15</v>
      </c>
      <c r="Q71" s="82">
        <f>IFERROR(P71/M71,"-")</f>
        <v>0.11278195488722</v>
      </c>
      <c r="R71" s="81">
        <v>1</v>
      </c>
      <c r="S71" s="81">
        <v>6</v>
      </c>
      <c r="T71" s="82">
        <f>IFERROR(S71/(O71+P71),"-")</f>
        <v>0.4</v>
      </c>
      <c r="U71" s="182"/>
      <c r="V71" s="84">
        <v>1</v>
      </c>
      <c r="W71" s="82">
        <f>IF(P71=0,"-",V71/P71)</f>
        <v>0.066666666666667</v>
      </c>
      <c r="X71" s="186">
        <v>101000</v>
      </c>
      <c r="Y71" s="187">
        <f>IFERROR(X71/P71,"-")</f>
        <v>6733.3333333333</v>
      </c>
      <c r="Z71" s="187">
        <f>IFERROR(X71/V71,"-")</f>
        <v>101000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>
        <v>1</v>
      </c>
      <c r="AW71" s="107">
        <f>IF(P71=0,"",IF(AV71=0,"",(AV71/P71)))</f>
        <v>0.066666666666667</v>
      </c>
      <c r="AX71" s="106"/>
      <c r="AY71" s="108">
        <f>IFERROR(AX71/AV71,"-")</f>
        <v>0</v>
      </c>
      <c r="AZ71" s="109"/>
      <c r="BA71" s="110">
        <f>IFERROR(AZ71/AV71,"-")</f>
        <v>0</v>
      </c>
      <c r="BB71" s="111"/>
      <c r="BC71" s="111"/>
      <c r="BD71" s="111"/>
      <c r="BE71" s="112">
        <v>2</v>
      </c>
      <c r="BF71" s="113">
        <f>IF(P71=0,"",IF(BE71=0,"",(BE71/P71)))</f>
        <v>0.13333333333333</v>
      </c>
      <c r="BG71" s="112"/>
      <c r="BH71" s="114">
        <f>IFERROR(BG71/BE71,"-")</f>
        <v>0</v>
      </c>
      <c r="BI71" s="115"/>
      <c r="BJ71" s="116">
        <f>IFERROR(BI71/BE71,"-")</f>
        <v>0</v>
      </c>
      <c r="BK71" s="117"/>
      <c r="BL71" s="117"/>
      <c r="BM71" s="117"/>
      <c r="BN71" s="119">
        <v>7</v>
      </c>
      <c r="BO71" s="120">
        <f>IF(P71=0,"",IF(BN71=0,"",(BN71/P71)))</f>
        <v>0.46666666666667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>
        <v>4</v>
      </c>
      <c r="BX71" s="127">
        <f>IF(P71=0,"",IF(BW71=0,"",(BW71/P71)))</f>
        <v>0.26666666666667</v>
      </c>
      <c r="BY71" s="128">
        <v>1</v>
      </c>
      <c r="BZ71" s="129">
        <f>IFERROR(BY71/BW71,"-")</f>
        <v>0.25</v>
      </c>
      <c r="CA71" s="130">
        <v>101000</v>
      </c>
      <c r="CB71" s="131">
        <f>IFERROR(CA71/BW71,"-")</f>
        <v>25250</v>
      </c>
      <c r="CC71" s="132"/>
      <c r="CD71" s="132"/>
      <c r="CE71" s="132">
        <v>1</v>
      </c>
      <c r="CF71" s="133">
        <v>1</v>
      </c>
      <c r="CG71" s="134">
        <f>IF(P71=0,"",IF(CF71=0,"",(CF71/P71)))</f>
        <v>0.066666666666667</v>
      </c>
      <c r="CH71" s="135"/>
      <c r="CI71" s="136">
        <f>IFERROR(CH71/CF71,"-")</f>
        <v>0</v>
      </c>
      <c r="CJ71" s="137"/>
      <c r="CK71" s="138">
        <f>IFERROR(CJ71/CF71,"-")</f>
        <v>0</v>
      </c>
      <c r="CL71" s="139"/>
      <c r="CM71" s="139"/>
      <c r="CN71" s="139"/>
      <c r="CO71" s="140">
        <v>1</v>
      </c>
      <c r="CP71" s="141">
        <v>101000</v>
      </c>
      <c r="CQ71" s="141">
        <v>101000</v>
      </c>
      <c r="CR71" s="141"/>
      <c r="CS71" s="142" t="str">
        <f>IF(AND(CQ71=0,CR71=0),"",IF(AND(CQ71&lt;=100000,CR71&lt;=100000),"",IF(CQ71/CP71&gt;0.7,"男高",IF(CR71/CP71&gt;0.7,"女高",""))))</f>
        <v>男高</v>
      </c>
    </row>
    <row r="72" spans="1:98">
      <c r="A72" s="80"/>
      <c r="B72" s="203" t="s">
        <v>178</v>
      </c>
      <c r="C72" s="203"/>
      <c r="D72" s="203" t="s">
        <v>62</v>
      </c>
      <c r="E72" s="203" t="s">
        <v>84</v>
      </c>
      <c r="F72" s="203" t="s">
        <v>80</v>
      </c>
      <c r="G72" s="203"/>
      <c r="H72" s="90"/>
      <c r="I72" s="90"/>
      <c r="J72" s="188"/>
      <c r="K72" s="81">
        <v>21</v>
      </c>
      <c r="L72" s="81">
        <v>19</v>
      </c>
      <c r="M72" s="81">
        <v>3</v>
      </c>
      <c r="N72" s="91">
        <v>4</v>
      </c>
      <c r="O72" s="92">
        <v>0</v>
      </c>
      <c r="P72" s="93">
        <f>N72+O72</f>
        <v>4</v>
      </c>
      <c r="Q72" s="82">
        <f>IFERROR(P72/M72,"-")</f>
        <v>1.3333333333333</v>
      </c>
      <c r="R72" s="81">
        <v>0</v>
      </c>
      <c r="S72" s="81">
        <v>0</v>
      </c>
      <c r="T72" s="82">
        <f>IFERROR(S72/(O72+P72),"-")</f>
        <v>0</v>
      </c>
      <c r="U72" s="182"/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>
        <v>1</v>
      </c>
      <c r="AW72" s="107">
        <f>IF(P72=0,"",IF(AV72=0,"",(AV72/P72)))</f>
        <v>0.25</v>
      </c>
      <c r="AX72" s="106"/>
      <c r="AY72" s="108">
        <f>IFERROR(AX72/AV72,"-")</f>
        <v>0</v>
      </c>
      <c r="AZ72" s="109"/>
      <c r="BA72" s="110">
        <f>IFERROR(AZ72/AV72,"-")</f>
        <v>0</v>
      </c>
      <c r="BB72" s="111"/>
      <c r="BC72" s="111"/>
      <c r="BD72" s="111"/>
      <c r="BE72" s="112">
        <v>1</v>
      </c>
      <c r="BF72" s="113">
        <f>IF(P72=0,"",IF(BE72=0,"",(BE72/P72)))</f>
        <v>0.25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>
        <v>1</v>
      </c>
      <c r="BO72" s="120">
        <f>IF(P72=0,"",IF(BN72=0,"",(BN72/P72)))</f>
        <v>0.25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>
        <v>1</v>
      </c>
      <c r="BX72" s="127">
        <f>IF(P72=0,"",IF(BW72=0,"",(BW72/P72)))</f>
        <v>0.25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0</v>
      </c>
      <c r="B73" s="203" t="s">
        <v>179</v>
      </c>
      <c r="C73" s="203"/>
      <c r="D73" s="203" t="s">
        <v>180</v>
      </c>
      <c r="E73" s="203" t="s">
        <v>97</v>
      </c>
      <c r="F73" s="203" t="s">
        <v>64</v>
      </c>
      <c r="G73" s="203" t="s">
        <v>135</v>
      </c>
      <c r="H73" s="90" t="s">
        <v>66</v>
      </c>
      <c r="I73" s="90" t="s">
        <v>181</v>
      </c>
      <c r="J73" s="188">
        <v>120000</v>
      </c>
      <c r="K73" s="81">
        <v>0</v>
      </c>
      <c r="L73" s="81">
        <v>0</v>
      </c>
      <c r="M73" s="81">
        <v>94</v>
      </c>
      <c r="N73" s="91">
        <v>0</v>
      </c>
      <c r="O73" s="92">
        <v>0</v>
      </c>
      <c r="P73" s="93">
        <f>N73+O73</f>
        <v>0</v>
      </c>
      <c r="Q73" s="82">
        <f>IFERROR(P73/M73,"-")</f>
        <v>0</v>
      </c>
      <c r="R73" s="81">
        <v>0</v>
      </c>
      <c r="S73" s="81">
        <v>0</v>
      </c>
      <c r="T73" s="82" t="str">
        <f>IFERROR(S73/(O73+P73),"-")</f>
        <v>-</v>
      </c>
      <c r="U73" s="182">
        <f>IFERROR(J73/SUM(P73:P75),"-")</f>
        <v>10000</v>
      </c>
      <c r="V73" s="84">
        <v>0</v>
      </c>
      <c r="W73" s="82" t="str">
        <f>IF(P73=0,"-",V73/P73)</f>
        <v>-</v>
      </c>
      <c r="X73" s="186">
        <v>0</v>
      </c>
      <c r="Y73" s="187" t="str">
        <f>IFERROR(X73/P73,"-")</f>
        <v>-</v>
      </c>
      <c r="Z73" s="187" t="str">
        <f>IFERROR(X73/V73,"-")</f>
        <v>-</v>
      </c>
      <c r="AA73" s="188">
        <f>SUM(X73:X75)-SUM(J73:J75)</f>
        <v>-120000</v>
      </c>
      <c r="AB73" s="85">
        <f>SUM(X73:X75)/SUM(J73:J75)</f>
        <v>0</v>
      </c>
      <c r="AC73" s="79"/>
      <c r="AD73" s="94"/>
      <c r="AE73" s="95" t="str">
        <f>IF(P73=0,"",IF(AD73=0,"",(AD73/P73)))</f>
        <v/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 t="str">
        <f>IF(P73=0,"",IF(AM73=0,"",(AM73/P73)))</f>
        <v/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 t="str">
        <f>IF(P73=0,"",IF(AV73=0,"",(AV73/P73)))</f>
        <v/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 t="str">
        <f>IF(P73=0,"",IF(BE73=0,"",(BE73/P73)))</f>
        <v/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 t="str">
        <f>IF(P73=0,"",IF(BN73=0,"",(BN73/P73)))</f>
        <v/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 t="str">
        <f>IF(P73=0,"",IF(BW73=0,"",(BW73/P73)))</f>
        <v/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 t="str">
        <f>IF(P73=0,"",IF(CF73=0,"",(CF73/P73)))</f>
        <v/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182</v>
      </c>
      <c r="C74" s="203"/>
      <c r="D74" s="203" t="s">
        <v>180</v>
      </c>
      <c r="E74" s="203" t="s">
        <v>97</v>
      </c>
      <c r="F74" s="203" t="s">
        <v>64</v>
      </c>
      <c r="G74" s="203"/>
      <c r="H74" s="90"/>
      <c r="I74" s="90"/>
      <c r="J74" s="188"/>
      <c r="K74" s="81">
        <v>34</v>
      </c>
      <c r="L74" s="81">
        <v>0</v>
      </c>
      <c r="M74" s="81">
        <v>100</v>
      </c>
      <c r="N74" s="91">
        <v>11</v>
      </c>
      <c r="O74" s="92">
        <v>0</v>
      </c>
      <c r="P74" s="93">
        <f>N74+O74</f>
        <v>11</v>
      </c>
      <c r="Q74" s="82">
        <f>IFERROR(P74/M74,"-")</f>
        <v>0.11</v>
      </c>
      <c r="R74" s="81">
        <v>0</v>
      </c>
      <c r="S74" s="81">
        <v>6</v>
      </c>
      <c r="T74" s="82">
        <f>IFERROR(S74/(O74+P74),"-")</f>
        <v>0.54545454545455</v>
      </c>
      <c r="U74" s="182"/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>
        <v>2</v>
      </c>
      <c r="AN74" s="101">
        <f>IF(P74=0,"",IF(AM74=0,"",(AM74/P74)))</f>
        <v>0.18181818181818</v>
      </c>
      <c r="AO74" s="100"/>
      <c r="AP74" s="102">
        <f>IFERROR(AP74/AM74,"-")</f>
        <v>0</v>
      </c>
      <c r="AQ74" s="103"/>
      <c r="AR74" s="104">
        <f>IFERROR(AQ74/AM74,"-")</f>
        <v>0</v>
      </c>
      <c r="AS74" s="105"/>
      <c r="AT74" s="105"/>
      <c r="AU74" s="105"/>
      <c r="AV74" s="106">
        <v>1</v>
      </c>
      <c r="AW74" s="107">
        <f>IF(P74=0,"",IF(AV74=0,"",(AV74/P74)))</f>
        <v>0.090909090909091</v>
      </c>
      <c r="AX74" s="106"/>
      <c r="AY74" s="108">
        <f>IFERROR(AX74/AV74,"-")</f>
        <v>0</v>
      </c>
      <c r="AZ74" s="109"/>
      <c r="BA74" s="110">
        <f>IFERROR(AZ74/AV74,"-")</f>
        <v>0</v>
      </c>
      <c r="BB74" s="111"/>
      <c r="BC74" s="111"/>
      <c r="BD74" s="111"/>
      <c r="BE74" s="112">
        <v>3</v>
      </c>
      <c r="BF74" s="113">
        <f>IF(P74=0,"",IF(BE74=0,"",(BE74/P74)))</f>
        <v>0.27272727272727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1</v>
      </c>
      <c r="BO74" s="120">
        <f>IF(P74=0,"",IF(BN74=0,"",(BN74/P74)))</f>
        <v>0.090909090909091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>
        <v>4</v>
      </c>
      <c r="BX74" s="127">
        <f>IF(P74=0,"",IF(BW74=0,"",(BW74/P74)))</f>
        <v>0.36363636363636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183</v>
      </c>
      <c r="C75" s="203"/>
      <c r="D75" s="203" t="s">
        <v>180</v>
      </c>
      <c r="E75" s="203" t="s">
        <v>97</v>
      </c>
      <c r="F75" s="203" t="s">
        <v>80</v>
      </c>
      <c r="G75" s="203"/>
      <c r="H75" s="90"/>
      <c r="I75" s="90"/>
      <c r="J75" s="188"/>
      <c r="K75" s="81">
        <v>19</v>
      </c>
      <c r="L75" s="81">
        <v>14</v>
      </c>
      <c r="M75" s="81">
        <v>4</v>
      </c>
      <c r="N75" s="91">
        <v>1</v>
      </c>
      <c r="O75" s="92">
        <v>0</v>
      </c>
      <c r="P75" s="93">
        <f>N75+O75</f>
        <v>1</v>
      </c>
      <c r="Q75" s="82">
        <f>IFERROR(P75/M75,"-")</f>
        <v>0.25</v>
      </c>
      <c r="R75" s="81">
        <v>0</v>
      </c>
      <c r="S75" s="81">
        <v>0</v>
      </c>
      <c r="T75" s="82">
        <f>IFERROR(S75/(O75+P75),"-")</f>
        <v>0</v>
      </c>
      <c r="U75" s="182"/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>
        <v>1</v>
      </c>
      <c r="BO75" s="120">
        <f>IF(P75=0,"",IF(BN75=0,"",(BN75/P75)))</f>
        <v>1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>
        <f>AB76</f>
        <v>4.5083333333333</v>
      </c>
      <c r="B76" s="203" t="s">
        <v>184</v>
      </c>
      <c r="C76" s="203"/>
      <c r="D76" s="203" t="s">
        <v>185</v>
      </c>
      <c r="E76" s="203" t="s">
        <v>150</v>
      </c>
      <c r="F76" s="203" t="s">
        <v>85</v>
      </c>
      <c r="G76" s="203" t="s">
        <v>135</v>
      </c>
      <c r="H76" s="90" t="s">
        <v>66</v>
      </c>
      <c r="I76" s="205" t="s">
        <v>170</v>
      </c>
      <c r="J76" s="188">
        <v>120000</v>
      </c>
      <c r="K76" s="81">
        <v>0</v>
      </c>
      <c r="L76" s="81">
        <v>0</v>
      </c>
      <c r="M76" s="81">
        <v>103</v>
      </c>
      <c r="N76" s="91">
        <v>0</v>
      </c>
      <c r="O76" s="92">
        <v>0</v>
      </c>
      <c r="P76" s="93">
        <f>N76+O76</f>
        <v>0</v>
      </c>
      <c r="Q76" s="82">
        <f>IFERROR(P76/M76,"-")</f>
        <v>0</v>
      </c>
      <c r="R76" s="81">
        <v>0</v>
      </c>
      <c r="S76" s="81">
        <v>0</v>
      </c>
      <c r="T76" s="82" t="str">
        <f>IFERROR(S76/(O76+P76),"-")</f>
        <v>-</v>
      </c>
      <c r="U76" s="182">
        <f>IFERROR(J76/SUM(P76:P78),"-")</f>
        <v>7058.8235294118</v>
      </c>
      <c r="V76" s="84">
        <v>0</v>
      </c>
      <c r="W76" s="82" t="str">
        <f>IF(P76=0,"-",V76/P76)</f>
        <v>-</v>
      </c>
      <c r="X76" s="186">
        <v>0</v>
      </c>
      <c r="Y76" s="187" t="str">
        <f>IFERROR(X76/P76,"-")</f>
        <v>-</v>
      </c>
      <c r="Z76" s="187" t="str">
        <f>IFERROR(X76/V76,"-")</f>
        <v>-</v>
      </c>
      <c r="AA76" s="188">
        <f>SUM(X76:X78)-SUM(J76:J78)</f>
        <v>421000</v>
      </c>
      <c r="AB76" s="85">
        <f>SUM(X76:X78)/SUM(J76:J78)</f>
        <v>4.5083333333333</v>
      </c>
      <c r="AC76" s="79"/>
      <c r="AD76" s="94"/>
      <c r="AE76" s="95" t="str">
        <f>IF(P76=0,"",IF(AD76=0,"",(AD76/P76)))</f>
        <v/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 t="str">
        <f>IF(P76=0,"",IF(AM76=0,"",(AM76/P76)))</f>
        <v/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 t="str">
        <f>IF(P76=0,"",IF(AV76=0,"",(AV76/P76)))</f>
        <v/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 t="str">
        <f>IF(P76=0,"",IF(BE76=0,"",(BE76/P76)))</f>
        <v/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 t="str">
        <f>IF(P76=0,"",IF(BN76=0,"",(BN76/P76)))</f>
        <v/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/>
      <c r="BX76" s="127" t="str">
        <f>IF(P76=0,"",IF(BW76=0,"",(BW76/P76)))</f>
        <v/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 t="str">
        <f>IF(P76=0,"",IF(CF76=0,"",(CF76/P76)))</f>
        <v/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186</v>
      </c>
      <c r="C77" s="203"/>
      <c r="D77" s="203" t="s">
        <v>185</v>
      </c>
      <c r="E77" s="203" t="s">
        <v>150</v>
      </c>
      <c r="F77" s="203" t="s">
        <v>85</v>
      </c>
      <c r="G77" s="203"/>
      <c r="H77" s="90"/>
      <c r="I77" s="90"/>
      <c r="J77" s="188"/>
      <c r="K77" s="81">
        <v>42</v>
      </c>
      <c r="L77" s="81">
        <v>0</v>
      </c>
      <c r="M77" s="81">
        <v>105</v>
      </c>
      <c r="N77" s="91">
        <v>16</v>
      </c>
      <c r="O77" s="92">
        <v>0</v>
      </c>
      <c r="P77" s="93">
        <f>N77+O77</f>
        <v>16</v>
      </c>
      <c r="Q77" s="82">
        <f>IFERROR(P77/M77,"-")</f>
        <v>0.15238095238095</v>
      </c>
      <c r="R77" s="81">
        <v>1</v>
      </c>
      <c r="S77" s="81">
        <v>3</v>
      </c>
      <c r="T77" s="82">
        <f>IFERROR(S77/(O77+P77),"-")</f>
        <v>0.1875</v>
      </c>
      <c r="U77" s="182"/>
      <c r="V77" s="84">
        <v>3</v>
      </c>
      <c r="W77" s="82">
        <f>IF(P77=0,"-",V77/P77)</f>
        <v>0.1875</v>
      </c>
      <c r="X77" s="186">
        <v>541000</v>
      </c>
      <c r="Y77" s="187">
        <f>IFERROR(X77/P77,"-")</f>
        <v>33812.5</v>
      </c>
      <c r="Z77" s="187">
        <f>IFERROR(X77/V77,"-")</f>
        <v>180333.33333333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>
        <v>2</v>
      </c>
      <c r="AN77" s="101">
        <f>IF(P77=0,"",IF(AM77=0,"",(AM77/P77)))</f>
        <v>0.125</v>
      </c>
      <c r="AO77" s="100"/>
      <c r="AP77" s="102">
        <f>IFERROR(AP77/AM77,"-")</f>
        <v>0</v>
      </c>
      <c r="AQ77" s="103"/>
      <c r="AR77" s="104">
        <f>IFERROR(AQ77/AM77,"-")</f>
        <v>0</v>
      </c>
      <c r="AS77" s="105"/>
      <c r="AT77" s="105"/>
      <c r="AU77" s="105"/>
      <c r="AV77" s="106">
        <v>1</v>
      </c>
      <c r="AW77" s="107">
        <f>IF(P77=0,"",IF(AV77=0,"",(AV77/P77)))</f>
        <v>0.0625</v>
      </c>
      <c r="AX77" s="106">
        <v>1</v>
      </c>
      <c r="AY77" s="108">
        <f>IFERROR(AX77/AV77,"-")</f>
        <v>1</v>
      </c>
      <c r="AZ77" s="109">
        <v>3000</v>
      </c>
      <c r="BA77" s="110">
        <f>IFERROR(AZ77/AV77,"-")</f>
        <v>3000</v>
      </c>
      <c r="BB77" s="111">
        <v>1</v>
      </c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>
        <v>10</v>
      </c>
      <c r="BO77" s="120">
        <f>IF(P77=0,"",IF(BN77=0,"",(BN77/P77)))</f>
        <v>0.625</v>
      </c>
      <c r="BP77" s="121">
        <v>2</v>
      </c>
      <c r="BQ77" s="122">
        <f>IFERROR(BP77/BN77,"-")</f>
        <v>0.2</v>
      </c>
      <c r="BR77" s="123">
        <v>538000</v>
      </c>
      <c r="BS77" s="124">
        <f>IFERROR(BR77/BN77,"-")</f>
        <v>53800</v>
      </c>
      <c r="BT77" s="125"/>
      <c r="BU77" s="125"/>
      <c r="BV77" s="125">
        <v>2</v>
      </c>
      <c r="BW77" s="126">
        <v>3</v>
      </c>
      <c r="BX77" s="127">
        <f>IF(P77=0,"",IF(BW77=0,"",(BW77/P77)))</f>
        <v>0.1875</v>
      </c>
      <c r="BY77" s="128"/>
      <c r="BZ77" s="129">
        <f>IFERROR(BY77/BW77,"-")</f>
        <v>0</v>
      </c>
      <c r="CA77" s="130"/>
      <c r="CB77" s="131">
        <f>IFERROR(CA77/BW77,"-")</f>
        <v>0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3</v>
      </c>
      <c r="CP77" s="141">
        <v>541000</v>
      </c>
      <c r="CQ77" s="141">
        <v>526000</v>
      </c>
      <c r="CR77" s="141"/>
      <c r="CS77" s="142" t="str">
        <f>IF(AND(CQ77=0,CR77=0),"",IF(AND(CQ77&lt;=100000,CR77&lt;=100000),"",IF(CQ77/CP77&gt;0.7,"男高",IF(CR77/CP77&gt;0.7,"女高",""))))</f>
        <v>男高</v>
      </c>
    </row>
    <row r="78" spans="1:98">
      <c r="A78" s="80"/>
      <c r="B78" s="203" t="s">
        <v>187</v>
      </c>
      <c r="C78" s="203"/>
      <c r="D78" s="203" t="s">
        <v>185</v>
      </c>
      <c r="E78" s="203" t="s">
        <v>150</v>
      </c>
      <c r="F78" s="203" t="s">
        <v>80</v>
      </c>
      <c r="G78" s="203"/>
      <c r="H78" s="90"/>
      <c r="I78" s="90"/>
      <c r="J78" s="188"/>
      <c r="K78" s="81">
        <v>14</v>
      </c>
      <c r="L78" s="81">
        <v>10</v>
      </c>
      <c r="M78" s="81">
        <v>4</v>
      </c>
      <c r="N78" s="91">
        <v>1</v>
      </c>
      <c r="O78" s="92">
        <v>0</v>
      </c>
      <c r="P78" s="93">
        <f>N78+O78</f>
        <v>1</v>
      </c>
      <c r="Q78" s="82">
        <f>IFERROR(P78/M78,"-")</f>
        <v>0.25</v>
      </c>
      <c r="R78" s="81">
        <v>1</v>
      </c>
      <c r="S78" s="81">
        <v>0</v>
      </c>
      <c r="T78" s="82">
        <f>IFERROR(S78/(O78+P78),"-")</f>
        <v>0</v>
      </c>
      <c r="U78" s="182"/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>
        <f>IF(P78=0,"",IF(BE78=0,"",(BE78/P78)))</f>
        <v>0</v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>
        <f>IF(P78=0,"",IF(BN78=0,"",(BN78/P78)))</f>
        <v>0</v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>
        <v>1</v>
      </c>
      <c r="BX78" s="127">
        <f>IF(P78=0,"",IF(BW78=0,"",(BW78/P78)))</f>
        <v>1</v>
      </c>
      <c r="BY78" s="128"/>
      <c r="BZ78" s="129">
        <f>IFERROR(BY78/BW78,"-")</f>
        <v>0</v>
      </c>
      <c r="CA78" s="130"/>
      <c r="CB78" s="131">
        <f>IFERROR(CA78/BW78,"-")</f>
        <v>0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>
        <f>AB79</f>
        <v>0</v>
      </c>
      <c r="B79" s="203" t="s">
        <v>188</v>
      </c>
      <c r="C79" s="203"/>
      <c r="D79" s="203" t="s">
        <v>189</v>
      </c>
      <c r="E79" s="203" t="s">
        <v>144</v>
      </c>
      <c r="F79" s="203" t="s">
        <v>64</v>
      </c>
      <c r="G79" s="203" t="s">
        <v>86</v>
      </c>
      <c r="H79" s="90" t="s">
        <v>190</v>
      </c>
      <c r="I79" s="204" t="s">
        <v>67</v>
      </c>
      <c r="J79" s="188">
        <v>60000</v>
      </c>
      <c r="K79" s="81">
        <v>8</v>
      </c>
      <c r="L79" s="81">
        <v>0</v>
      </c>
      <c r="M79" s="81">
        <v>30</v>
      </c>
      <c r="N79" s="91">
        <v>0</v>
      </c>
      <c r="O79" s="92">
        <v>0</v>
      </c>
      <c r="P79" s="93">
        <f>N79+O79</f>
        <v>0</v>
      </c>
      <c r="Q79" s="82">
        <f>IFERROR(P79/M79,"-")</f>
        <v>0</v>
      </c>
      <c r="R79" s="81">
        <v>0</v>
      </c>
      <c r="S79" s="81">
        <v>0</v>
      </c>
      <c r="T79" s="82" t="str">
        <f>IFERROR(S79/(O79+P79),"-")</f>
        <v>-</v>
      </c>
      <c r="U79" s="182">
        <f>IFERROR(J79/SUM(P79:P80),"-")</f>
        <v>60000</v>
      </c>
      <c r="V79" s="84">
        <v>0</v>
      </c>
      <c r="W79" s="82" t="str">
        <f>IF(P79=0,"-",V79/P79)</f>
        <v>-</v>
      </c>
      <c r="X79" s="186">
        <v>0</v>
      </c>
      <c r="Y79" s="187" t="str">
        <f>IFERROR(X79/P79,"-")</f>
        <v>-</v>
      </c>
      <c r="Z79" s="187" t="str">
        <f>IFERROR(X79/V79,"-")</f>
        <v>-</v>
      </c>
      <c r="AA79" s="188">
        <f>SUM(X79:X80)-SUM(J79:J80)</f>
        <v>-60000</v>
      </c>
      <c r="AB79" s="85">
        <f>SUM(X79:X80)/SUM(J79:J80)</f>
        <v>0</v>
      </c>
      <c r="AC79" s="79"/>
      <c r="AD79" s="94"/>
      <c r="AE79" s="95" t="str">
        <f>IF(P79=0,"",IF(AD79=0,"",(AD79/P79)))</f>
        <v/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 t="str">
        <f>IF(P79=0,"",IF(AM79=0,"",(AM79/P79)))</f>
        <v/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 t="str">
        <f>IF(P79=0,"",IF(AV79=0,"",(AV79/P79)))</f>
        <v/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 t="str">
        <f>IF(P79=0,"",IF(BE79=0,"",(BE79/P79)))</f>
        <v/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/>
      <c r="BO79" s="120" t="str">
        <f>IF(P79=0,"",IF(BN79=0,"",(BN79/P79)))</f>
        <v/>
      </c>
      <c r="BP79" s="121"/>
      <c r="BQ79" s="122" t="str">
        <f>IFERROR(BP79/BN79,"-")</f>
        <v>-</v>
      </c>
      <c r="BR79" s="123"/>
      <c r="BS79" s="124" t="str">
        <f>IFERROR(BR79/BN79,"-")</f>
        <v>-</v>
      </c>
      <c r="BT79" s="125"/>
      <c r="BU79" s="125"/>
      <c r="BV79" s="125"/>
      <c r="BW79" s="126"/>
      <c r="BX79" s="127" t="str">
        <f>IF(P79=0,"",IF(BW79=0,"",(BW79/P79)))</f>
        <v/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 t="str">
        <f>IF(P79=0,"",IF(CF79=0,"",(CF79/P79)))</f>
        <v/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191</v>
      </c>
      <c r="C80" s="203"/>
      <c r="D80" s="203" t="s">
        <v>189</v>
      </c>
      <c r="E80" s="203" t="s">
        <v>144</v>
      </c>
      <c r="F80" s="203" t="s">
        <v>80</v>
      </c>
      <c r="G80" s="203"/>
      <c r="H80" s="90"/>
      <c r="I80" s="90"/>
      <c r="J80" s="188"/>
      <c r="K80" s="81">
        <v>21</v>
      </c>
      <c r="L80" s="81">
        <v>12</v>
      </c>
      <c r="M80" s="81">
        <v>1</v>
      </c>
      <c r="N80" s="91">
        <v>1</v>
      </c>
      <c r="O80" s="92">
        <v>0</v>
      </c>
      <c r="P80" s="93">
        <f>N80+O80</f>
        <v>1</v>
      </c>
      <c r="Q80" s="82">
        <f>IFERROR(P80/M80,"-")</f>
        <v>1</v>
      </c>
      <c r="R80" s="81">
        <v>0</v>
      </c>
      <c r="S80" s="81">
        <v>0</v>
      </c>
      <c r="T80" s="82">
        <f>IFERROR(S80/(O80+P80),"-")</f>
        <v>0</v>
      </c>
      <c r="U80" s="182"/>
      <c r="V80" s="84">
        <v>0</v>
      </c>
      <c r="W80" s="82">
        <f>IF(P80=0,"-",V80/P80)</f>
        <v>0</v>
      </c>
      <c r="X80" s="186">
        <v>0</v>
      </c>
      <c r="Y80" s="187">
        <f>IFERROR(X80/P80,"-")</f>
        <v>0</v>
      </c>
      <c r="Z80" s="187" t="str">
        <f>IFERROR(X80/V80,"-")</f>
        <v>-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>
        <f>IF(P80=0,"",IF(BE80=0,"",(BE80/P80)))</f>
        <v>0</v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/>
      <c r="BO80" s="120">
        <f>IF(P80=0,"",IF(BN80=0,"",(BN80/P80)))</f>
        <v>0</v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>
        <v>1</v>
      </c>
      <c r="BX80" s="127">
        <f>IF(P80=0,"",IF(BW80=0,"",(BW80/P80)))</f>
        <v>1</v>
      </c>
      <c r="BY80" s="128"/>
      <c r="BZ80" s="129">
        <f>IFERROR(BY80/BW80,"-")</f>
        <v>0</v>
      </c>
      <c r="CA80" s="130"/>
      <c r="CB80" s="131">
        <f>IFERROR(CA80/BW80,"-")</f>
        <v>0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>
        <f>AB81</f>
        <v>6.7286666666667</v>
      </c>
      <c r="B81" s="203" t="s">
        <v>192</v>
      </c>
      <c r="C81" s="203"/>
      <c r="D81" s="203" t="s">
        <v>189</v>
      </c>
      <c r="E81" s="203" t="s">
        <v>193</v>
      </c>
      <c r="F81" s="203" t="s">
        <v>64</v>
      </c>
      <c r="G81" s="203" t="s">
        <v>105</v>
      </c>
      <c r="H81" s="90" t="s">
        <v>190</v>
      </c>
      <c r="I81" s="204" t="s">
        <v>194</v>
      </c>
      <c r="J81" s="188">
        <v>60000</v>
      </c>
      <c r="K81" s="81">
        <v>14</v>
      </c>
      <c r="L81" s="81">
        <v>0</v>
      </c>
      <c r="M81" s="81">
        <v>97</v>
      </c>
      <c r="N81" s="91">
        <v>3</v>
      </c>
      <c r="O81" s="92">
        <v>0</v>
      </c>
      <c r="P81" s="93">
        <f>N81+O81</f>
        <v>3</v>
      </c>
      <c r="Q81" s="82">
        <f>IFERROR(P81/M81,"-")</f>
        <v>0.030927835051546</v>
      </c>
      <c r="R81" s="81">
        <v>0</v>
      </c>
      <c r="S81" s="81">
        <v>2</v>
      </c>
      <c r="T81" s="82">
        <f>IFERROR(S81/(O81+P81),"-")</f>
        <v>0.66666666666667</v>
      </c>
      <c r="U81" s="182">
        <f>IFERROR(J81/SUM(P81:P82),"-")</f>
        <v>7500</v>
      </c>
      <c r="V81" s="84">
        <v>2</v>
      </c>
      <c r="W81" s="82">
        <f>IF(P81=0,"-",V81/P81)</f>
        <v>0.66666666666667</v>
      </c>
      <c r="X81" s="186">
        <v>31720</v>
      </c>
      <c r="Y81" s="187">
        <f>IFERROR(X81/P81,"-")</f>
        <v>10573.333333333</v>
      </c>
      <c r="Z81" s="187">
        <f>IFERROR(X81/V81,"-")</f>
        <v>15860</v>
      </c>
      <c r="AA81" s="188">
        <f>SUM(X81:X82)-SUM(J81:J82)</f>
        <v>343720</v>
      </c>
      <c r="AB81" s="85">
        <f>SUM(X81:X82)/SUM(J81:J82)</f>
        <v>6.7286666666667</v>
      </c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>
        <v>1</v>
      </c>
      <c r="BF81" s="113">
        <f>IF(P81=0,"",IF(BE81=0,"",(BE81/P81)))</f>
        <v>0.33333333333333</v>
      </c>
      <c r="BG81" s="112">
        <v>1</v>
      </c>
      <c r="BH81" s="114">
        <f>IFERROR(BG81/BE81,"-")</f>
        <v>1</v>
      </c>
      <c r="BI81" s="115">
        <v>11720</v>
      </c>
      <c r="BJ81" s="116">
        <f>IFERROR(BI81/BE81,"-")</f>
        <v>11720</v>
      </c>
      <c r="BK81" s="117"/>
      <c r="BL81" s="117"/>
      <c r="BM81" s="117">
        <v>1</v>
      </c>
      <c r="BN81" s="119">
        <v>1</v>
      </c>
      <c r="BO81" s="120">
        <f>IF(P81=0,"",IF(BN81=0,"",(BN81/P81)))</f>
        <v>0.33333333333333</v>
      </c>
      <c r="BP81" s="121"/>
      <c r="BQ81" s="122">
        <f>IFERROR(BP81/BN81,"-")</f>
        <v>0</v>
      </c>
      <c r="BR81" s="123"/>
      <c r="BS81" s="124">
        <f>IFERROR(BR81/BN81,"-")</f>
        <v>0</v>
      </c>
      <c r="BT81" s="125"/>
      <c r="BU81" s="125"/>
      <c r="BV81" s="125"/>
      <c r="BW81" s="126"/>
      <c r="BX81" s="127">
        <f>IF(P81=0,"",IF(BW81=0,"",(BW81/P81)))</f>
        <v>0</v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>
        <v>1</v>
      </c>
      <c r="CG81" s="134">
        <f>IF(P81=0,"",IF(CF81=0,"",(CF81/P81)))</f>
        <v>0.33333333333333</v>
      </c>
      <c r="CH81" s="135">
        <v>1</v>
      </c>
      <c r="CI81" s="136">
        <f>IFERROR(CH81/CF81,"-")</f>
        <v>1</v>
      </c>
      <c r="CJ81" s="137">
        <v>20000</v>
      </c>
      <c r="CK81" s="138">
        <f>IFERROR(CJ81/CF81,"-")</f>
        <v>20000</v>
      </c>
      <c r="CL81" s="139"/>
      <c r="CM81" s="139"/>
      <c r="CN81" s="139">
        <v>1</v>
      </c>
      <c r="CO81" s="140">
        <v>2</v>
      </c>
      <c r="CP81" s="141">
        <v>31720</v>
      </c>
      <c r="CQ81" s="141">
        <v>20000</v>
      </c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195</v>
      </c>
      <c r="C82" s="203"/>
      <c r="D82" s="203" t="s">
        <v>189</v>
      </c>
      <c r="E82" s="203" t="s">
        <v>193</v>
      </c>
      <c r="F82" s="203" t="s">
        <v>80</v>
      </c>
      <c r="G82" s="203"/>
      <c r="H82" s="90"/>
      <c r="I82" s="90"/>
      <c r="J82" s="188"/>
      <c r="K82" s="81">
        <v>29</v>
      </c>
      <c r="L82" s="81">
        <v>21</v>
      </c>
      <c r="M82" s="81">
        <v>14</v>
      </c>
      <c r="N82" s="91">
        <v>5</v>
      </c>
      <c r="O82" s="92">
        <v>0</v>
      </c>
      <c r="P82" s="93">
        <f>N82+O82</f>
        <v>5</v>
      </c>
      <c r="Q82" s="82">
        <f>IFERROR(P82/M82,"-")</f>
        <v>0.35714285714286</v>
      </c>
      <c r="R82" s="81">
        <v>0</v>
      </c>
      <c r="S82" s="81">
        <v>0</v>
      </c>
      <c r="T82" s="82">
        <f>IFERROR(S82/(O82+P82),"-")</f>
        <v>0</v>
      </c>
      <c r="U82" s="182"/>
      <c r="V82" s="84">
        <v>3</v>
      </c>
      <c r="W82" s="82">
        <f>IF(P82=0,"-",V82/P82)</f>
        <v>0.6</v>
      </c>
      <c r="X82" s="186">
        <v>372000</v>
      </c>
      <c r="Y82" s="187">
        <f>IFERROR(X82/P82,"-")</f>
        <v>74400</v>
      </c>
      <c r="Z82" s="187">
        <f>IFERROR(X82/V82,"-")</f>
        <v>124000</v>
      </c>
      <c r="AA82" s="188"/>
      <c r="AB82" s="85"/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>
        <v>1</v>
      </c>
      <c r="AN82" s="101">
        <f>IF(P82=0,"",IF(AM82=0,"",(AM82/P82)))</f>
        <v>0.2</v>
      </c>
      <c r="AO82" s="100"/>
      <c r="AP82" s="102">
        <f>IFERROR(AP82/AM82,"-")</f>
        <v>0</v>
      </c>
      <c r="AQ82" s="103"/>
      <c r="AR82" s="104">
        <f>IFERROR(AQ82/AM82,"-")</f>
        <v>0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>
        <v>3</v>
      </c>
      <c r="BO82" s="120">
        <f>IF(P82=0,"",IF(BN82=0,"",(BN82/P82)))</f>
        <v>0.6</v>
      </c>
      <c r="BP82" s="121">
        <v>3</v>
      </c>
      <c r="BQ82" s="122">
        <f>IFERROR(BP82/BN82,"-")</f>
        <v>1</v>
      </c>
      <c r="BR82" s="123">
        <v>372000</v>
      </c>
      <c r="BS82" s="124">
        <f>IFERROR(BR82/BN82,"-")</f>
        <v>124000</v>
      </c>
      <c r="BT82" s="125">
        <v>1</v>
      </c>
      <c r="BU82" s="125"/>
      <c r="BV82" s="125">
        <v>2</v>
      </c>
      <c r="BW82" s="126"/>
      <c r="BX82" s="127">
        <f>IF(P82=0,"",IF(BW82=0,"",(BW82/P82)))</f>
        <v>0</v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>
        <v>1</v>
      </c>
      <c r="CG82" s="134">
        <f>IF(P82=0,"",IF(CF82=0,"",(CF82/P82)))</f>
        <v>0.2</v>
      </c>
      <c r="CH82" s="135"/>
      <c r="CI82" s="136">
        <f>IFERROR(CH82/CF82,"-")</f>
        <v>0</v>
      </c>
      <c r="CJ82" s="137"/>
      <c r="CK82" s="138">
        <f>IFERROR(CJ82/CF82,"-")</f>
        <v>0</v>
      </c>
      <c r="CL82" s="139"/>
      <c r="CM82" s="139"/>
      <c r="CN82" s="139"/>
      <c r="CO82" s="140">
        <v>3</v>
      </c>
      <c r="CP82" s="141">
        <v>372000</v>
      </c>
      <c r="CQ82" s="141">
        <v>350000</v>
      </c>
      <c r="CR82" s="141"/>
      <c r="CS82" s="142" t="str">
        <f>IF(AND(CQ82=0,CR82=0),"",IF(AND(CQ82&lt;=100000,CR82&lt;=100000),"",IF(CQ82/CP82&gt;0.7,"男高",IF(CR82/CP82&gt;0.7,"女高",""))))</f>
        <v>男高</v>
      </c>
    </row>
    <row r="83" spans="1:98">
      <c r="A83" s="80">
        <f>AB83</f>
        <v>7.4461538461538</v>
      </c>
      <c r="B83" s="203" t="s">
        <v>196</v>
      </c>
      <c r="C83" s="203"/>
      <c r="D83" s="203" t="s">
        <v>143</v>
      </c>
      <c r="E83" s="203" t="s">
        <v>193</v>
      </c>
      <c r="F83" s="203" t="s">
        <v>64</v>
      </c>
      <c r="G83" s="203" t="s">
        <v>176</v>
      </c>
      <c r="H83" s="90" t="s">
        <v>190</v>
      </c>
      <c r="I83" s="205" t="s">
        <v>170</v>
      </c>
      <c r="J83" s="188">
        <v>65000</v>
      </c>
      <c r="K83" s="81">
        <v>8</v>
      </c>
      <c r="L83" s="81">
        <v>0</v>
      </c>
      <c r="M83" s="81">
        <v>29</v>
      </c>
      <c r="N83" s="91">
        <v>3</v>
      </c>
      <c r="O83" s="92">
        <v>0</v>
      </c>
      <c r="P83" s="93">
        <f>N83+O83</f>
        <v>3</v>
      </c>
      <c r="Q83" s="82">
        <f>IFERROR(P83/M83,"-")</f>
        <v>0.10344827586207</v>
      </c>
      <c r="R83" s="81">
        <v>0</v>
      </c>
      <c r="S83" s="81">
        <v>2</v>
      </c>
      <c r="T83" s="82">
        <f>IFERROR(S83/(O83+P83),"-")</f>
        <v>0.66666666666667</v>
      </c>
      <c r="U83" s="182">
        <f>IFERROR(J83/SUM(P83:P84),"-")</f>
        <v>16250</v>
      </c>
      <c r="V83" s="84">
        <v>1</v>
      </c>
      <c r="W83" s="82">
        <f>IF(P83=0,"-",V83/P83)</f>
        <v>0.33333333333333</v>
      </c>
      <c r="X83" s="186">
        <v>84000</v>
      </c>
      <c r="Y83" s="187">
        <f>IFERROR(X83/P83,"-")</f>
        <v>28000</v>
      </c>
      <c r="Z83" s="187">
        <f>IFERROR(X83/V83,"-")</f>
        <v>84000</v>
      </c>
      <c r="AA83" s="188">
        <f>SUM(X83:X84)-SUM(J83:J84)</f>
        <v>419000</v>
      </c>
      <c r="AB83" s="85">
        <f>SUM(X83:X84)/SUM(J83:J84)</f>
        <v>7.4461538461538</v>
      </c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>
        <v>1</v>
      </c>
      <c r="BF83" s="113">
        <f>IF(P83=0,"",IF(BE83=0,"",(BE83/P83)))</f>
        <v>0.33333333333333</v>
      </c>
      <c r="BG83" s="112"/>
      <c r="BH83" s="114">
        <f>IFERROR(BG83/BE83,"-")</f>
        <v>0</v>
      </c>
      <c r="BI83" s="115"/>
      <c r="BJ83" s="116">
        <f>IFERROR(BI83/BE83,"-")</f>
        <v>0</v>
      </c>
      <c r="BK83" s="117"/>
      <c r="BL83" s="117"/>
      <c r="BM83" s="117"/>
      <c r="BN83" s="119">
        <v>1</v>
      </c>
      <c r="BO83" s="120">
        <f>IF(P83=0,"",IF(BN83=0,"",(BN83/P83)))</f>
        <v>0.33333333333333</v>
      </c>
      <c r="BP83" s="121"/>
      <c r="BQ83" s="122">
        <f>IFERROR(BP83/BN83,"-")</f>
        <v>0</v>
      </c>
      <c r="BR83" s="123"/>
      <c r="BS83" s="124">
        <f>IFERROR(BR83/BN83,"-")</f>
        <v>0</v>
      </c>
      <c r="BT83" s="125"/>
      <c r="BU83" s="125"/>
      <c r="BV83" s="125"/>
      <c r="BW83" s="126">
        <v>1</v>
      </c>
      <c r="BX83" s="127">
        <f>IF(P83=0,"",IF(BW83=0,"",(BW83/P83)))</f>
        <v>0.33333333333333</v>
      </c>
      <c r="BY83" s="128">
        <v>1</v>
      </c>
      <c r="BZ83" s="129">
        <f>IFERROR(BY83/BW83,"-")</f>
        <v>1</v>
      </c>
      <c r="CA83" s="130">
        <v>84000</v>
      </c>
      <c r="CB83" s="131">
        <f>IFERROR(CA83/BW83,"-")</f>
        <v>84000</v>
      </c>
      <c r="CC83" s="132"/>
      <c r="CD83" s="132"/>
      <c r="CE83" s="132">
        <v>1</v>
      </c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1</v>
      </c>
      <c r="CP83" s="141">
        <v>84000</v>
      </c>
      <c r="CQ83" s="141">
        <v>84000</v>
      </c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/>
      <c r="B84" s="203" t="s">
        <v>197</v>
      </c>
      <c r="C84" s="203"/>
      <c r="D84" s="203" t="s">
        <v>143</v>
      </c>
      <c r="E84" s="203" t="s">
        <v>193</v>
      </c>
      <c r="F84" s="203" t="s">
        <v>80</v>
      </c>
      <c r="G84" s="203"/>
      <c r="H84" s="90"/>
      <c r="I84" s="90"/>
      <c r="J84" s="188"/>
      <c r="K84" s="81">
        <v>12</v>
      </c>
      <c r="L84" s="81">
        <v>10</v>
      </c>
      <c r="M84" s="81">
        <v>7</v>
      </c>
      <c r="N84" s="91">
        <v>1</v>
      </c>
      <c r="O84" s="92">
        <v>0</v>
      </c>
      <c r="P84" s="93">
        <f>N84+O84</f>
        <v>1</v>
      </c>
      <c r="Q84" s="82">
        <f>IFERROR(P84/M84,"-")</f>
        <v>0.14285714285714</v>
      </c>
      <c r="R84" s="81">
        <v>1</v>
      </c>
      <c r="S84" s="81">
        <v>0</v>
      </c>
      <c r="T84" s="82">
        <f>IFERROR(S84/(O84+P84),"-")</f>
        <v>0</v>
      </c>
      <c r="U84" s="182"/>
      <c r="V84" s="84">
        <v>1</v>
      </c>
      <c r="W84" s="82">
        <f>IF(P84=0,"-",V84/P84)</f>
        <v>1</v>
      </c>
      <c r="X84" s="186">
        <v>400000</v>
      </c>
      <c r="Y84" s="187">
        <f>IFERROR(X84/P84,"-")</f>
        <v>400000</v>
      </c>
      <c r="Z84" s="187">
        <f>IFERROR(X84/V84,"-")</f>
        <v>400000</v>
      </c>
      <c r="AA84" s="188"/>
      <c r="AB84" s="85"/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>
        <v>1</v>
      </c>
      <c r="BF84" s="113">
        <f>IF(P84=0,"",IF(BE84=0,"",(BE84/P84)))</f>
        <v>1</v>
      </c>
      <c r="BG84" s="112">
        <v>1</v>
      </c>
      <c r="BH84" s="114">
        <f>IFERROR(BG84/BE84,"-")</f>
        <v>1</v>
      </c>
      <c r="BI84" s="115">
        <v>400000</v>
      </c>
      <c r="BJ84" s="116">
        <f>IFERROR(BI84/BE84,"-")</f>
        <v>400000</v>
      </c>
      <c r="BK84" s="117"/>
      <c r="BL84" s="117"/>
      <c r="BM84" s="117">
        <v>1</v>
      </c>
      <c r="BN84" s="119"/>
      <c r="BO84" s="120">
        <f>IF(P84=0,"",IF(BN84=0,"",(BN84/P84)))</f>
        <v>0</v>
      </c>
      <c r="BP84" s="121"/>
      <c r="BQ84" s="122" t="str">
        <f>IFERROR(BP84/BN84,"-")</f>
        <v>-</v>
      </c>
      <c r="BR84" s="123"/>
      <c r="BS84" s="124" t="str">
        <f>IFERROR(BR84/BN84,"-")</f>
        <v>-</v>
      </c>
      <c r="BT84" s="125"/>
      <c r="BU84" s="125"/>
      <c r="BV84" s="125"/>
      <c r="BW84" s="126"/>
      <c r="BX84" s="127">
        <f>IF(P84=0,"",IF(BW84=0,"",(BW84/P84)))</f>
        <v>0</v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1</v>
      </c>
      <c r="CP84" s="141">
        <v>400000</v>
      </c>
      <c r="CQ84" s="141">
        <v>400000</v>
      </c>
      <c r="CR84" s="141"/>
      <c r="CS84" s="142" t="str">
        <f>IF(AND(CQ84=0,CR84=0),"",IF(AND(CQ84&lt;=100000,CR84&lt;=100000),"",IF(CQ84/CP84&gt;0.7,"男高",IF(CR84/CP84&gt;0.7,"女高",""))))</f>
        <v>男高</v>
      </c>
    </row>
    <row r="85" spans="1:98">
      <c r="A85" s="80">
        <f>AB85</f>
        <v>1.1384615384615</v>
      </c>
      <c r="B85" s="203" t="s">
        <v>198</v>
      </c>
      <c r="C85" s="203"/>
      <c r="D85" s="203" t="s">
        <v>149</v>
      </c>
      <c r="E85" s="203" t="s">
        <v>150</v>
      </c>
      <c r="F85" s="203" t="s">
        <v>64</v>
      </c>
      <c r="G85" s="203" t="s">
        <v>176</v>
      </c>
      <c r="H85" s="90" t="s">
        <v>190</v>
      </c>
      <c r="I85" s="204" t="s">
        <v>199</v>
      </c>
      <c r="J85" s="188">
        <v>65000</v>
      </c>
      <c r="K85" s="81">
        <v>0</v>
      </c>
      <c r="L85" s="81">
        <v>0</v>
      </c>
      <c r="M85" s="81">
        <v>64</v>
      </c>
      <c r="N85" s="91">
        <v>0</v>
      </c>
      <c r="O85" s="92">
        <v>0</v>
      </c>
      <c r="P85" s="93">
        <f>N85+O85</f>
        <v>0</v>
      </c>
      <c r="Q85" s="82">
        <f>IFERROR(P85/M85,"-")</f>
        <v>0</v>
      </c>
      <c r="R85" s="81">
        <v>0</v>
      </c>
      <c r="S85" s="81">
        <v>0</v>
      </c>
      <c r="T85" s="82" t="str">
        <f>IFERROR(S85/(O85+P85),"-")</f>
        <v>-</v>
      </c>
      <c r="U85" s="182">
        <f>IFERROR(J85/SUM(P85:P87),"-")</f>
        <v>10833.333333333</v>
      </c>
      <c r="V85" s="84">
        <v>0</v>
      </c>
      <c r="W85" s="82" t="str">
        <f>IF(P85=0,"-",V85/P85)</f>
        <v>-</v>
      </c>
      <c r="X85" s="186">
        <v>0</v>
      </c>
      <c r="Y85" s="187" t="str">
        <f>IFERROR(X85/P85,"-")</f>
        <v>-</v>
      </c>
      <c r="Z85" s="187" t="str">
        <f>IFERROR(X85/V85,"-")</f>
        <v>-</v>
      </c>
      <c r="AA85" s="188">
        <f>SUM(X85:X87)-SUM(J85:J87)</f>
        <v>9000</v>
      </c>
      <c r="AB85" s="85">
        <f>SUM(X85:X87)/SUM(J85:J87)</f>
        <v>1.1384615384615</v>
      </c>
      <c r="AC85" s="79"/>
      <c r="AD85" s="94"/>
      <c r="AE85" s="95" t="str">
        <f>IF(P85=0,"",IF(AD85=0,"",(AD85/P85)))</f>
        <v/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 t="str">
        <f>IF(P85=0,"",IF(AM85=0,"",(AM85/P85)))</f>
        <v/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 t="str">
        <f>IF(P85=0,"",IF(AV85=0,"",(AV85/P85)))</f>
        <v/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/>
      <c r="BF85" s="113" t="str">
        <f>IF(P85=0,"",IF(BE85=0,"",(BE85/P85)))</f>
        <v/>
      </c>
      <c r="BG85" s="112"/>
      <c r="BH85" s="114" t="str">
        <f>IFERROR(BG85/BE85,"-")</f>
        <v>-</v>
      </c>
      <c r="BI85" s="115"/>
      <c r="BJ85" s="116" t="str">
        <f>IFERROR(BI85/BE85,"-")</f>
        <v>-</v>
      </c>
      <c r="BK85" s="117"/>
      <c r="BL85" s="117"/>
      <c r="BM85" s="117"/>
      <c r="BN85" s="119"/>
      <c r="BO85" s="120" t="str">
        <f>IF(P85=0,"",IF(BN85=0,"",(BN85/P85)))</f>
        <v/>
      </c>
      <c r="BP85" s="121"/>
      <c r="BQ85" s="122" t="str">
        <f>IFERROR(BP85/BN85,"-")</f>
        <v>-</v>
      </c>
      <c r="BR85" s="123"/>
      <c r="BS85" s="124" t="str">
        <f>IFERROR(BR85/BN85,"-")</f>
        <v>-</v>
      </c>
      <c r="BT85" s="125"/>
      <c r="BU85" s="125"/>
      <c r="BV85" s="125"/>
      <c r="BW85" s="126"/>
      <c r="BX85" s="127" t="str">
        <f>IF(P85=0,"",IF(BW85=0,"",(BW85/P85)))</f>
        <v/>
      </c>
      <c r="BY85" s="128"/>
      <c r="BZ85" s="129" t="str">
        <f>IFERROR(BY85/BW85,"-")</f>
        <v>-</v>
      </c>
      <c r="CA85" s="130"/>
      <c r="CB85" s="131" t="str">
        <f>IFERROR(CA85/BW85,"-")</f>
        <v>-</v>
      </c>
      <c r="CC85" s="132"/>
      <c r="CD85" s="132"/>
      <c r="CE85" s="132"/>
      <c r="CF85" s="133"/>
      <c r="CG85" s="134" t="str">
        <f>IF(P85=0,"",IF(CF85=0,"",(CF85/P85)))</f>
        <v/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0</v>
      </c>
      <c r="CP85" s="141">
        <v>0</v>
      </c>
      <c r="CQ85" s="141"/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/>
      <c r="B86" s="203" t="s">
        <v>200</v>
      </c>
      <c r="C86" s="203"/>
      <c r="D86" s="203" t="s">
        <v>149</v>
      </c>
      <c r="E86" s="203" t="s">
        <v>150</v>
      </c>
      <c r="F86" s="203" t="s">
        <v>64</v>
      </c>
      <c r="G86" s="203"/>
      <c r="H86" s="90"/>
      <c r="I86" s="90"/>
      <c r="J86" s="188"/>
      <c r="K86" s="81">
        <v>14</v>
      </c>
      <c r="L86" s="81">
        <v>0</v>
      </c>
      <c r="M86" s="81">
        <v>81</v>
      </c>
      <c r="N86" s="91">
        <v>5</v>
      </c>
      <c r="O86" s="92">
        <v>0</v>
      </c>
      <c r="P86" s="93">
        <f>N86+O86</f>
        <v>5</v>
      </c>
      <c r="Q86" s="82">
        <f>IFERROR(P86/M86,"-")</f>
        <v>0.061728395061728</v>
      </c>
      <c r="R86" s="81">
        <v>0</v>
      </c>
      <c r="S86" s="81">
        <v>1</v>
      </c>
      <c r="T86" s="82">
        <f>IFERROR(S86/(O86+P86),"-")</f>
        <v>0.2</v>
      </c>
      <c r="U86" s="182"/>
      <c r="V86" s="84">
        <v>1</v>
      </c>
      <c r="W86" s="82">
        <f>IF(P86=0,"-",V86/P86)</f>
        <v>0.2</v>
      </c>
      <c r="X86" s="186">
        <v>56000</v>
      </c>
      <c r="Y86" s="187">
        <f>IFERROR(X86/P86,"-")</f>
        <v>11200</v>
      </c>
      <c r="Z86" s="187">
        <f>IFERROR(X86/V86,"-")</f>
        <v>56000</v>
      </c>
      <c r="AA86" s="188"/>
      <c r="AB86" s="85"/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>
        <f>IF(P86=0,"",IF(AM86=0,"",(AM86/P86)))</f>
        <v>0</v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>
        <f>IF(P86=0,"",IF(AV86=0,"",(AV86/P86)))</f>
        <v>0</v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/>
      <c r="BF86" s="113">
        <f>IF(P86=0,"",IF(BE86=0,"",(BE86/P86)))</f>
        <v>0</v>
      </c>
      <c r="BG86" s="112"/>
      <c r="BH86" s="114" t="str">
        <f>IFERROR(BG86/BE86,"-")</f>
        <v>-</v>
      </c>
      <c r="BI86" s="115"/>
      <c r="BJ86" s="116" t="str">
        <f>IFERROR(BI86/BE86,"-")</f>
        <v>-</v>
      </c>
      <c r="BK86" s="117"/>
      <c r="BL86" s="117"/>
      <c r="BM86" s="117"/>
      <c r="BN86" s="119">
        <v>1</v>
      </c>
      <c r="BO86" s="120">
        <f>IF(P86=0,"",IF(BN86=0,"",(BN86/P86)))</f>
        <v>0.2</v>
      </c>
      <c r="BP86" s="121"/>
      <c r="BQ86" s="122">
        <f>IFERROR(BP86/BN86,"-")</f>
        <v>0</v>
      </c>
      <c r="BR86" s="123"/>
      <c r="BS86" s="124">
        <f>IFERROR(BR86/BN86,"-")</f>
        <v>0</v>
      </c>
      <c r="BT86" s="125"/>
      <c r="BU86" s="125"/>
      <c r="BV86" s="125"/>
      <c r="BW86" s="126">
        <v>3</v>
      </c>
      <c r="BX86" s="127">
        <f>IF(P86=0,"",IF(BW86=0,"",(BW86/P86)))</f>
        <v>0.6</v>
      </c>
      <c r="BY86" s="128">
        <v>2</v>
      </c>
      <c r="BZ86" s="129">
        <f>IFERROR(BY86/BW86,"-")</f>
        <v>0.66666666666667</v>
      </c>
      <c r="CA86" s="130">
        <v>353000</v>
      </c>
      <c r="CB86" s="131">
        <f>IFERROR(CA86/BW86,"-")</f>
        <v>117666.66666667</v>
      </c>
      <c r="CC86" s="132"/>
      <c r="CD86" s="132"/>
      <c r="CE86" s="132">
        <v>2</v>
      </c>
      <c r="CF86" s="133">
        <v>1</v>
      </c>
      <c r="CG86" s="134">
        <f>IF(P86=0,"",IF(CF86=0,"",(CF86/P86)))</f>
        <v>0.2</v>
      </c>
      <c r="CH86" s="135"/>
      <c r="CI86" s="136">
        <f>IFERROR(CH86/CF86,"-")</f>
        <v>0</v>
      </c>
      <c r="CJ86" s="137"/>
      <c r="CK86" s="138">
        <f>IFERROR(CJ86/CF86,"-")</f>
        <v>0</v>
      </c>
      <c r="CL86" s="139"/>
      <c r="CM86" s="139"/>
      <c r="CN86" s="139"/>
      <c r="CO86" s="140">
        <v>1</v>
      </c>
      <c r="CP86" s="141">
        <v>56000</v>
      </c>
      <c r="CQ86" s="141">
        <v>297000</v>
      </c>
      <c r="CR86" s="141"/>
      <c r="CS86" s="142" t="str">
        <f>IF(AND(CQ86=0,CR86=0),"",IF(AND(CQ86&lt;=100000,CR86&lt;=100000),"",IF(CQ86/CP86&gt;0.7,"男高",IF(CR86/CP86&gt;0.7,"女高",""))))</f>
        <v>男高</v>
      </c>
    </row>
    <row r="87" spans="1:98">
      <c r="A87" s="80"/>
      <c r="B87" s="203" t="s">
        <v>201</v>
      </c>
      <c r="C87" s="203"/>
      <c r="D87" s="203" t="s">
        <v>149</v>
      </c>
      <c r="E87" s="203" t="s">
        <v>150</v>
      </c>
      <c r="F87" s="203" t="s">
        <v>80</v>
      </c>
      <c r="G87" s="203"/>
      <c r="H87" s="90"/>
      <c r="I87" s="90"/>
      <c r="J87" s="188"/>
      <c r="K87" s="81">
        <v>6</v>
      </c>
      <c r="L87" s="81">
        <v>6</v>
      </c>
      <c r="M87" s="81">
        <v>1</v>
      </c>
      <c r="N87" s="91">
        <v>1</v>
      </c>
      <c r="O87" s="92">
        <v>0</v>
      </c>
      <c r="P87" s="93">
        <f>N87+O87</f>
        <v>1</v>
      </c>
      <c r="Q87" s="82">
        <f>IFERROR(P87/M87,"-")</f>
        <v>1</v>
      </c>
      <c r="R87" s="81">
        <v>0</v>
      </c>
      <c r="S87" s="81">
        <v>0</v>
      </c>
      <c r="T87" s="82">
        <f>IFERROR(S87/(O87+P87),"-")</f>
        <v>0</v>
      </c>
      <c r="U87" s="182"/>
      <c r="V87" s="84">
        <v>1</v>
      </c>
      <c r="W87" s="82">
        <f>IF(P87=0,"-",V87/P87)</f>
        <v>1</v>
      </c>
      <c r="X87" s="186">
        <v>18000</v>
      </c>
      <c r="Y87" s="187">
        <f>IFERROR(X87/P87,"-")</f>
        <v>18000</v>
      </c>
      <c r="Z87" s="187">
        <f>IFERROR(X87/V87,"-")</f>
        <v>18000</v>
      </c>
      <c r="AA87" s="188"/>
      <c r="AB87" s="85"/>
      <c r="AC87" s="79"/>
      <c r="AD87" s="94"/>
      <c r="AE87" s="95">
        <f>IF(P87=0,"",IF(AD87=0,"",(AD87/P87)))</f>
        <v>0</v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>
        <f>IF(P87=0,"",IF(AM87=0,"",(AM87/P87)))</f>
        <v>0</v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/>
      <c r="AW87" s="107">
        <f>IF(P87=0,"",IF(AV87=0,"",(AV87/P87)))</f>
        <v>0</v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/>
      <c r="BF87" s="113">
        <f>IF(P87=0,"",IF(BE87=0,"",(BE87/P87)))</f>
        <v>0</v>
      </c>
      <c r="BG87" s="112"/>
      <c r="BH87" s="114" t="str">
        <f>IFERROR(BG87/BE87,"-")</f>
        <v>-</v>
      </c>
      <c r="BI87" s="115"/>
      <c r="BJ87" s="116" t="str">
        <f>IFERROR(BI87/BE87,"-")</f>
        <v>-</v>
      </c>
      <c r="BK87" s="117"/>
      <c r="BL87" s="117"/>
      <c r="BM87" s="117"/>
      <c r="BN87" s="119">
        <v>1</v>
      </c>
      <c r="BO87" s="120">
        <f>IF(P87=0,"",IF(BN87=0,"",(BN87/P87)))</f>
        <v>1</v>
      </c>
      <c r="BP87" s="121">
        <v>1</v>
      </c>
      <c r="BQ87" s="122">
        <f>IFERROR(BP87/BN87,"-")</f>
        <v>1</v>
      </c>
      <c r="BR87" s="123">
        <v>18000</v>
      </c>
      <c r="BS87" s="124">
        <f>IFERROR(BR87/BN87,"-")</f>
        <v>18000</v>
      </c>
      <c r="BT87" s="125"/>
      <c r="BU87" s="125"/>
      <c r="BV87" s="125">
        <v>1</v>
      </c>
      <c r="BW87" s="126"/>
      <c r="BX87" s="127">
        <f>IF(P87=0,"",IF(BW87=0,"",(BW87/P87)))</f>
        <v>0</v>
      </c>
      <c r="BY87" s="128"/>
      <c r="BZ87" s="129" t="str">
        <f>IFERROR(BY87/BW87,"-")</f>
        <v>-</v>
      </c>
      <c r="CA87" s="130"/>
      <c r="CB87" s="131" t="str">
        <f>IFERROR(CA87/BW87,"-")</f>
        <v>-</v>
      </c>
      <c r="CC87" s="132"/>
      <c r="CD87" s="132"/>
      <c r="CE87" s="132"/>
      <c r="CF87" s="133"/>
      <c r="CG87" s="134">
        <f>IF(P87=0,"",IF(CF87=0,"",(CF87/P87)))</f>
        <v>0</v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1</v>
      </c>
      <c r="CP87" s="141">
        <v>18000</v>
      </c>
      <c r="CQ87" s="141">
        <v>18000</v>
      </c>
      <c r="CR87" s="141"/>
      <c r="CS87" s="142" t="str">
        <f>IF(AND(CQ87=0,CR87=0),"",IF(AND(CQ87&lt;=100000,CR87&lt;=100000),"",IF(CQ87/CP87&gt;0.7,"男高",IF(CR87/CP87&gt;0.7,"女高",""))))</f>
        <v/>
      </c>
    </row>
    <row r="88" spans="1:98">
      <c r="A88" s="80">
        <f>AB88</f>
        <v>0.28</v>
      </c>
      <c r="B88" s="203" t="s">
        <v>202</v>
      </c>
      <c r="C88" s="203"/>
      <c r="D88" s="203" t="s">
        <v>203</v>
      </c>
      <c r="E88" s="203" t="s">
        <v>169</v>
      </c>
      <c r="F88" s="203" t="s">
        <v>85</v>
      </c>
      <c r="G88" s="203" t="s">
        <v>204</v>
      </c>
      <c r="H88" s="90" t="s">
        <v>205</v>
      </c>
      <c r="I88" s="90" t="s">
        <v>206</v>
      </c>
      <c r="J88" s="188">
        <v>50000</v>
      </c>
      <c r="K88" s="81">
        <v>1</v>
      </c>
      <c r="L88" s="81">
        <v>0</v>
      </c>
      <c r="M88" s="81">
        <v>75</v>
      </c>
      <c r="N88" s="91">
        <v>0</v>
      </c>
      <c r="O88" s="92">
        <v>0</v>
      </c>
      <c r="P88" s="93">
        <f>N88+O88</f>
        <v>0</v>
      </c>
      <c r="Q88" s="82">
        <f>IFERROR(P88/M88,"-")</f>
        <v>0</v>
      </c>
      <c r="R88" s="81">
        <v>0</v>
      </c>
      <c r="S88" s="81">
        <v>0</v>
      </c>
      <c r="T88" s="82" t="str">
        <f>IFERROR(S88/(O88+P88),"-")</f>
        <v>-</v>
      </c>
      <c r="U88" s="182">
        <f>IFERROR(J88/SUM(P88:P90),"-")</f>
        <v>5000</v>
      </c>
      <c r="V88" s="84">
        <v>0</v>
      </c>
      <c r="W88" s="82" t="str">
        <f>IF(P88=0,"-",V88/P88)</f>
        <v>-</v>
      </c>
      <c r="X88" s="186">
        <v>0</v>
      </c>
      <c r="Y88" s="187" t="str">
        <f>IFERROR(X88/P88,"-")</f>
        <v>-</v>
      </c>
      <c r="Z88" s="187" t="str">
        <f>IFERROR(X88/V88,"-")</f>
        <v>-</v>
      </c>
      <c r="AA88" s="188">
        <f>SUM(X88:X90)-SUM(J88:J90)</f>
        <v>-36000</v>
      </c>
      <c r="AB88" s="85">
        <f>SUM(X88:X90)/SUM(J88:J90)</f>
        <v>0.28</v>
      </c>
      <c r="AC88" s="79"/>
      <c r="AD88" s="94"/>
      <c r="AE88" s="95" t="str">
        <f>IF(P88=0,"",IF(AD88=0,"",(AD88/P88)))</f>
        <v/>
      </c>
      <c r="AF88" s="94"/>
      <c r="AG88" s="96" t="str">
        <f>IFERROR(AF88/AD88,"-")</f>
        <v>-</v>
      </c>
      <c r="AH88" s="97"/>
      <c r="AI88" s="98" t="str">
        <f>IFERROR(AH88/AD88,"-")</f>
        <v>-</v>
      </c>
      <c r="AJ88" s="99"/>
      <c r="AK88" s="99"/>
      <c r="AL88" s="99"/>
      <c r="AM88" s="100"/>
      <c r="AN88" s="101" t="str">
        <f>IF(P88=0,"",IF(AM88=0,"",(AM88/P88)))</f>
        <v/>
      </c>
      <c r="AO88" s="100"/>
      <c r="AP88" s="102" t="str">
        <f>IFERROR(AP88/AM88,"-")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/>
      <c r="AW88" s="107" t="str">
        <f>IF(P88=0,"",IF(AV88=0,"",(AV88/P88)))</f>
        <v/>
      </c>
      <c r="AX88" s="106"/>
      <c r="AY88" s="108" t="str">
        <f>IFERROR(AX88/AV88,"-")</f>
        <v>-</v>
      </c>
      <c r="AZ88" s="109"/>
      <c r="BA88" s="110" t="str">
        <f>IFERROR(AZ88/AV88,"-")</f>
        <v>-</v>
      </c>
      <c r="BB88" s="111"/>
      <c r="BC88" s="111"/>
      <c r="BD88" s="111"/>
      <c r="BE88" s="112"/>
      <c r="BF88" s="113" t="str">
        <f>IF(P88=0,"",IF(BE88=0,"",(BE88/P88)))</f>
        <v/>
      </c>
      <c r="BG88" s="112"/>
      <c r="BH88" s="114" t="str">
        <f>IFERROR(BG88/BE88,"-")</f>
        <v>-</v>
      </c>
      <c r="BI88" s="115"/>
      <c r="BJ88" s="116" t="str">
        <f>IFERROR(BI88/BE88,"-")</f>
        <v>-</v>
      </c>
      <c r="BK88" s="117"/>
      <c r="BL88" s="117"/>
      <c r="BM88" s="117"/>
      <c r="BN88" s="119"/>
      <c r="BO88" s="120" t="str">
        <f>IF(P88=0,"",IF(BN88=0,"",(BN88/P88)))</f>
        <v/>
      </c>
      <c r="BP88" s="121"/>
      <c r="BQ88" s="122" t="str">
        <f>IFERROR(BP88/BN88,"-")</f>
        <v>-</v>
      </c>
      <c r="BR88" s="123"/>
      <c r="BS88" s="124" t="str">
        <f>IFERROR(BR88/BN88,"-")</f>
        <v>-</v>
      </c>
      <c r="BT88" s="125"/>
      <c r="BU88" s="125"/>
      <c r="BV88" s="125"/>
      <c r="BW88" s="126"/>
      <c r="BX88" s="127" t="str">
        <f>IF(P88=0,"",IF(BW88=0,"",(BW88/P88)))</f>
        <v/>
      </c>
      <c r="BY88" s="128"/>
      <c r="BZ88" s="129" t="str">
        <f>IFERROR(BY88/BW88,"-")</f>
        <v>-</v>
      </c>
      <c r="CA88" s="130"/>
      <c r="CB88" s="131" t="str">
        <f>IFERROR(CA88/BW88,"-")</f>
        <v>-</v>
      </c>
      <c r="CC88" s="132"/>
      <c r="CD88" s="132"/>
      <c r="CE88" s="132"/>
      <c r="CF88" s="133"/>
      <c r="CG88" s="134" t="str">
        <f>IF(P88=0,"",IF(CF88=0,"",(CF88/P88)))</f>
        <v/>
      </c>
      <c r="CH88" s="135"/>
      <c r="CI88" s="136" t="str">
        <f>IFERROR(CH88/CF88,"-")</f>
        <v>-</v>
      </c>
      <c r="CJ88" s="137"/>
      <c r="CK88" s="138" t="str">
        <f>IFERROR(CJ88/CF88,"-")</f>
        <v>-</v>
      </c>
      <c r="CL88" s="139"/>
      <c r="CM88" s="139"/>
      <c r="CN88" s="139"/>
      <c r="CO88" s="140">
        <v>0</v>
      </c>
      <c r="CP88" s="141">
        <v>0</v>
      </c>
      <c r="CQ88" s="141"/>
      <c r="CR88" s="141"/>
      <c r="CS88" s="142" t="str">
        <f>IF(AND(CQ88=0,CR88=0),"",IF(AND(CQ88&lt;=100000,CR88&lt;=100000),"",IF(CQ88/CP88&gt;0.7,"男高",IF(CR88/CP88&gt;0.7,"女高",""))))</f>
        <v/>
      </c>
    </row>
    <row r="89" spans="1:98">
      <c r="A89" s="80"/>
      <c r="B89" s="203" t="s">
        <v>207</v>
      </c>
      <c r="C89" s="203"/>
      <c r="D89" s="203" t="s">
        <v>203</v>
      </c>
      <c r="E89" s="203" t="s">
        <v>169</v>
      </c>
      <c r="F89" s="203" t="s">
        <v>85</v>
      </c>
      <c r="G89" s="203"/>
      <c r="H89" s="90"/>
      <c r="I89" s="90"/>
      <c r="J89" s="188"/>
      <c r="K89" s="81">
        <v>32</v>
      </c>
      <c r="L89" s="81">
        <v>0</v>
      </c>
      <c r="M89" s="81">
        <v>119</v>
      </c>
      <c r="N89" s="91">
        <v>9</v>
      </c>
      <c r="O89" s="92">
        <v>0</v>
      </c>
      <c r="P89" s="93">
        <f>N89+O89</f>
        <v>9</v>
      </c>
      <c r="Q89" s="82">
        <f>IFERROR(P89/M89,"-")</f>
        <v>0.07563025210084</v>
      </c>
      <c r="R89" s="81">
        <v>3</v>
      </c>
      <c r="S89" s="81">
        <v>2</v>
      </c>
      <c r="T89" s="82">
        <f>IFERROR(S89/(O89+P89),"-")</f>
        <v>0.22222222222222</v>
      </c>
      <c r="U89" s="182"/>
      <c r="V89" s="84">
        <v>1</v>
      </c>
      <c r="W89" s="82">
        <f>IF(P89=0,"-",V89/P89)</f>
        <v>0.11111111111111</v>
      </c>
      <c r="X89" s="186">
        <v>11000</v>
      </c>
      <c r="Y89" s="187">
        <f>IFERROR(X89/P89,"-")</f>
        <v>1222.2222222222</v>
      </c>
      <c r="Z89" s="187">
        <f>IFERROR(X89/V89,"-")</f>
        <v>11000</v>
      </c>
      <c r="AA89" s="188"/>
      <c r="AB89" s="85"/>
      <c r="AC89" s="79"/>
      <c r="AD89" s="94"/>
      <c r="AE89" s="95">
        <f>IF(P89=0,"",IF(AD89=0,"",(AD89/P89)))</f>
        <v>0</v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>
        <v>2</v>
      </c>
      <c r="AN89" s="101">
        <f>IF(P89=0,"",IF(AM89=0,"",(AM89/P89)))</f>
        <v>0.22222222222222</v>
      </c>
      <c r="AO89" s="100"/>
      <c r="AP89" s="102">
        <f>IFERROR(AP89/AM89,"-")</f>
        <v>0</v>
      </c>
      <c r="AQ89" s="103"/>
      <c r="AR89" s="104">
        <f>IFERROR(AQ89/AM89,"-")</f>
        <v>0</v>
      </c>
      <c r="AS89" s="105"/>
      <c r="AT89" s="105"/>
      <c r="AU89" s="105"/>
      <c r="AV89" s="106">
        <v>1</v>
      </c>
      <c r="AW89" s="107">
        <f>IF(P89=0,"",IF(AV89=0,"",(AV89/P89)))</f>
        <v>0.11111111111111</v>
      </c>
      <c r="AX89" s="106"/>
      <c r="AY89" s="108">
        <f>IFERROR(AX89/AV89,"-")</f>
        <v>0</v>
      </c>
      <c r="AZ89" s="109"/>
      <c r="BA89" s="110">
        <f>IFERROR(AZ89/AV89,"-")</f>
        <v>0</v>
      </c>
      <c r="BB89" s="111"/>
      <c r="BC89" s="111"/>
      <c r="BD89" s="111"/>
      <c r="BE89" s="112">
        <v>1</v>
      </c>
      <c r="BF89" s="113">
        <f>IF(P89=0,"",IF(BE89=0,"",(BE89/P89)))</f>
        <v>0.11111111111111</v>
      </c>
      <c r="BG89" s="112"/>
      <c r="BH89" s="114">
        <f>IFERROR(BG89/BE89,"-")</f>
        <v>0</v>
      </c>
      <c r="BI89" s="115"/>
      <c r="BJ89" s="116">
        <f>IFERROR(BI89/BE89,"-")</f>
        <v>0</v>
      </c>
      <c r="BK89" s="117"/>
      <c r="BL89" s="117"/>
      <c r="BM89" s="117"/>
      <c r="BN89" s="119">
        <v>4</v>
      </c>
      <c r="BO89" s="120">
        <f>IF(P89=0,"",IF(BN89=0,"",(BN89/P89)))</f>
        <v>0.44444444444444</v>
      </c>
      <c r="BP89" s="121">
        <v>1</v>
      </c>
      <c r="BQ89" s="122">
        <f>IFERROR(BP89/BN89,"-")</f>
        <v>0.25</v>
      </c>
      <c r="BR89" s="123">
        <v>11000</v>
      </c>
      <c r="BS89" s="124">
        <f>IFERROR(BR89/BN89,"-")</f>
        <v>2750</v>
      </c>
      <c r="BT89" s="125"/>
      <c r="BU89" s="125"/>
      <c r="BV89" s="125">
        <v>1</v>
      </c>
      <c r="BW89" s="126">
        <v>1</v>
      </c>
      <c r="BX89" s="127">
        <f>IF(P89=0,"",IF(BW89=0,"",(BW89/P89)))</f>
        <v>0.11111111111111</v>
      </c>
      <c r="BY89" s="128"/>
      <c r="BZ89" s="129">
        <f>IFERROR(BY89/BW89,"-")</f>
        <v>0</v>
      </c>
      <c r="CA89" s="130"/>
      <c r="CB89" s="131">
        <f>IFERROR(CA89/BW89,"-")</f>
        <v>0</v>
      </c>
      <c r="CC89" s="132"/>
      <c r="CD89" s="132"/>
      <c r="CE89" s="132"/>
      <c r="CF89" s="133"/>
      <c r="CG89" s="134">
        <f>IF(P89=0,"",IF(CF89=0,"",(CF89/P89)))</f>
        <v>0</v>
      </c>
      <c r="CH89" s="135"/>
      <c r="CI89" s="136" t="str">
        <f>IFERROR(CH89/CF89,"-")</f>
        <v>-</v>
      </c>
      <c r="CJ89" s="137"/>
      <c r="CK89" s="138" t="str">
        <f>IFERROR(CJ89/CF89,"-")</f>
        <v>-</v>
      </c>
      <c r="CL89" s="139"/>
      <c r="CM89" s="139"/>
      <c r="CN89" s="139"/>
      <c r="CO89" s="140">
        <v>1</v>
      </c>
      <c r="CP89" s="141">
        <v>11000</v>
      </c>
      <c r="CQ89" s="141">
        <v>11000</v>
      </c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80"/>
      <c r="B90" s="203" t="s">
        <v>208</v>
      </c>
      <c r="C90" s="203"/>
      <c r="D90" s="203" t="s">
        <v>203</v>
      </c>
      <c r="E90" s="203" t="s">
        <v>169</v>
      </c>
      <c r="F90" s="203" t="s">
        <v>80</v>
      </c>
      <c r="G90" s="203"/>
      <c r="H90" s="90"/>
      <c r="I90" s="90"/>
      <c r="J90" s="188"/>
      <c r="K90" s="81">
        <v>6</v>
      </c>
      <c r="L90" s="81">
        <v>5</v>
      </c>
      <c r="M90" s="81">
        <v>8</v>
      </c>
      <c r="N90" s="91">
        <v>1</v>
      </c>
      <c r="O90" s="92">
        <v>0</v>
      </c>
      <c r="P90" s="93">
        <f>N90+O90</f>
        <v>1</v>
      </c>
      <c r="Q90" s="82">
        <f>IFERROR(P90/M90,"-")</f>
        <v>0.125</v>
      </c>
      <c r="R90" s="81">
        <v>0</v>
      </c>
      <c r="S90" s="81">
        <v>1</v>
      </c>
      <c r="T90" s="82">
        <f>IFERROR(S90/(O90+P90),"-")</f>
        <v>1</v>
      </c>
      <c r="U90" s="182"/>
      <c r="V90" s="84">
        <v>1</v>
      </c>
      <c r="W90" s="82">
        <f>IF(P90=0,"-",V90/P90)</f>
        <v>1</v>
      </c>
      <c r="X90" s="186">
        <v>3000</v>
      </c>
      <c r="Y90" s="187">
        <f>IFERROR(X90/P90,"-")</f>
        <v>3000</v>
      </c>
      <c r="Z90" s="187">
        <f>IFERROR(X90/V90,"-")</f>
        <v>3000</v>
      </c>
      <c r="AA90" s="188"/>
      <c r="AB90" s="85"/>
      <c r="AC90" s="79"/>
      <c r="AD90" s="94"/>
      <c r="AE90" s="95">
        <f>IF(P90=0,"",IF(AD90=0,"",(AD90/P90)))</f>
        <v>0</v>
      </c>
      <c r="AF90" s="94"/>
      <c r="AG90" s="96" t="str">
        <f>IFERROR(AF90/AD90,"-")</f>
        <v>-</v>
      </c>
      <c r="AH90" s="97"/>
      <c r="AI90" s="98" t="str">
        <f>IFERROR(AH90/AD90,"-")</f>
        <v>-</v>
      </c>
      <c r="AJ90" s="99"/>
      <c r="AK90" s="99"/>
      <c r="AL90" s="99"/>
      <c r="AM90" s="100"/>
      <c r="AN90" s="101">
        <f>IF(P90=0,"",IF(AM90=0,"",(AM90/P90)))</f>
        <v>0</v>
      </c>
      <c r="AO90" s="100"/>
      <c r="AP90" s="102" t="str">
        <f>IFERROR(AP90/AM90,"-")</f>
        <v>-</v>
      </c>
      <c r="AQ90" s="103"/>
      <c r="AR90" s="104" t="str">
        <f>IFERROR(AQ90/AM90,"-")</f>
        <v>-</v>
      </c>
      <c r="AS90" s="105"/>
      <c r="AT90" s="105"/>
      <c r="AU90" s="105"/>
      <c r="AV90" s="106"/>
      <c r="AW90" s="107">
        <f>IF(P90=0,"",IF(AV90=0,"",(AV90/P90)))</f>
        <v>0</v>
      </c>
      <c r="AX90" s="106"/>
      <c r="AY90" s="108" t="str">
        <f>IFERROR(AX90/AV90,"-")</f>
        <v>-</v>
      </c>
      <c r="AZ90" s="109"/>
      <c r="BA90" s="110" t="str">
        <f>IFERROR(AZ90/AV90,"-")</f>
        <v>-</v>
      </c>
      <c r="BB90" s="111"/>
      <c r="BC90" s="111"/>
      <c r="BD90" s="111"/>
      <c r="BE90" s="112"/>
      <c r="BF90" s="113">
        <f>IF(P90=0,"",IF(BE90=0,"",(BE90/P90)))</f>
        <v>0</v>
      </c>
      <c r="BG90" s="112"/>
      <c r="BH90" s="114" t="str">
        <f>IFERROR(BG90/BE90,"-")</f>
        <v>-</v>
      </c>
      <c r="BI90" s="115"/>
      <c r="BJ90" s="116" t="str">
        <f>IFERROR(BI90/BE90,"-")</f>
        <v>-</v>
      </c>
      <c r="BK90" s="117"/>
      <c r="BL90" s="117"/>
      <c r="BM90" s="117"/>
      <c r="BN90" s="119"/>
      <c r="BO90" s="120">
        <f>IF(P90=0,"",IF(BN90=0,"",(BN90/P90)))</f>
        <v>0</v>
      </c>
      <c r="BP90" s="121"/>
      <c r="BQ90" s="122" t="str">
        <f>IFERROR(BP90/BN90,"-")</f>
        <v>-</v>
      </c>
      <c r="BR90" s="123"/>
      <c r="BS90" s="124" t="str">
        <f>IFERROR(BR90/BN90,"-")</f>
        <v>-</v>
      </c>
      <c r="BT90" s="125"/>
      <c r="BU90" s="125"/>
      <c r="BV90" s="125"/>
      <c r="BW90" s="126">
        <v>1</v>
      </c>
      <c r="BX90" s="127">
        <f>IF(P90=0,"",IF(BW90=0,"",(BW90/P90)))</f>
        <v>1</v>
      </c>
      <c r="BY90" s="128">
        <v>1</v>
      </c>
      <c r="BZ90" s="129">
        <f>IFERROR(BY90/BW90,"-")</f>
        <v>1</v>
      </c>
      <c r="CA90" s="130">
        <v>3000</v>
      </c>
      <c r="CB90" s="131">
        <f>IFERROR(CA90/BW90,"-")</f>
        <v>3000</v>
      </c>
      <c r="CC90" s="132">
        <v>1</v>
      </c>
      <c r="CD90" s="132"/>
      <c r="CE90" s="132"/>
      <c r="CF90" s="133"/>
      <c r="CG90" s="134">
        <f>IF(P90=0,"",IF(CF90=0,"",(CF90/P90)))</f>
        <v>0</v>
      </c>
      <c r="CH90" s="135"/>
      <c r="CI90" s="136" t="str">
        <f>IFERROR(CH90/CF90,"-")</f>
        <v>-</v>
      </c>
      <c r="CJ90" s="137"/>
      <c r="CK90" s="138" t="str">
        <f>IFERROR(CJ90/CF90,"-")</f>
        <v>-</v>
      </c>
      <c r="CL90" s="139"/>
      <c r="CM90" s="139"/>
      <c r="CN90" s="139"/>
      <c r="CO90" s="140">
        <v>1</v>
      </c>
      <c r="CP90" s="141">
        <v>3000</v>
      </c>
      <c r="CQ90" s="141">
        <v>3000</v>
      </c>
      <c r="CR90" s="141"/>
      <c r="CS90" s="142" t="str">
        <f>IF(AND(CQ90=0,CR90=0),"",IF(AND(CQ90&lt;=100000,CR90&lt;=100000),"",IF(CQ90/CP90&gt;0.7,"男高",IF(CR90/CP90&gt;0.7,"女高",""))))</f>
        <v/>
      </c>
    </row>
    <row r="91" spans="1:98">
      <c r="A91" s="80">
        <f>AB91</f>
        <v>0.9</v>
      </c>
      <c r="B91" s="203" t="s">
        <v>209</v>
      </c>
      <c r="C91" s="203"/>
      <c r="D91" s="203" t="s">
        <v>210</v>
      </c>
      <c r="E91" s="203" t="s">
        <v>211</v>
      </c>
      <c r="F91" s="203" t="s">
        <v>85</v>
      </c>
      <c r="G91" s="203" t="s">
        <v>204</v>
      </c>
      <c r="H91" s="90" t="s">
        <v>205</v>
      </c>
      <c r="I91" s="90" t="s">
        <v>212</v>
      </c>
      <c r="J91" s="188">
        <v>50000</v>
      </c>
      <c r="K91" s="81">
        <v>6</v>
      </c>
      <c r="L91" s="81">
        <v>0</v>
      </c>
      <c r="M91" s="81">
        <v>31</v>
      </c>
      <c r="N91" s="91">
        <v>2</v>
      </c>
      <c r="O91" s="92">
        <v>0</v>
      </c>
      <c r="P91" s="93">
        <f>N91+O91</f>
        <v>2</v>
      </c>
      <c r="Q91" s="82">
        <f>IFERROR(P91/M91,"-")</f>
        <v>0.064516129032258</v>
      </c>
      <c r="R91" s="81">
        <v>1</v>
      </c>
      <c r="S91" s="81">
        <v>0</v>
      </c>
      <c r="T91" s="82">
        <f>IFERROR(S91/(O91+P91),"-")</f>
        <v>0</v>
      </c>
      <c r="U91" s="182">
        <f>IFERROR(J91/SUM(P91:P92),"-")</f>
        <v>16666.666666667</v>
      </c>
      <c r="V91" s="84">
        <v>1</v>
      </c>
      <c r="W91" s="82">
        <f>IF(P91=0,"-",V91/P91)</f>
        <v>0.5</v>
      </c>
      <c r="X91" s="186">
        <v>45000</v>
      </c>
      <c r="Y91" s="187">
        <f>IFERROR(X91/P91,"-")</f>
        <v>22500</v>
      </c>
      <c r="Z91" s="187">
        <f>IFERROR(X91/V91,"-")</f>
        <v>45000</v>
      </c>
      <c r="AA91" s="188">
        <f>SUM(X91:X92)-SUM(J91:J92)</f>
        <v>-5000</v>
      </c>
      <c r="AB91" s="85">
        <f>SUM(X91:X92)/SUM(J91:J92)</f>
        <v>0.9</v>
      </c>
      <c r="AC91" s="79"/>
      <c r="AD91" s="94">
        <v>1</v>
      </c>
      <c r="AE91" s="95">
        <f>IF(P91=0,"",IF(AD91=0,"",(AD91/P91)))</f>
        <v>0.5</v>
      </c>
      <c r="AF91" s="94"/>
      <c r="AG91" s="96">
        <f>IFERROR(AF91/AD91,"-")</f>
        <v>0</v>
      </c>
      <c r="AH91" s="97"/>
      <c r="AI91" s="98">
        <f>IFERROR(AH91/AD91,"-")</f>
        <v>0</v>
      </c>
      <c r="AJ91" s="99"/>
      <c r="AK91" s="99"/>
      <c r="AL91" s="99"/>
      <c r="AM91" s="100"/>
      <c r="AN91" s="101">
        <f>IF(P91=0,"",IF(AM91=0,"",(AM91/P91)))</f>
        <v>0</v>
      </c>
      <c r="AO91" s="100"/>
      <c r="AP91" s="102" t="str">
        <f>IFERROR(AP91/AM91,"-")</f>
        <v>-</v>
      </c>
      <c r="AQ91" s="103"/>
      <c r="AR91" s="104" t="str">
        <f>IFERROR(AQ91/AM91,"-")</f>
        <v>-</v>
      </c>
      <c r="AS91" s="105"/>
      <c r="AT91" s="105"/>
      <c r="AU91" s="105"/>
      <c r="AV91" s="106"/>
      <c r="AW91" s="107">
        <f>IF(P91=0,"",IF(AV91=0,"",(AV91/P91)))</f>
        <v>0</v>
      </c>
      <c r="AX91" s="106"/>
      <c r="AY91" s="108" t="str">
        <f>IFERROR(AX91/AV91,"-")</f>
        <v>-</v>
      </c>
      <c r="AZ91" s="109"/>
      <c r="BA91" s="110" t="str">
        <f>IFERROR(AZ91/AV91,"-")</f>
        <v>-</v>
      </c>
      <c r="BB91" s="111"/>
      <c r="BC91" s="111"/>
      <c r="BD91" s="111"/>
      <c r="BE91" s="112"/>
      <c r="BF91" s="113">
        <f>IF(P91=0,"",IF(BE91=0,"",(BE91/P91)))</f>
        <v>0</v>
      </c>
      <c r="BG91" s="112"/>
      <c r="BH91" s="114" t="str">
        <f>IFERROR(BG91/BE91,"-")</f>
        <v>-</v>
      </c>
      <c r="BI91" s="115"/>
      <c r="BJ91" s="116" t="str">
        <f>IFERROR(BI91/BE91,"-")</f>
        <v>-</v>
      </c>
      <c r="BK91" s="117"/>
      <c r="BL91" s="117"/>
      <c r="BM91" s="117"/>
      <c r="BN91" s="119"/>
      <c r="BO91" s="120">
        <f>IF(P91=0,"",IF(BN91=0,"",(BN91/P91)))</f>
        <v>0</v>
      </c>
      <c r="BP91" s="121"/>
      <c r="BQ91" s="122" t="str">
        <f>IFERROR(BP91/BN91,"-")</f>
        <v>-</v>
      </c>
      <c r="BR91" s="123"/>
      <c r="BS91" s="124" t="str">
        <f>IFERROR(BR91/BN91,"-")</f>
        <v>-</v>
      </c>
      <c r="BT91" s="125"/>
      <c r="BU91" s="125"/>
      <c r="BV91" s="125"/>
      <c r="BW91" s="126"/>
      <c r="BX91" s="127">
        <f>IF(P91=0,"",IF(BW91=0,"",(BW91/P91)))</f>
        <v>0</v>
      </c>
      <c r="BY91" s="128"/>
      <c r="BZ91" s="129" t="str">
        <f>IFERROR(BY91/BW91,"-")</f>
        <v>-</v>
      </c>
      <c r="CA91" s="130"/>
      <c r="CB91" s="131" t="str">
        <f>IFERROR(CA91/BW91,"-")</f>
        <v>-</v>
      </c>
      <c r="CC91" s="132"/>
      <c r="CD91" s="132"/>
      <c r="CE91" s="132"/>
      <c r="CF91" s="133">
        <v>1</v>
      </c>
      <c r="CG91" s="134">
        <f>IF(P91=0,"",IF(CF91=0,"",(CF91/P91)))</f>
        <v>0.5</v>
      </c>
      <c r="CH91" s="135">
        <v>1</v>
      </c>
      <c r="CI91" s="136">
        <f>IFERROR(CH91/CF91,"-")</f>
        <v>1</v>
      </c>
      <c r="CJ91" s="137">
        <v>45000</v>
      </c>
      <c r="CK91" s="138">
        <f>IFERROR(CJ91/CF91,"-")</f>
        <v>45000</v>
      </c>
      <c r="CL91" s="139"/>
      <c r="CM91" s="139"/>
      <c r="CN91" s="139">
        <v>1</v>
      </c>
      <c r="CO91" s="140">
        <v>1</v>
      </c>
      <c r="CP91" s="141">
        <v>45000</v>
      </c>
      <c r="CQ91" s="141">
        <v>45000</v>
      </c>
      <c r="CR91" s="141"/>
      <c r="CS91" s="142" t="str">
        <f>IF(AND(CQ91=0,CR91=0),"",IF(AND(CQ91&lt;=100000,CR91&lt;=100000),"",IF(CQ91/CP91&gt;0.7,"男高",IF(CR91/CP91&gt;0.7,"女高",""))))</f>
        <v/>
      </c>
    </row>
    <row r="92" spans="1:98">
      <c r="A92" s="80"/>
      <c r="B92" s="203" t="s">
        <v>213</v>
      </c>
      <c r="C92" s="203"/>
      <c r="D92" s="203" t="s">
        <v>210</v>
      </c>
      <c r="E92" s="203" t="s">
        <v>211</v>
      </c>
      <c r="F92" s="203" t="s">
        <v>80</v>
      </c>
      <c r="G92" s="203"/>
      <c r="H92" s="90"/>
      <c r="I92" s="90"/>
      <c r="J92" s="188"/>
      <c r="K92" s="81">
        <v>7</v>
      </c>
      <c r="L92" s="81">
        <v>5</v>
      </c>
      <c r="M92" s="81">
        <v>1</v>
      </c>
      <c r="N92" s="91">
        <v>1</v>
      </c>
      <c r="O92" s="92">
        <v>0</v>
      </c>
      <c r="P92" s="93">
        <f>N92+O92</f>
        <v>1</v>
      </c>
      <c r="Q92" s="82">
        <f>IFERROR(P92/M92,"-")</f>
        <v>1</v>
      </c>
      <c r="R92" s="81">
        <v>0</v>
      </c>
      <c r="S92" s="81">
        <v>1</v>
      </c>
      <c r="T92" s="82">
        <f>IFERROR(S92/(O92+P92),"-")</f>
        <v>1</v>
      </c>
      <c r="U92" s="182"/>
      <c r="V92" s="84">
        <v>0</v>
      </c>
      <c r="W92" s="82">
        <f>IF(P92=0,"-",V92/P92)</f>
        <v>0</v>
      </c>
      <c r="X92" s="186">
        <v>0</v>
      </c>
      <c r="Y92" s="187">
        <f>IFERROR(X92/P92,"-")</f>
        <v>0</v>
      </c>
      <c r="Z92" s="187" t="str">
        <f>IFERROR(X92/V92,"-")</f>
        <v>-</v>
      </c>
      <c r="AA92" s="188"/>
      <c r="AB92" s="85"/>
      <c r="AC92" s="79"/>
      <c r="AD92" s="94"/>
      <c r="AE92" s="95">
        <f>IF(P92=0,"",IF(AD92=0,"",(AD92/P92)))</f>
        <v>0</v>
      </c>
      <c r="AF92" s="94"/>
      <c r="AG92" s="96" t="str">
        <f>IFERROR(AF92/AD92,"-")</f>
        <v>-</v>
      </c>
      <c r="AH92" s="97"/>
      <c r="AI92" s="98" t="str">
        <f>IFERROR(AH92/AD92,"-")</f>
        <v>-</v>
      </c>
      <c r="AJ92" s="99"/>
      <c r="AK92" s="99"/>
      <c r="AL92" s="99"/>
      <c r="AM92" s="100">
        <v>1</v>
      </c>
      <c r="AN92" s="101">
        <f>IF(P92=0,"",IF(AM92=0,"",(AM92/P92)))</f>
        <v>1</v>
      </c>
      <c r="AO92" s="100"/>
      <c r="AP92" s="102">
        <f>IFERROR(AP92/AM92,"-")</f>
        <v>0</v>
      </c>
      <c r="AQ92" s="103"/>
      <c r="AR92" s="104">
        <f>IFERROR(AQ92/AM92,"-")</f>
        <v>0</v>
      </c>
      <c r="AS92" s="105"/>
      <c r="AT92" s="105"/>
      <c r="AU92" s="105"/>
      <c r="AV92" s="106"/>
      <c r="AW92" s="107">
        <f>IF(P92=0,"",IF(AV92=0,"",(AV92/P92)))</f>
        <v>0</v>
      </c>
      <c r="AX92" s="106"/>
      <c r="AY92" s="108" t="str">
        <f>IFERROR(AX92/AV92,"-")</f>
        <v>-</v>
      </c>
      <c r="AZ92" s="109"/>
      <c r="BA92" s="110" t="str">
        <f>IFERROR(AZ92/AV92,"-")</f>
        <v>-</v>
      </c>
      <c r="BB92" s="111"/>
      <c r="BC92" s="111"/>
      <c r="BD92" s="111"/>
      <c r="BE92" s="112"/>
      <c r="BF92" s="113">
        <f>IF(P92=0,"",IF(BE92=0,"",(BE92/P92)))</f>
        <v>0</v>
      </c>
      <c r="BG92" s="112"/>
      <c r="BH92" s="114" t="str">
        <f>IFERROR(BG92/BE92,"-")</f>
        <v>-</v>
      </c>
      <c r="BI92" s="115"/>
      <c r="BJ92" s="116" t="str">
        <f>IFERROR(BI92/BE92,"-")</f>
        <v>-</v>
      </c>
      <c r="BK92" s="117"/>
      <c r="BL92" s="117"/>
      <c r="BM92" s="117"/>
      <c r="BN92" s="119"/>
      <c r="BO92" s="120">
        <f>IF(P92=0,"",IF(BN92=0,"",(BN92/P92)))</f>
        <v>0</v>
      </c>
      <c r="BP92" s="121"/>
      <c r="BQ92" s="122" t="str">
        <f>IFERROR(BP92/BN92,"-")</f>
        <v>-</v>
      </c>
      <c r="BR92" s="123"/>
      <c r="BS92" s="124" t="str">
        <f>IFERROR(BR92/BN92,"-")</f>
        <v>-</v>
      </c>
      <c r="BT92" s="125"/>
      <c r="BU92" s="125"/>
      <c r="BV92" s="125"/>
      <c r="BW92" s="126"/>
      <c r="BX92" s="127">
        <f>IF(P92=0,"",IF(BW92=0,"",(BW92/P92)))</f>
        <v>0</v>
      </c>
      <c r="BY92" s="128"/>
      <c r="BZ92" s="129" t="str">
        <f>IFERROR(BY92/BW92,"-")</f>
        <v>-</v>
      </c>
      <c r="CA92" s="130"/>
      <c r="CB92" s="131" t="str">
        <f>IFERROR(CA92/BW92,"-")</f>
        <v>-</v>
      </c>
      <c r="CC92" s="132"/>
      <c r="CD92" s="132"/>
      <c r="CE92" s="132"/>
      <c r="CF92" s="133"/>
      <c r="CG92" s="134">
        <f>IF(P92=0,"",IF(CF92=0,"",(CF92/P92)))</f>
        <v>0</v>
      </c>
      <c r="CH92" s="135"/>
      <c r="CI92" s="136" t="str">
        <f>IFERROR(CH92/CF92,"-")</f>
        <v>-</v>
      </c>
      <c r="CJ92" s="137"/>
      <c r="CK92" s="138" t="str">
        <f>IFERROR(CJ92/CF92,"-")</f>
        <v>-</v>
      </c>
      <c r="CL92" s="139"/>
      <c r="CM92" s="139"/>
      <c r="CN92" s="139"/>
      <c r="CO92" s="140">
        <v>0</v>
      </c>
      <c r="CP92" s="141">
        <v>0</v>
      </c>
      <c r="CQ92" s="141"/>
      <c r="CR92" s="141"/>
      <c r="CS92" s="142" t="str">
        <f>IF(AND(CQ92=0,CR92=0),"",IF(AND(CQ92&lt;=100000,CR92&lt;=100000),"",IF(CQ92/CP92&gt;0.7,"男高",IF(CR92/CP92&gt;0.7,"女高",""))))</f>
        <v/>
      </c>
    </row>
    <row r="93" spans="1:98">
      <c r="A93" s="80">
        <f>AB93</f>
        <v>0.2</v>
      </c>
      <c r="B93" s="203" t="s">
        <v>214</v>
      </c>
      <c r="C93" s="203"/>
      <c r="D93" s="203" t="s">
        <v>215</v>
      </c>
      <c r="E93" s="203" t="s">
        <v>216</v>
      </c>
      <c r="F93" s="203" t="s">
        <v>64</v>
      </c>
      <c r="G93" s="203" t="s">
        <v>135</v>
      </c>
      <c r="H93" s="90" t="s">
        <v>217</v>
      </c>
      <c r="I93" s="205" t="s">
        <v>218</v>
      </c>
      <c r="J93" s="188">
        <v>80000</v>
      </c>
      <c r="K93" s="81">
        <v>5</v>
      </c>
      <c r="L93" s="81">
        <v>0</v>
      </c>
      <c r="M93" s="81">
        <v>66</v>
      </c>
      <c r="N93" s="91">
        <v>3</v>
      </c>
      <c r="O93" s="92">
        <v>0</v>
      </c>
      <c r="P93" s="93">
        <f>N93+O93</f>
        <v>3</v>
      </c>
      <c r="Q93" s="82">
        <f>IFERROR(P93/M93,"-")</f>
        <v>0.045454545454545</v>
      </c>
      <c r="R93" s="81">
        <v>1</v>
      </c>
      <c r="S93" s="81">
        <v>0</v>
      </c>
      <c r="T93" s="82">
        <f>IFERROR(S93/(O93+P93),"-")</f>
        <v>0</v>
      </c>
      <c r="U93" s="182">
        <f>IFERROR(J93/SUM(P93:P97),"-")</f>
        <v>3478.2608695652</v>
      </c>
      <c r="V93" s="84">
        <v>2</v>
      </c>
      <c r="W93" s="82">
        <f>IF(P93=0,"-",V93/P93)</f>
        <v>0.66666666666667</v>
      </c>
      <c r="X93" s="186">
        <v>11000</v>
      </c>
      <c r="Y93" s="187">
        <f>IFERROR(X93/P93,"-")</f>
        <v>3666.6666666667</v>
      </c>
      <c r="Z93" s="187">
        <f>IFERROR(X93/V93,"-")</f>
        <v>5500</v>
      </c>
      <c r="AA93" s="188">
        <f>SUM(X93:X97)-SUM(J93:J97)</f>
        <v>-64000</v>
      </c>
      <c r="AB93" s="85">
        <f>SUM(X93:X97)/SUM(J93:J97)</f>
        <v>0.2</v>
      </c>
      <c r="AC93" s="79"/>
      <c r="AD93" s="94"/>
      <c r="AE93" s="95">
        <f>IF(P93=0,"",IF(AD93=0,"",(AD93/P93)))</f>
        <v>0</v>
      </c>
      <c r="AF93" s="94"/>
      <c r="AG93" s="96" t="str">
        <f>IFERROR(AF93/AD93,"-")</f>
        <v>-</v>
      </c>
      <c r="AH93" s="97"/>
      <c r="AI93" s="98" t="str">
        <f>IFERROR(AH93/AD93,"-")</f>
        <v>-</v>
      </c>
      <c r="AJ93" s="99"/>
      <c r="AK93" s="99"/>
      <c r="AL93" s="99"/>
      <c r="AM93" s="100"/>
      <c r="AN93" s="101">
        <f>IF(P93=0,"",IF(AM93=0,"",(AM93/P93)))</f>
        <v>0</v>
      </c>
      <c r="AO93" s="100"/>
      <c r="AP93" s="102" t="str">
        <f>IFERROR(AP93/AM93,"-")</f>
        <v>-</v>
      </c>
      <c r="AQ93" s="103"/>
      <c r="AR93" s="104" t="str">
        <f>IFERROR(AQ93/AM93,"-")</f>
        <v>-</v>
      </c>
      <c r="AS93" s="105"/>
      <c r="AT93" s="105"/>
      <c r="AU93" s="105"/>
      <c r="AV93" s="106"/>
      <c r="AW93" s="107">
        <f>IF(P93=0,"",IF(AV93=0,"",(AV93/P93)))</f>
        <v>0</v>
      </c>
      <c r="AX93" s="106"/>
      <c r="AY93" s="108" t="str">
        <f>IFERROR(AX93/AV93,"-")</f>
        <v>-</v>
      </c>
      <c r="AZ93" s="109"/>
      <c r="BA93" s="110" t="str">
        <f>IFERROR(AZ93/AV93,"-")</f>
        <v>-</v>
      </c>
      <c r="BB93" s="111"/>
      <c r="BC93" s="111"/>
      <c r="BD93" s="111"/>
      <c r="BE93" s="112">
        <v>1</v>
      </c>
      <c r="BF93" s="113">
        <f>IF(P93=0,"",IF(BE93=0,"",(BE93/P93)))</f>
        <v>0.33333333333333</v>
      </c>
      <c r="BG93" s="112">
        <v>1</v>
      </c>
      <c r="BH93" s="114">
        <f>IFERROR(BG93/BE93,"-")</f>
        <v>1</v>
      </c>
      <c r="BI93" s="115">
        <v>5000</v>
      </c>
      <c r="BJ93" s="116">
        <f>IFERROR(BI93/BE93,"-")</f>
        <v>5000</v>
      </c>
      <c r="BK93" s="117">
        <v>1</v>
      </c>
      <c r="BL93" s="117"/>
      <c r="BM93" s="117"/>
      <c r="BN93" s="119">
        <v>2</v>
      </c>
      <c r="BO93" s="120">
        <f>IF(P93=0,"",IF(BN93=0,"",(BN93/P93)))</f>
        <v>0.66666666666667</v>
      </c>
      <c r="BP93" s="121">
        <v>1</v>
      </c>
      <c r="BQ93" s="122">
        <f>IFERROR(BP93/BN93,"-")</f>
        <v>0.5</v>
      </c>
      <c r="BR93" s="123">
        <v>6000</v>
      </c>
      <c r="BS93" s="124">
        <f>IFERROR(BR93/BN93,"-")</f>
        <v>3000</v>
      </c>
      <c r="BT93" s="125"/>
      <c r="BU93" s="125">
        <v>1</v>
      </c>
      <c r="BV93" s="125"/>
      <c r="BW93" s="126"/>
      <c r="BX93" s="127">
        <f>IF(P93=0,"",IF(BW93=0,"",(BW93/P93)))</f>
        <v>0</v>
      </c>
      <c r="BY93" s="128"/>
      <c r="BZ93" s="129" t="str">
        <f>IFERROR(BY93/BW93,"-")</f>
        <v>-</v>
      </c>
      <c r="CA93" s="130"/>
      <c r="CB93" s="131" t="str">
        <f>IFERROR(CA93/BW93,"-")</f>
        <v>-</v>
      </c>
      <c r="CC93" s="132"/>
      <c r="CD93" s="132"/>
      <c r="CE93" s="132"/>
      <c r="CF93" s="133"/>
      <c r="CG93" s="134">
        <f>IF(P93=0,"",IF(CF93=0,"",(CF93/P93)))</f>
        <v>0</v>
      </c>
      <c r="CH93" s="135"/>
      <c r="CI93" s="136" t="str">
        <f>IFERROR(CH93/CF93,"-")</f>
        <v>-</v>
      </c>
      <c r="CJ93" s="137"/>
      <c r="CK93" s="138" t="str">
        <f>IFERROR(CJ93/CF93,"-")</f>
        <v>-</v>
      </c>
      <c r="CL93" s="139"/>
      <c r="CM93" s="139"/>
      <c r="CN93" s="139"/>
      <c r="CO93" s="140">
        <v>2</v>
      </c>
      <c r="CP93" s="141">
        <v>11000</v>
      </c>
      <c r="CQ93" s="141">
        <v>6000</v>
      </c>
      <c r="CR93" s="141"/>
      <c r="CS93" s="142" t="str">
        <f>IF(AND(CQ93=0,CR93=0),"",IF(AND(CQ93&lt;=100000,CR93&lt;=100000),"",IF(CQ93/CP93&gt;0.7,"男高",IF(CR93/CP93&gt;0.7,"女高",""))))</f>
        <v/>
      </c>
    </row>
    <row r="94" spans="1:98">
      <c r="A94" s="80"/>
      <c r="B94" s="203" t="s">
        <v>219</v>
      </c>
      <c r="C94" s="203"/>
      <c r="D94" s="203" t="s">
        <v>220</v>
      </c>
      <c r="E94" s="203" t="s">
        <v>221</v>
      </c>
      <c r="F94" s="203" t="s">
        <v>85</v>
      </c>
      <c r="G94" s="203" t="s">
        <v>135</v>
      </c>
      <c r="H94" s="90" t="s">
        <v>217</v>
      </c>
      <c r="I94" s="205" t="s">
        <v>166</v>
      </c>
      <c r="J94" s="188"/>
      <c r="K94" s="81">
        <v>8</v>
      </c>
      <c r="L94" s="81">
        <v>0</v>
      </c>
      <c r="M94" s="81">
        <v>63</v>
      </c>
      <c r="N94" s="91">
        <v>4</v>
      </c>
      <c r="O94" s="92">
        <v>0</v>
      </c>
      <c r="P94" s="93">
        <f>N94+O94</f>
        <v>4</v>
      </c>
      <c r="Q94" s="82">
        <f>IFERROR(P94/M94,"-")</f>
        <v>0.063492063492063</v>
      </c>
      <c r="R94" s="81">
        <v>0</v>
      </c>
      <c r="S94" s="81">
        <v>0</v>
      </c>
      <c r="T94" s="82">
        <f>IFERROR(S94/(O94+P94),"-")</f>
        <v>0</v>
      </c>
      <c r="U94" s="182"/>
      <c r="V94" s="84">
        <v>0</v>
      </c>
      <c r="W94" s="82">
        <f>IF(P94=0,"-",V94/P94)</f>
        <v>0</v>
      </c>
      <c r="X94" s="186">
        <v>0</v>
      </c>
      <c r="Y94" s="187">
        <f>IFERROR(X94/P94,"-")</f>
        <v>0</v>
      </c>
      <c r="Z94" s="187" t="str">
        <f>IFERROR(X94/V94,"-")</f>
        <v>-</v>
      </c>
      <c r="AA94" s="188"/>
      <c r="AB94" s="85"/>
      <c r="AC94" s="79"/>
      <c r="AD94" s="94"/>
      <c r="AE94" s="95">
        <f>IF(P94=0,"",IF(AD94=0,"",(AD94/P94)))</f>
        <v>0</v>
      </c>
      <c r="AF94" s="94"/>
      <c r="AG94" s="96" t="str">
        <f>IFERROR(AF94/AD94,"-")</f>
        <v>-</v>
      </c>
      <c r="AH94" s="97"/>
      <c r="AI94" s="98" t="str">
        <f>IFERROR(AH94/AD94,"-")</f>
        <v>-</v>
      </c>
      <c r="AJ94" s="99"/>
      <c r="AK94" s="99"/>
      <c r="AL94" s="99"/>
      <c r="AM94" s="100"/>
      <c r="AN94" s="101">
        <f>IF(P94=0,"",IF(AM94=0,"",(AM94/P94)))</f>
        <v>0</v>
      </c>
      <c r="AO94" s="100"/>
      <c r="AP94" s="102" t="str">
        <f>IFERROR(AP94/AM94,"-")</f>
        <v>-</v>
      </c>
      <c r="AQ94" s="103"/>
      <c r="AR94" s="104" t="str">
        <f>IFERROR(AQ94/AM94,"-")</f>
        <v>-</v>
      </c>
      <c r="AS94" s="105"/>
      <c r="AT94" s="105"/>
      <c r="AU94" s="105"/>
      <c r="AV94" s="106"/>
      <c r="AW94" s="107">
        <f>IF(P94=0,"",IF(AV94=0,"",(AV94/P94)))</f>
        <v>0</v>
      </c>
      <c r="AX94" s="106"/>
      <c r="AY94" s="108" t="str">
        <f>IFERROR(AX94/AV94,"-")</f>
        <v>-</v>
      </c>
      <c r="AZ94" s="109"/>
      <c r="BA94" s="110" t="str">
        <f>IFERROR(AZ94/AV94,"-")</f>
        <v>-</v>
      </c>
      <c r="BB94" s="111"/>
      <c r="BC94" s="111"/>
      <c r="BD94" s="111"/>
      <c r="BE94" s="112">
        <v>1</v>
      </c>
      <c r="BF94" s="113">
        <f>IF(P94=0,"",IF(BE94=0,"",(BE94/P94)))</f>
        <v>0.25</v>
      </c>
      <c r="BG94" s="112"/>
      <c r="BH94" s="114">
        <f>IFERROR(BG94/BE94,"-")</f>
        <v>0</v>
      </c>
      <c r="BI94" s="115"/>
      <c r="BJ94" s="116">
        <f>IFERROR(BI94/BE94,"-")</f>
        <v>0</v>
      </c>
      <c r="BK94" s="117"/>
      <c r="BL94" s="117"/>
      <c r="BM94" s="117"/>
      <c r="BN94" s="119">
        <v>2</v>
      </c>
      <c r="BO94" s="120">
        <f>IF(P94=0,"",IF(BN94=0,"",(BN94/P94)))</f>
        <v>0.5</v>
      </c>
      <c r="BP94" s="121"/>
      <c r="BQ94" s="122">
        <f>IFERROR(BP94/BN94,"-")</f>
        <v>0</v>
      </c>
      <c r="BR94" s="123"/>
      <c r="BS94" s="124">
        <f>IFERROR(BR94/BN94,"-")</f>
        <v>0</v>
      </c>
      <c r="BT94" s="125"/>
      <c r="BU94" s="125"/>
      <c r="BV94" s="125"/>
      <c r="BW94" s="126">
        <v>1</v>
      </c>
      <c r="BX94" s="127">
        <f>IF(P94=0,"",IF(BW94=0,"",(BW94/P94)))</f>
        <v>0.25</v>
      </c>
      <c r="BY94" s="128"/>
      <c r="BZ94" s="129">
        <f>IFERROR(BY94/BW94,"-")</f>
        <v>0</v>
      </c>
      <c r="CA94" s="130"/>
      <c r="CB94" s="131">
        <f>IFERROR(CA94/BW94,"-")</f>
        <v>0</v>
      </c>
      <c r="CC94" s="132"/>
      <c r="CD94" s="132"/>
      <c r="CE94" s="132"/>
      <c r="CF94" s="133"/>
      <c r="CG94" s="134">
        <f>IF(P94=0,"",IF(CF94=0,"",(CF94/P94)))</f>
        <v>0</v>
      </c>
      <c r="CH94" s="135"/>
      <c r="CI94" s="136" t="str">
        <f>IFERROR(CH94/CF94,"-")</f>
        <v>-</v>
      </c>
      <c r="CJ94" s="137"/>
      <c r="CK94" s="138" t="str">
        <f>IFERROR(CJ94/CF94,"-")</f>
        <v>-</v>
      </c>
      <c r="CL94" s="139"/>
      <c r="CM94" s="139"/>
      <c r="CN94" s="139"/>
      <c r="CO94" s="140">
        <v>0</v>
      </c>
      <c r="CP94" s="141">
        <v>0</v>
      </c>
      <c r="CQ94" s="141"/>
      <c r="CR94" s="141"/>
      <c r="CS94" s="142" t="str">
        <f>IF(AND(CQ94=0,CR94=0),"",IF(AND(CQ94&lt;=100000,CR94&lt;=100000),"",IF(CQ94/CP94&gt;0.7,"男高",IF(CR94/CP94&gt;0.7,"女高",""))))</f>
        <v/>
      </c>
    </row>
    <row r="95" spans="1:98">
      <c r="A95" s="80"/>
      <c r="B95" s="203" t="s">
        <v>222</v>
      </c>
      <c r="C95" s="203"/>
      <c r="D95" s="203" t="s">
        <v>223</v>
      </c>
      <c r="E95" s="203" t="s">
        <v>224</v>
      </c>
      <c r="F95" s="203" t="s">
        <v>64</v>
      </c>
      <c r="G95" s="203" t="s">
        <v>135</v>
      </c>
      <c r="H95" s="90" t="s">
        <v>217</v>
      </c>
      <c r="I95" s="205" t="s">
        <v>225</v>
      </c>
      <c r="J95" s="188"/>
      <c r="K95" s="81">
        <v>11</v>
      </c>
      <c r="L95" s="81">
        <v>0</v>
      </c>
      <c r="M95" s="81">
        <v>79</v>
      </c>
      <c r="N95" s="91">
        <v>5</v>
      </c>
      <c r="O95" s="92">
        <v>0</v>
      </c>
      <c r="P95" s="93">
        <f>N95+O95</f>
        <v>5</v>
      </c>
      <c r="Q95" s="82">
        <f>IFERROR(P95/M95,"-")</f>
        <v>0.063291139240506</v>
      </c>
      <c r="R95" s="81">
        <v>2</v>
      </c>
      <c r="S95" s="81">
        <v>0</v>
      </c>
      <c r="T95" s="82">
        <f>IFERROR(S95/(O95+P95),"-")</f>
        <v>0</v>
      </c>
      <c r="U95" s="182"/>
      <c r="V95" s="84">
        <v>0</v>
      </c>
      <c r="W95" s="82">
        <f>IF(P95=0,"-",V95/P95)</f>
        <v>0</v>
      </c>
      <c r="X95" s="186">
        <v>0</v>
      </c>
      <c r="Y95" s="187">
        <f>IFERROR(X95/P95,"-")</f>
        <v>0</v>
      </c>
      <c r="Z95" s="187" t="str">
        <f>IFERROR(X95/V95,"-")</f>
        <v>-</v>
      </c>
      <c r="AA95" s="188"/>
      <c r="AB95" s="85"/>
      <c r="AC95" s="79"/>
      <c r="AD95" s="94"/>
      <c r="AE95" s="95">
        <f>IF(P95=0,"",IF(AD95=0,"",(AD95/P95)))</f>
        <v>0</v>
      </c>
      <c r="AF95" s="94"/>
      <c r="AG95" s="96" t="str">
        <f>IFERROR(AF95/AD95,"-")</f>
        <v>-</v>
      </c>
      <c r="AH95" s="97"/>
      <c r="AI95" s="98" t="str">
        <f>IFERROR(AH95/AD95,"-")</f>
        <v>-</v>
      </c>
      <c r="AJ95" s="99"/>
      <c r="AK95" s="99"/>
      <c r="AL95" s="99"/>
      <c r="AM95" s="100">
        <v>1</v>
      </c>
      <c r="AN95" s="101">
        <f>IF(P95=0,"",IF(AM95=0,"",(AM95/P95)))</f>
        <v>0.2</v>
      </c>
      <c r="AO95" s="100"/>
      <c r="AP95" s="102">
        <f>IFERROR(AP95/AM95,"-")</f>
        <v>0</v>
      </c>
      <c r="AQ95" s="103"/>
      <c r="AR95" s="104">
        <f>IFERROR(AQ95/AM95,"-")</f>
        <v>0</v>
      </c>
      <c r="AS95" s="105"/>
      <c r="AT95" s="105"/>
      <c r="AU95" s="105"/>
      <c r="AV95" s="106">
        <v>1</v>
      </c>
      <c r="AW95" s="107">
        <f>IF(P95=0,"",IF(AV95=0,"",(AV95/P95)))</f>
        <v>0.2</v>
      </c>
      <c r="AX95" s="106"/>
      <c r="AY95" s="108">
        <f>IFERROR(AX95/AV95,"-")</f>
        <v>0</v>
      </c>
      <c r="AZ95" s="109"/>
      <c r="BA95" s="110">
        <f>IFERROR(AZ95/AV95,"-")</f>
        <v>0</v>
      </c>
      <c r="BB95" s="111"/>
      <c r="BC95" s="111"/>
      <c r="BD95" s="111"/>
      <c r="BE95" s="112">
        <v>1</v>
      </c>
      <c r="BF95" s="113">
        <f>IF(P95=0,"",IF(BE95=0,"",(BE95/P95)))</f>
        <v>0.2</v>
      </c>
      <c r="BG95" s="112"/>
      <c r="BH95" s="114">
        <f>IFERROR(BG95/BE95,"-")</f>
        <v>0</v>
      </c>
      <c r="BI95" s="115"/>
      <c r="BJ95" s="116">
        <f>IFERROR(BI95/BE95,"-")</f>
        <v>0</v>
      </c>
      <c r="BK95" s="117"/>
      <c r="BL95" s="117"/>
      <c r="BM95" s="117"/>
      <c r="BN95" s="119">
        <v>2</v>
      </c>
      <c r="BO95" s="120">
        <f>IF(P95=0,"",IF(BN95=0,"",(BN95/P95)))</f>
        <v>0.4</v>
      </c>
      <c r="BP95" s="121"/>
      <c r="BQ95" s="122">
        <f>IFERROR(BP95/BN95,"-")</f>
        <v>0</v>
      </c>
      <c r="BR95" s="123"/>
      <c r="BS95" s="124">
        <f>IFERROR(BR95/BN95,"-")</f>
        <v>0</v>
      </c>
      <c r="BT95" s="125"/>
      <c r="BU95" s="125"/>
      <c r="BV95" s="125"/>
      <c r="BW95" s="126"/>
      <c r="BX95" s="127">
        <f>IF(P95=0,"",IF(BW95=0,"",(BW95/P95)))</f>
        <v>0</v>
      </c>
      <c r="BY95" s="128"/>
      <c r="BZ95" s="129" t="str">
        <f>IFERROR(BY95/BW95,"-")</f>
        <v>-</v>
      </c>
      <c r="CA95" s="130"/>
      <c r="CB95" s="131" t="str">
        <f>IFERROR(CA95/BW95,"-")</f>
        <v>-</v>
      </c>
      <c r="CC95" s="132"/>
      <c r="CD95" s="132"/>
      <c r="CE95" s="132"/>
      <c r="CF95" s="133"/>
      <c r="CG95" s="134">
        <f>IF(P95=0,"",IF(CF95=0,"",(CF95/P95)))</f>
        <v>0</v>
      </c>
      <c r="CH95" s="135"/>
      <c r="CI95" s="136" t="str">
        <f>IFERROR(CH95/CF95,"-")</f>
        <v>-</v>
      </c>
      <c r="CJ95" s="137"/>
      <c r="CK95" s="138" t="str">
        <f>IFERROR(CJ95/CF95,"-")</f>
        <v>-</v>
      </c>
      <c r="CL95" s="139"/>
      <c r="CM95" s="139"/>
      <c r="CN95" s="139"/>
      <c r="CO95" s="140">
        <v>0</v>
      </c>
      <c r="CP95" s="141">
        <v>0</v>
      </c>
      <c r="CQ95" s="141"/>
      <c r="CR95" s="141"/>
      <c r="CS95" s="142" t="str">
        <f>IF(AND(CQ95=0,CR95=0),"",IF(AND(CQ95&lt;=100000,CR95&lt;=100000),"",IF(CQ95/CP95&gt;0.7,"男高",IF(CR95/CP95&gt;0.7,"女高",""))))</f>
        <v/>
      </c>
    </row>
    <row r="96" spans="1:98">
      <c r="A96" s="80"/>
      <c r="B96" s="203" t="s">
        <v>226</v>
      </c>
      <c r="C96" s="203"/>
      <c r="D96" s="203" t="s">
        <v>227</v>
      </c>
      <c r="E96" s="203" t="s">
        <v>228</v>
      </c>
      <c r="F96" s="203" t="s">
        <v>85</v>
      </c>
      <c r="G96" s="203" t="s">
        <v>135</v>
      </c>
      <c r="H96" s="90" t="s">
        <v>217</v>
      </c>
      <c r="I96" s="205" t="s">
        <v>170</v>
      </c>
      <c r="J96" s="188"/>
      <c r="K96" s="81">
        <v>12</v>
      </c>
      <c r="L96" s="81">
        <v>0</v>
      </c>
      <c r="M96" s="81">
        <v>81</v>
      </c>
      <c r="N96" s="91">
        <v>2</v>
      </c>
      <c r="O96" s="92">
        <v>0</v>
      </c>
      <c r="P96" s="93">
        <f>N96+O96</f>
        <v>2</v>
      </c>
      <c r="Q96" s="82">
        <f>IFERROR(P96/M96,"-")</f>
        <v>0.024691358024691</v>
      </c>
      <c r="R96" s="81">
        <v>0</v>
      </c>
      <c r="S96" s="81">
        <v>0</v>
      </c>
      <c r="T96" s="82">
        <f>IFERROR(S96/(O96+P96),"-")</f>
        <v>0</v>
      </c>
      <c r="U96" s="182"/>
      <c r="V96" s="84">
        <v>0</v>
      </c>
      <c r="W96" s="82">
        <f>IF(P96=0,"-",V96/P96)</f>
        <v>0</v>
      </c>
      <c r="X96" s="186">
        <v>0</v>
      </c>
      <c r="Y96" s="187">
        <f>IFERROR(X96/P96,"-")</f>
        <v>0</v>
      </c>
      <c r="Z96" s="187" t="str">
        <f>IFERROR(X96/V96,"-")</f>
        <v>-</v>
      </c>
      <c r="AA96" s="188"/>
      <c r="AB96" s="85"/>
      <c r="AC96" s="79"/>
      <c r="AD96" s="94"/>
      <c r="AE96" s="95">
        <f>IF(P96=0,"",IF(AD96=0,"",(AD96/P96)))</f>
        <v>0</v>
      </c>
      <c r="AF96" s="94"/>
      <c r="AG96" s="96" t="str">
        <f>IFERROR(AF96/AD96,"-")</f>
        <v>-</v>
      </c>
      <c r="AH96" s="97"/>
      <c r="AI96" s="98" t="str">
        <f>IFERROR(AH96/AD96,"-")</f>
        <v>-</v>
      </c>
      <c r="AJ96" s="99"/>
      <c r="AK96" s="99"/>
      <c r="AL96" s="99"/>
      <c r="AM96" s="100"/>
      <c r="AN96" s="101">
        <f>IF(P96=0,"",IF(AM96=0,"",(AM96/P96)))</f>
        <v>0</v>
      </c>
      <c r="AO96" s="100"/>
      <c r="AP96" s="102" t="str">
        <f>IFERROR(AP96/AM96,"-")</f>
        <v>-</v>
      </c>
      <c r="AQ96" s="103"/>
      <c r="AR96" s="104" t="str">
        <f>IFERROR(AQ96/AM96,"-")</f>
        <v>-</v>
      </c>
      <c r="AS96" s="105"/>
      <c r="AT96" s="105"/>
      <c r="AU96" s="105"/>
      <c r="AV96" s="106"/>
      <c r="AW96" s="107">
        <f>IF(P96=0,"",IF(AV96=0,"",(AV96/P96)))</f>
        <v>0</v>
      </c>
      <c r="AX96" s="106"/>
      <c r="AY96" s="108" t="str">
        <f>IFERROR(AX96/AV96,"-")</f>
        <v>-</v>
      </c>
      <c r="AZ96" s="109"/>
      <c r="BA96" s="110" t="str">
        <f>IFERROR(AZ96/AV96,"-")</f>
        <v>-</v>
      </c>
      <c r="BB96" s="111"/>
      <c r="BC96" s="111"/>
      <c r="BD96" s="111"/>
      <c r="BE96" s="112"/>
      <c r="BF96" s="113">
        <f>IF(P96=0,"",IF(BE96=0,"",(BE96/P96)))</f>
        <v>0</v>
      </c>
      <c r="BG96" s="112"/>
      <c r="BH96" s="114" t="str">
        <f>IFERROR(BG96/BE96,"-")</f>
        <v>-</v>
      </c>
      <c r="BI96" s="115"/>
      <c r="BJ96" s="116" t="str">
        <f>IFERROR(BI96/BE96,"-")</f>
        <v>-</v>
      </c>
      <c r="BK96" s="117"/>
      <c r="BL96" s="117"/>
      <c r="BM96" s="117"/>
      <c r="BN96" s="119"/>
      <c r="BO96" s="120">
        <f>IF(P96=0,"",IF(BN96=0,"",(BN96/P96)))</f>
        <v>0</v>
      </c>
      <c r="BP96" s="121"/>
      <c r="BQ96" s="122" t="str">
        <f>IFERROR(BP96/BN96,"-")</f>
        <v>-</v>
      </c>
      <c r="BR96" s="123"/>
      <c r="BS96" s="124" t="str">
        <f>IFERROR(BR96/BN96,"-")</f>
        <v>-</v>
      </c>
      <c r="BT96" s="125"/>
      <c r="BU96" s="125"/>
      <c r="BV96" s="125"/>
      <c r="BW96" s="126">
        <v>2</v>
      </c>
      <c r="BX96" s="127">
        <f>IF(P96=0,"",IF(BW96=0,"",(BW96/P96)))</f>
        <v>1</v>
      </c>
      <c r="BY96" s="128"/>
      <c r="BZ96" s="129">
        <f>IFERROR(BY96/BW96,"-")</f>
        <v>0</v>
      </c>
      <c r="CA96" s="130"/>
      <c r="CB96" s="131">
        <f>IFERROR(CA96/BW96,"-")</f>
        <v>0</v>
      </c>
      <c r="CC96" s="132"/>
      <c r="CD96" s="132"/>
      <c r="CE96" s="132"/>
      <c r="CF96" s="133"/>
      <c r="CG96" s="134">
        <f>IF(P96=0,"",IF(CF96=0,"",(CF96/P96)))</f>
        <v>0</v>
      </c>
      <c r="CH96" s="135"/>
      <c r="CI96" s="136" t="str">
        <f>IFERROR(CH96/CF96,"-")</f>
        <v>-</v>
      </c>
      <c r="CJ96" s="137"/>
      <c r="CK96" s="138" t="str">
        <f>IFERROR(CJ96/CF96,"-")</f>
        <v>-</v>
      </c>
      <c r="CL96" s="139"/>
      <c r="CM96" s="139"/>
      <c r="CN96" s="139"/>
      <c r="CO96" s="140">
        <v>0</v>
      </c>
      <c r="CP96" s="141">
        <v>0</v>
      </c>
      <c r="CQ96" s="141"/>
      <c r="CR96" s="141"/>
      <c r="CS96" s="142" t="str">
        <f>IF(AND(CQ96=0,CR96=0),"",IF(AND(CQ96&lt;=100000,CR96&lt;=100000),"",IF(CQ96/CP96&gt;0.7,"男高",IF(CR96/CP96&gt;0.7,"女高",""))))</f>
        <v/>
      </c>
    </row>
    <row r="97" spans="1:98">
      <c r="A97" s="80"/>
      <c r="B97" s="203" t="s">
        <v>229</v>
      </c>
      <c r="C97" s="203"/>
      <c r="D97" s="203" t="s">
        <v>79</v>
      </c>
      <c r="E97" s="203" t="s">
        <v>79</v>
      </c>
      <c r="F97" s="203" t="s">
        <v>80</v>
      </c>
      <c r="G97" s="203" t="s">
        <v>230</v>
      </c>
      <c r="H97" s="90"/>
      <c r="I97" s="90"/>
      <c r="J97" s="188"/>
      <c r="K97" s="81">
        <v>31</v>
      </c>
      <c r="L97" s="81">
        <v>23</v>
      </c>
      <c r="M97" s="81">
        <v>16</v>
      </c>
      <c r="N97" s="91">
        <v>9</v>
      </c>
      <c r="O97" s="92">
        <v>0</v>
      </c>
      <c r="P97" s="93">
        <f>N97+O97</f>
        <v>9</v>
      </c>
      <c r="Q97" s="82">
        <f>IFERROR(P97/M97,"-")</f>
        <v>0.5625</v>
      </c>
      <c r="R97" s="81">
        <v>1</v>
      </c>
      <c r="S97" s="81">
        <v>1</v>
      </c>
      <c r="T97" s="82">
        <f>IFERROR(S97/(O97+P97),"-")</f>
        <v>0.11111111111111</v>
      </c>
      <c r="U97" s="182"/>
      <c r="V97" s="84">
        <v>1</v>
      </c>
      <c r="W97" s="82">
        <f>IF(P97=0,"-",V97/P97)</f>
        <v>0.11111111111111</v>
      </c>
      <c r="X97" s="186">
        <v>5000</v>
      </c>
      <c r="Y97" s="187">
        <f>IFERROR(X97/P97,"-")</f>
        <v>555.55555555556</v>
      </c>
      <c r="Z97" s="187">
        <f>IFERROR(X97/V97,"-")</f>
        <v>5000</v>
      </c>
      <c r="AA97" s="188"/>
      <c r="AB97" s="85"/>
      <c r="AC97" s="79"/>
      <c r="AD97" s="94"/>
      <c r="AE97" s="95">
        <f>IF(P97=0,"",IF(AD97=0,"",(AD97/P97)))</f>
        <v>0</v>
      </c>
      <c r="AF97" s="94"/>
      <c r="AG97" s="96" t="str">
        <f>IFERROR(AF97/AD97,"-")</f>
        <v>-</v>
      </c>
      <c r="AH97" s="97"/>
      <c r="AI97" s="98" t="str">
        <f>IFERROR(AH97/AD97,"-")</f>
        <v>-</v>
      </c>
      <c r="AJ97" s="99"/>
      <c r="AK97" s="99"/>
      <c r="AL97" s="99"/>
      <c r="AM97" s="100"/>
      <c r="AN97" s="101">
        <f>IF(P97=0,"",IF(AM97=0,"",(AM97/P97)))</f>
        <v>0</v>
      </c>
      <c r="AO97" s="100"/>
      <c r="AP97" s="102" t="str">
        <f>IFERROR(AP97/AM97,"-")</f>
        <v>-</v>
      </c>
      <c r="AQ97" s="103"/>
      <c r="AR97" s="104" t="str">
        <f>IFERROR(AQ97/AM97,"-")</f>
        <v>-</v>
      </c>
      <c r="AS97" s="105"/>
      <c r="AT97" s="105"/>
      <c r="AU97" s="105"/>
      <c r="AV97" s="106">
        <v>1</v>
      </c>
      <c r="AW97" s="107">
        <f>IF(P97=0,"",IF(AV97=0,"",(AV97/P97)))</f>
        <v>0.11111111111111</v>
      </c>
      <c r="AX97" s="106"/>
      <c r="AY97" s="108">
        <f>IFERROR(AX97/AV97,"-")</f>
        <v>0</v>
      </c>
      <c r="AZ97" s="109"/>
      <c r="BA97" s="110">
        <f>IFERROR(AZ97/AV97,"-")</f>
        <v>0</v>
      </c>
      <c r="BB97" s="111"/>
      <c r="BC97" s="111"/>
      <c r="BD97" s="111"/>
      <c r="BE97" s="112">
        <v>1</v>
      </c>
      <c r="BF97" s="113">
        <f>IF(P97=0,"",IF(BE97=0,"",(BE97/P97)))</f>
        <v>0.11111111111111</v>
      </c>
      <c r="BG97" s="112"/>
      <c r="BH97" s="114">
        <f>IFERROR(BG97/BE97,"-")</f>
        <v>0</v>
      </c>
      <c r="BI97" s="115"/>
      <c r="BJ97" s="116">
        <f>IFERROR(BI97/BE97,"-")</f>
        <v>0</v>
      </c>
      <c r="BK97" s="117"/>
      <c r="BL97" s="117"/>
      <c r="BM97" s="117"/>
      <c r="BN97" s="119">
        <v>2</v>
      </c>
      <c r="BO97" s="120">
        <f>IF(P97=0,"",IF(BN97=0,"",(BN97/P97)))</f>
        <v>0.22222222222222</v>
      </c>
      <c r="BP97" s="121"/>
      <c r="BQ97" s="122">
        <f>IFERROR(BP97/BN97,"-")</f>
        <v>0</v>
      </c>
      <c r="BR97" s="123"/>
      <c r="BS97" s="124">
        <f>IFERROR(BR97/BN97,"-")</f>
        <v>0</v>
      </c>
      <c r="BT97" s="125"/>
      <c r="BU97" s="125"/>
      <c r="BV97" s="125"/>
      <c r="BW97" s="126">
        <v>4</v>
      </c>
      <c r="BX97" s="127">
        <f>IF(P97=0,"",IF(BW97=0,"",(BW97/P97)))</f>
        <v>0.44444444444444</v>
      </c>
      <c r="BY97" s="128"/>
      <c r="BZ97" s="129">
        <f>IFERROR(BY97/BW97,"-")</f>
        <v>0</v>
      </c>
      <c r="CA97" s="130"/>
      <c r="CB97" s="131">
        <f>IFERROR(CA97/BW97,"-")</f>
        <v>0</v>
      </c>
      <c r="CC97" s="132"/>
      <c r="CD97" s="132"/>
      <c r="CE97" s="132"/>
      <c r="CF97" s="133">
        <v>1</v>
      </c>
      <c r="CG97" s="134">
        <f>IF(P97=0,"",IF(CF97=0,"",(CF97/P97)))</f>
        <v>0.11111111111111</v>
      </c>
      <c r="CH97" s="135">
        <v>1</v>
      </c>
      <c r="CI97" s="136">
        <f>IFERROR(CH97/CF97,"-")</f>
        <v>1</v>
      </c>
      <c r="CJ97" s="137">
        <v>5000</v>
      </c>
      <c r="CK97" s="138">
        <f>IFERROR(CJ97/CF97,"-")</f>
        <v>5000</v>
      </c>
      <c r="CL97" s="139">
        <v>1</v>
      </c>
      <c r="CM97" s="139"/>
      <c r="CN97" s="139"/>
      <c r="CO97" s="140">
        <v>1</v>
      </c>
      <c r="CP97" s="141">
        <v>5000</v>
      </c>
      <c r="CQ97" s="141">
        <v>5000</v>
      </c>
      <c r="CR97" s="141"/>
      <c r="CS97" s="142" t="str">
        <f>IF(AND(CQ97=0,CR97=0),"",IF(AND(CQ97&lt;=100000,CR97&lt;=100000),"",IF(CQ97/CP97&gt;0.7,"男高",IF(CR97/CP97&gt;0.7,"女高",""))))</f>
        <v/>
      </c>
    </row>
    <row r="98" spans="1:98">
      <c r="A98" s="80" t="str">
        <f>AB98</f>
        <v>0</v>
      </c>
      <c r="B98" s="203" t="s">
        <v>231</v>
      </c>
      <c r="C98" s="203"/>
      <c r="D98" s="203"/>
      <c r="E98" s="203"/>
      <c r="F98" s="203" t="s">
        <v>64</v>
      </c>
      <c r="G98" s="203" t="s">
        <v>232</v>
      </c>
      <c r="H98" s="90" t="s">
        <v>233</v>
      </c>
      <c r="I98" s="205" t="s">
        <v>170</v>
      </c>
      <c r="J98" s="188">
        <v>0</v>
      </c>
      <c r="K98" s="81">
        <v>1</v>
      </c>
      <c r="L98" s="81">
        <v>0</v>
      </c>
      <c r="M98" s="81">
        <v>31</v>
      </c>
      <c r="N98" s="91">
        <v>1</v>
      </c>
      <c r="O98" s="92">
        <v>0</v>
      </c>
      <c r="P98" s="93">
        <f>N98+O98</f>
        <v>1</v>
      </c>
      <c r="Q98" s="82">
        <f>IFERROR(P98/M98,"-")</f>
        <v>0.032258064516129</v>
      </c>
      <c r="R98" s="81">
        <v>0</v>
      </c>
      <c r="S98" s="81">
        <v>0</v>
      </c>
      <c r="T98" s="82">
        <f>IFERROR(S98/(O98+P98),"-")</f>
        <v>0</v>
      </c>
      <c r="U98" s="182">
        <f>IFERROR(J98/SUM(P98:P99),"-")</f>
        <v>0</v>
      </c>
      <c r="V98" s="84">
        <v>0</v>
      </c>
      <c r="W98" s="82">
        <f>IF(P98=0,"-",V98/P98)</f>
        <v>0</v>
      </c>
      <c r="X98" s="186">
        <v>0</v>
      </c>
      <c r="Y98" s="187">
        <f>IFERROR(X98/P98,"-")</f>
        <v>0</v>
      </c>
      <c r="Z98" s="187" t="str">
        <f>IFERROR(X98/V98,"-")</f>
        <v>-</v>
      </c>
      <c r="AA98" s="188">
        <f>SUM(X98:X99)-SUM(J98:J99)</f>
        <v>0</v>
      </c>
      <c r="AB98" s="85" t="str">
        <f>SUM(X98:X99)/SUM(J98:J99)</f>
        <v>0</v>
      </c>
      <c r="AC98" s="79"/>
      <c r="AD98" s="94"/>
      <c r="AE98" s="95">
        <f>IF(P98=0,"",IF(AD98=0,"",(AD98/P98)))</f>
        <v>0</v>
      </c>
      <c r="AF98" s="94"/>
      <c r="AG98" s="96" t="str">
        <f>IFERROR(AF98/AD98,"-")</f>
        <v>-</v>
      </c>
      <c r="AH98" s="97"/>
      <c r="AI98" s="98" t="str">
        <f>IFERROR(AH98/AD98,"-")</f>
        <v>-</v>
      </c>
      <c r="AJ98" s="99"/>
      <c r="AK98" s="99"/>
      <c r="AL98" s="99"/>
      <c r="AM98" s="100"/>
      <c r="AN98" s="101">
        <f>IF(P98=0,"",IF(AM98=0,"",(AM98/P98)))</f>
        <v>0</v>
      </c>
      <c r="AO98" s="100"/>
      <c r="AP98" s="102" t="str">
        <f>IFERROR(AP98/AM98,"-")</f>
        <v>-</v>
      </c>
      <c r="AQ98" s="103"/>
      <c r="AR98" s="104" t="str">
        <f>IFERROR(AQ98/AM98,"-")</f>
        <v>-</v>
      </c>
      <c r="AS98" s="105"/>
      <c r="AT98" s="105"/>
      <c r="AU98" s="105"/>
      <c r="AV98" s="106"/>
      <c r="AW98" s="107">
        <f>IF(P98=0,"",IF(AV98=0,"",(AV98/P98)))</f>
        <v>0</v>
      </c>
      <c r="AX98" s="106"/>
      <c r="AY98" s="108" t="str">
        <f>IFERROR(AX98/AV98,"-")</f>
        <v>-</v>
      </c>
      <c r="AZ98" s="109"/>
      <c r="BA98" s="110" t="str">
        <f>IFERROR(AZ98/AV98,"-")</f>
        <v>-</v>
      </c>
      <c r="BB98" s="111"/>
      <c r="BC98" s="111"/>
      <c r="BD98" s="111"/>
      <c r="BE98" s="112"/>
      <c r="BF98" s="113">
        <f>IF(P98=0,"",IF(BE98=0,"",(BE98/P98)))</f>
        <v>0</v>
      </c>
      <c r="BG98" s="112"/>
      <c r="BH98" s="114" t="str">
        <f>IFERROR(BG98/BE98,"-")</f>
        <v>-</v>
      </c>
      <c r="BI98" s="115"/>
      <c r="BJ98" s="116" t="str">
        <f>IFERROR(BI98/BE98,"-")</f>
        <v>-</v>
      </c>
      <c r="BK98" s="117"/>
      <c r="BL98" s="117"/>
      <c r="BM98" s="117"/>
      <c r="BN98" s="119">
        <v>1</v>
      </c>
      <c r="BO98" s="120">
        <f>IF(P98=0,"",IF(BN98=0,"",(BN98/P98)))</f>
        <v>1</v>
      </c>
      <c r="BP98" s="121"/>
      <c r="BQ98" s="122">
        <f>IFERROR(BP98/BN98,"-")</f>
        <v>0</v>
      </c>
      <c r="BR98" s="123"/>
      <c r="BS98" s="124">
        <f>IFERROR(BR98/BN98,"-")</f>
        <v>0</v>
      </c>
      <c r="BT98" s="125"/>
      <c r="BU98" s="125"/>
      <c r="BV98" s="125"/>
      <c r="BW98" s="126"/>
      <c r="BX98" s="127">
        <f>IF(P98=0,"",IF(BW98=0,"",(BW98/P98)))</f>
        <v>0</v>
      </c>
      <c r="BY98" s="128"/>
      <c r="BZ98" s="129" t="str">
        <f>IFERROR(BY98/BW98,"-")</f>
        <v>-</v>
      </c>
      <c r="CA98" s="130"/>
      <c r="CB98" s="131" t="str">
        <f>IFERROR(CA98/BW98,"-")</f>
        <v>-</v>
      </c>
      <c r="CC98" s="132"/>
      <c r="CD98" s="132"/>
      <c r="CE98" s="132"/>
      <c r="CF98" s="133"/>
      <c r="CG98" s="134">
        <f>IF(P98=0,"",IF(CF98=0,"",(CF98/P98)))</f>
        <v>0</v>
      </c>
      <c r="CH98" s="135"/>
      <c r="CI98" s="136" t="str">
        <f>IFERROR(CH98/CF98,"-")</f>
        <v>-</v>
      </c>
      <c r="CJ98" s="137"/>
      <c r="CK98" s="138" t="str">
        <f>IFERROR(CJ98/CF98,"-")</f>
        <v>-</v>
      </c>
      <c r="CL98" s="139"/>
      <c r="CM98" s="139"/>
      <c r="CN98" s="139"/>
      <c r="CO98" s="140">
        <v>0</v>
      </c>
      <c r="CP98" s="141">
        <v>0</v>
      </c>
      <c r="CQ98" s="141"/>
      <c r="CR98" s="141"/>
      <c r="CS98" s="142" t="str">
        <f>IF(AND(CQ98=0,CR98=0),"",IF(AND(CQ98&lt;=100000,CR98&lt;=100000),"",IF(CQ98/CP98&gt;0.7,"男高",IF(CR98/CP98&gt;0.7,"女高",""))))</f>
        <v/>
      </c>
    </row>
    <row r="99" spans="1:98">
      <c r="A99" s="80"/>
      <c r="B99" s="203" t="s">
        <v>234</v>
      </c>
      <c r="C99" s="203"/>
      <c r="D99" s="203"/>
      <c r="E99" s="203"/>
      <c r="F99" s="203" t="s">
        <v>80</v>
      </c>
      <c r="G99" s="203"/>
      <c r="H99" s="90"/>
      <c r="I99" s="90"/>
      <c r="J99" s="188"/>
      <c r="K99" s="81">
        <v>0</v>
      </c>
      <c r="L99" s="81">
        <v>0</v>
      </c>
      <c r="M99" s="81">
        <v>0</v>
      </c>
      <c r="N99" s="91">
        <v>0</v>
      </c>
      <c r="O99" s="92">
        <v>0</v>
      </c>
      <c r="P99" s="93">
        <f>N99+O99</f>
        <v>0</v>
      </c>
      <c r="Q99" s="82" t="str">
        <f>IFERROR(P99/M99,"-")</f>
        <v>-</v>
      </c>
      <c r="R99" s="81">
        <v>0</v>
      </c>
      <c r="S99" s="81">
        <v>0</v>
      </c>
      <c r="T99" s="82" t="str">
        <f>IFERROR(S99/(O99+P99),"-")</f>
        <v>-</v>
      </c>
      <c r="U99" s="182"/>
      <c r="V99" s="84">
        <v>0</v>
      </c>
      <c r="W99" s="82" t="str">
        <f>IF(P99=0,"-",V99/P99)</f>
        <v>-</v>
      </c>
      <c r="X99" s="186">
        <v>0</v>
      </c>
      <c r="Y99" s="187" t="str">
        <f>IFERROR(X99/P99,"-")</f>
        <v>-</v>
      </c>
      <c r="Z99" s="187" t="str">
        <f>IFERROR(X99/V99,"-")</f>
        <v>-</v>
      </c>
      <c r="AA99" s="188"/>
      <c r="AB99" s="85"/>
      <c r="AC99" s="79"/>
      <c r="AD99" s="94"/>
      <c r="AE99" s="95" t="str">
        <f>IF(P99=0,"",IF(AD99=0,"",(AD99/P99)))</f>
        <v/>
      </c>
      <c r="AF99" s="94"/>
      <c r="AG99" s="96" t="str">
        <f>IFERROR(AF99/AD99,"-")</f>
        <v>-</v>
      </c>
      <c r="AH99" s="97"/>
      <c r="AI99" s="98" t="str">
        <f>IFERROR(AH99/AD99,"-")</f>
        <v>-</v>
      </c>
      <c r="AJ99" s="99"/>
      <c r="AK99" s="99"/>
      <c r="AL99" s="99"/>
      <c r="AM99" s="100"/>
      <c r="AN99" s="101" t="str">
        <f>IF(P99=0,"",IF(AM99=0,"",(AM99/P99)))</f>
        <v/>
      </c>
      <c r="AO99" s="100"/>
      <c r="AP99" s="102" t="str">
        <f>IFERROR(AP99/AM99,"-")</f>
        <v>-</v>
      </c>
      <c r="AQ99" s="103"/>
      <c r="AR99" s="104" t="str">
        <f>IFERROR(AQ99/AM99,"-")</f>
        <v>-</v>
      </c>
      <c r="AS99" s="105"/>
      <c r="AT99" s="105"/>
      <c r="AU99" s="105"/>
      <c r="AV99" s="106"/>
      <c r="AW99" s="107" t="str">
        <f>IF(P99=0,"",IF(AV99=0,"",(AV99/P99)))</f>
        <v/>
      </c>
      <c r="AX99" s="106"/>
      <c r="AY99" s="108" t="str">
        <f>IFERROR(AX99/AV99,"-")</f>
        <v>-</v>
      </c>
      <c r="AZ99" s="109"/>
      <c r="BA99" s="110" t="str">
        <f>IFERROR(AZ99/AV99,"-")</f>
        <v>-</v>
      </c>
      <c r="BB99" s="111"/>
      <c r="BC99" s="111"/>
      <c r="BD99" s="111"/>
      <c r="BE99" s="112"/>
      <c r="BF99" s="113" t="str">
        <f>IF(P99=0,"",IF(BE99=0,"",(BE99/P99)))</f>
        <v/>
      </c>
      <c r="BG99" s="112"/>
      <c r="BH99" s="114" t="str">
        <f>IFERROR(BG99/BE99,"-")</f>
        <v>-</v>
      </c>
      <c r="BI99" s="115"/>
      <c r="BJ99" s="116" t="str">
        <f>IFERROR(BI99/BE99,"-")</f>
        <v>-</v>
      </c>
      <c r="BK99" s="117"/>
      <c r="BL99" s="117"/>
      <c r="BM99" s="117"/>
      <c r="BN99" s="119"/>
      <c r="BO99" s="120" t="str">
        <f>IF(P99=0,"",IF(BN99=0,"",(BN99/P99)))</f>
        <v/>
      </c>
      <c r="BP99" s="121"/>
      <c r="BQ99" s="122" t="str">
        <f>IFERROR(BP99/BN99,"-")</f>
        <v>-</v>
      </c>
      <c r="BR99" s="123"/>
      <c r="BS99" s="124" t="str">
        <f>IFERROR(BR99/BN99,"-")</f>
        <v>-</v>
      </c>
      <c r="BT99" s="125"/>
      <c r="BU99" s="125"/>
      <c r="BV99" s="125"/>
      <c r="BW99" s="126"/>
      <c r="BX99" s="127" t="str">
        <f>IF(P99=0,"",IF(BW99=0,"",(BW99/P99)))</f>
        <v/>
      </c>
      <c r="BY99" s="128"/>
      <c r="BZ99" s="129" t="str">
        <f>IFERROR(BY99/BW99,"-")</f>
        <v>-</v>
      </c>
      <c r="CA99" s="130"/>
      <c r="CB99" s="131" t="str">
        <f>IFERROR(CA99/BW99,"-")</f>
        <v>-</v>
      </c>
      <c r="CC99" s="132"/>
      <c r="CD99" s="132"/>
      <c r="CE99" s="132"/>
      <c r="CF99" s="133"/>
      <c r="CG99" s="134" t="str">
        <f>IF(P99=0,"",IF(CF99=0,"",(CF99/P99)))</f>
        <v/>
      </c>
      <c r="CH99" s="135"/>
      <c r="CI99" s="136" t="str">
        <f>IFERROR(CH99/CF99,"-")</f>
        <v>-</v>
      </c>
      <c r="CJ99" s="137"/>
      <c r="CK99" s="138" t="str">
        <f>IFERROR(CJ99/CF99,"-")</f>
        <v>-</v>
      </c>
      <c r="CL99" s="139"/>
      <c r="CM99" s="139"/>
      <c r="CN99" s="139"/>
      <c r="CO99" s="140">
        <v>0</v>
      </c>
      <c r="CP99" s="141">
        <v>0</v>
      </c>
      <c r="CQ99" s="141"/>
      <c r="CR99" s="141"/>
      <c r="CS99" s="142" t="str">
        <f>IF(AND(CQ99=0,CR99=0),"",IF(AND(CQ99&lt;=100000,CR99&lt;=100000),"",IF(CQ99/CP99&gt;0.7,"男高",IF(CR99/CP99&gt;0.7,"女高",""))))</f>
        <v/>
      </c>
    </row>
    <row r="100" spans="1:98">
      <c r="A100" s="30"/>
      <c r="B100" s="87"/>
      <c r="C100" s="88"/>
      <c r="D100" s="88"/>
      <c r="E100" s="88"/>
      <c r="F100" s="89"/>
      <c r="G100" s="90"/>
      <c r="H100" s="90"/>
      <c r="I100" s="90"/>
      <c r="J100" s="192"/>
      <c r="K100" s="34"/>
      <c r="L100" s="34"/>
      <c r="M100" s="31"/>
      <c r="N100" s="23"/>
      <c r="O100" s="23"/>
      <c r="P100" s="23"/>
      <c r="Q100" s="33"/>
      <c r="R100" s="32"/>
      <c r="S100" s="23"/>
      <c r="T100" s="32"/>
      <c r="U100" s="183"/>
      <c r="V100" s="25"/>
      <c r="W100" s="25"/>
      <c r="X100" s="189"/>
      <c r="Y100" s="189"/>
      <c r="Z100" s="189"/>
      <c r="AA100" s="189"/>
      <c r="AB100" s="33"/>
      <c r="AC100" s="59"/>
      <c r="AD100" s="63"/>
      <c r="AE100" s="64"/>
      <c r="AF100" s="63"/>
      <c r="AG100" s="67"/>
      <c r="AH100" s="68"/>
      <c r="AI100" s="69"/>
      <c r="AJ100" s="70"/>
      <c r="AK100" s="70"/>
      <c r="AL100" s="70"/>
      <c r="AM100" s="63"/>
      <c r="AN100" s="64"/>
      <c r="AO100" s="63"/>
      <c r="AP100" s="67"/>
      <c r="AQ100" s="68"/>
      <c r="AR100" s="69"/>
      <c r="AS100" s="70"/>
      <c r="AT100" s="70"/>
      <c r="AU100" s="70"/>
      <c r="AV100" s="63"/>
      <c r="AW100" s="64"/>
      <c r="AX100" s="63"/>
      <c r="AY100" s="67"/>
      <c r="AZ100" s="68"/>
      <c r="BA100" s="69"/>
      <c r="BB100" s="70"/>
      <c r="BC100" s="70"/>
      <c r="BD100" s="70"/>
      <c r="BE100" s="63"/>
      <c r="BF100" s="64"/>
      <c r="BG100" s="63"/>
      <c r="BH100" s="67"/>
      <c r="BI100" s="68"/>
      <c r="BJ100" s="69"/>
      <c r="BK100" s="70"/>
      <c r="BL100" s="70"/>
      <c r="BM100" s="70"/>
      <c r="BN100" s="65"/>
      <c r="BO100" s="66"/>
      <c r="BP100" s="63"/>
      <c r="BQ100" s="67"/>
      <c r="BR100" s="68"/>
      <c r="BS100" s="69"/>
      <c r="BT100" s="70"/>
      <c r="BU100" s="70"/>
      <c r="BV100" s="70"/>
      <c r="BW100" s="65"/>
      <c r="BX100" s="66"/>
      <c r="BY100" s="63"/>
      <c r="BZ100" s="67"/>
      <c r="CA100" s="68"/>
      <c r="CB100" s="69"/>
      <c r="CC100" s="70"/>
      <c r="CD100" s="70"/>
      <c r="CE100" s="70"/>
      <c r="CF100" s="65"/>
      <c r="CG100" s="66"/>
      <c r="CH100" s="63"/>
      <c r="CI100" s="67"/>
      <c r="CJ100" s="68"/>
      <c r="CK100" s="69"/>
      <c r="CL100" s="70"/>
      <c r="CM100" s="70"/>
      <c r="CN100" s="70"/>
      <c r="CO100" s="71"/>
      <c r="CP100" s="68"/>
      <c r="CQ100" s="68"/>
      <c r="CR100" s="68"/>
      <c r="CS100" s="72"/>
    </row>
    <row r="101" spans="1:98">
      <c r="A101" s="30"/>
      <c r="B101" s="37"/>
      <c r="C101" s="21"/>
      <c r="D101" s="21"/>
      <c r="E101" s="21"/>
      <c r="F101" s="22"/>
      <c r="G101" s="36"/>
      <c r="H101" s="36"/>
      <c r="I101" s="75"/>
      <c r="J101" s="193"/>
      <c r="K101" s="34"/>
      <c r="L101" s="34"/>
      <c r="M101" s="31"/>
      <c r="N101" s="23"/>
      <c r="O101" s="23"/>
      <c r="P101" s="23"/>
      <c r="Q101" s="33"/>
      <c r="R101" s="32"/>
      <c r="S101" s="23"/>
      <c r="T101" s="32"/>
      <c r="U101" s="183"/>
      <c r="V101" s="25"/>
      <c r="W101" s="25"/>
      <c r="X101" s="189"/>
      <c r="Y101" s="189"/>
      <c r="Z101" s="189"/>
      <c r="AA101" s="189"/>
      <c r="AB101" s="33"/>
      <c r="AC101" s="61"/>
      <c r="AD101" s="63"/>
      <c r="AE101" s="64"/>
      <c r="AF101" s="63"/>
      <c r="AG101" s="67"/>
      <c r="AH101" s="68"/>
      <c r="AI101" s="69"/>
      <c r="AJ101" s="70"/>
      <c r="AK101" s="70"/>
      <c r="AL101" s="70"/>
      <c r="AM101" s="63"/>
      <c r="AN101" s="64"/>
      <c r="AO101" s="63"/>
      <c r="AP101" s="67"/>
      <c r="AQ101" s="68"/>
      <c r="AR101" s="69"/>
      <c r="AS101" s="70"/>
      <c r="AT101" s="70"/>
      <c r="AU101" s="70"/>
      <c r="AV101" s="63"/>
      <c r="AW101" s="64"/>
      <c r="AX101" s="63"/>
      <c r="AY101" s="67"/>
      <c r="AZ101" s="68"/>
      <c r="BA101" s="69"/>
      <c r="BB101" s="70"/>
      <c r="BC101" s="70"/>
      <c r="BD101" s="70"/>
      <c r="BE101" s="63"/>
      <c r="BF101" s="64"/>
      <c r="BG101" s="63"/>
      <c r="BH101" s="67"/>
      <c r="BI101" s="68"/>
      <c r="BJ101" s="69"/>
      <c r="BK101" s="70"/>
      <c r="BL101" s="70"/>
      <c r="BM101" s="70"/>
      <c r="BN101" s="65"/>
      <c r="BO101" s="66"/>
      <c r="BP101" s="63"/>
      <c r="BQ101" s="67"/>
      <c r="BR101" s="68"/>
      <c r="BS101" s="69"/>
      <c r="BT101" s="70"/>
      <c r="BU101" s="70"/>
      <c r="BV101" s="70"/>
      <c r="BW101" s="65"/>
      <c r="BX101" s="66"/>
      <c r="BY101" s="63"/>
      <c r="BZ101" s="67"/>
      <c r="CA101" s="68"/>
      <c r="CB101" s="69"/>
      <c r="CC101" s="70"/>
      <c r="CD101" s="70"/>
      <c r="CE101" s="70"/>
      <c r="CF101" s="65"/>
      <c r="CG101" s="66"/>
      <c r="CH101" s="63"/>
      <c r="CI101" s="67"/>
      <c r="CJ101" s="68"/>
      <c r="CK101" s="69"/>
      <c r="CL101" s="70"/>
      <c r="CM101" s="70"/>
      <c r="CN101" s="70"/>
      <c r="CO101" s="71"/>
      <c r="CP101" s="68"/>
      <c r="CQ101" s="68"/>
      <c r="CR101" s="68"/>
      <c r="CS101" s="72"/>
    </row>
    <row r="102" spans="1:98">
      <c r="A102" s="19">
        <f>AB102</f>
        <v>1.6576162790698</v>
      </c>
      <c r="B102" s="39"/>
      <c r="C102" s="39"/>
      <c r="D102" s="39"/>
      <c r="E102" s="39"/>
      <c r="F102" s="39"/>
      <c r="G102" s="40" t="s">
        <v>235</v>
      </c>
      <c r="H102" s="40"/>
      <c r="I102" s="40"/>
      <c r="J102" s="190">
        <f>SUM(J6:J101)</f>
        <v>3440000</v>
      </c>
      <c r="K102" s="41">
        <f>SUM(K6:K101)</f>
        <v>1898</v>
      </c>
      <c r="L102" s="41">
        <f>SUM(L6:L101)</f>
        <v>512</v>
      </c>
      <c r="M102" s="41">
        <f>SUM(M6:M101)</f>
        <v>6812</v>
      </c>
      <c r="N102" s="41">
        <f>SUM(N6:N101)</f>
        <v>390</v>
      </c>
      <c r="O102" s="41">
        <f>SUM(O6:O101)</f>
        <v>4</v>
      </c>
      <c r="P102" s="41">
        <f>SUM(P6:P101)</f>
        <v>394</v>
      </c>
      <c r="Q102" s="42">
        <f>IFERROR(P102/M102,"-")</f>
        <v>0.057839107457428</v>
      </c>
      <c r="R102" s="78">
        <f>SUM(R6:R101)</f>
        <v>49</v>
      </c>
      <c r="S102" s="78">
        <f>SUM(S6:S101)</f>
        <v>96</v>
      </c>
      <c r="T102" s="42">
        <f>IFERROR(R102/P102,"-")</f>
        <v>0.1243654822335</v>
      </c>
      <c r="U102" s="184">
        <f>IFERROR(J102/P102,"-")</f>
        <v>8730.9644670051</v>
      </c>
      <c r="V102" s="44">
        <f>SUM(V6:V101)</f>
        <v>76</v>
      </c>
      <c r="W102" s="42">
        <f>IFERROR(V102/P102,"-")</f>
        <v>0.19289340101523</v>
      </c>
      <c r="X102" s="190">
        <f>SUM(X6:X101)</f>
        <v>5702200</v>
      </c>
      <c r="Y102" s="190">
        <f>IFERROR(X102/P102,"-")</f>
        <v>14472.588832487</v>
      </c>
      <c r="Z102" s="190">
        <f>IFERROR(X102/V102,"-")</f>
        <v>75028.947368421</v>
      </c>
      <c r="AA102" s="190">
        <f>X102-J102</f>
        <v>2262200</v>
      </c>
      <c r="AB102" s="47">
        <f>X102/J102</f>
        <v>1.6576162790698</v>
      </c>
      <c r="AC102" s="60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4"/>
    <mergeCell ref="J6:J14"/>
    <mergeCell ref="U6:U14"/>
    <mergeCell ref="AA6:AA14"/>
    <mergeCell ref="AB6:AB14"/>
    <mergeCell ref="A15:A38"/>
    <mergeCell ref="J15:J38"/>
    <mergeCell ref="U15:U38"/>
    <mergeCell ref="AA15:AA38"/>
    <mergeCell ref="AB15:AB38"/>
    <mergeCell ref="A39:A45"/>
    <mergeCell ref="J39:J45"/>
    <mergeCell ref="U39:U45"/>
    <mergeCell ref="AA39:AA45"/>
    <mergeCell ref="AB39:AB45"/>
    <mergeCell ref="A46:A52"/>
    <mergeCell ref="J46:J52"/>
    <mergeCell ref="U46:U52"/>
    <mergeCell ref="AA46:AA52"/>
    <mergeCell ref="AB46:AB52"/>
    <mergeCell ref="A53:A54"/>
    <mergeCell ref="J53:J54"/>
    <mergeCell ref="U53:U54"/>
    <mergeCell ref="AA53:AA54"/>
    <mergeCell ref="AB53:AB54"/>
    <mergeCell ref="A55:A57"/>
    <mergeCell ref="J55:J57"/>
    <mergeCell ref="U55:U57"/>
    <mergeCell ref="AA55:AA57"/>
    <mergeCell ref="AB55:AB57"/>
    <mergeCell ref="A58:A59"/>
    <mergeCell ref="J58:J59"/>
    <mergeCell ref="U58:U59"/>
    <mergeCell ref="AA58:AA59"/>
    <mergeCell ref="AB58:AB59"/>
    <mergeCell ref="A60:A62"/>
    <mergeCell ref="J60:J62"/>
    <mergeCell ref="U60:U62"/>
    <mergeCell ref="AA60:AA62"/>
    <mergeCell ref="AB60:AB62"/>
    <mergeCell ref="A63:A64"/>
    <mergeCell ref="J63:J64"/>
    <mergeCell ref="U63:U64"/>
    <mergeCell ref="AA63:AA64"/>
    <mergeCell ref="AB63:AB64"/>
    <mergeCell ref="A65:A67"/>
    <mergeCell ref="J65:J67"/>
    <mergeCell ref="U65:U67"/>
    <mergeCell ref="AA65:AA67"/>
    <mergeCell ref="AB65:AB67"/>
    <mergeCell ref="A68:A69"/>
    <mergeCell ref="J68:J69"/>
    <mergeCell ref="U68:U69"/>
    <mergeCell ref="AA68:AA69"/>
    <mergeCell ref="AB68:AB69"/>
    <mergeCell ref="A70:A72"/>
    <mergeCell ref="J70:J72"/>
    <mergeCell ref="U70:U72"/>
    <mergeCell ref="AA70:AA72"/>
    <mergeCell ref="AB70:AB72"/>
    <mergeCell ref="A73:A75"/>
    <mergeCell ref="J73:J75"/>
    <mergeCell ref="U73:U75"/>
    <mergeCell ref="AA73:AA75"/>
    <mergeCell ref="AB73:AB75"/>
    <mergeCell ref="A76:A78"/>
    <mergeCell ref="J76:J78"/>
    <mergeCell ref="U76:U78"/>
    <mergeCell ref="AA76:AA78"/>
    <mergeCell ref="AB76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  <mergeCell ref="A83:A84"/>
    <mergeCell ref="J83:J84"/>
    <mergeCell ref="U83:U84"/>
    <mergeCell ref="AA83:AA84"/>
    <mergeCell ref="AB83:AB84"/>
    <mergeCell ref="A85:A87"/>
    <mergeCell ref="J85:J87"/>
    <mergeCell ref="U85:U87"/>
    <mergeCell ref="AA85:AA87"/>
    <mergeCell ref="AB85:AB87"/>
    <mergeCell ref="A88:A90"/>
    <mergeCell ref="J88:J90"/>
    <mergeCell ref="U88:U90"/>
    <mergeCell ref="AA88:AA90"/>
    <mergeCell ref="AB88:AB90"/>
    <mergeCell ref="A91:A92"/>
    <mergeCell ref="J91:J92"/>
    <mergeCell ref="U91:U92"/>
    <mergeCell ref="AA91:AA92"/>
    <mergeCell ref="AB91:AB92"/>
    <mergeCell ref="A93:A97"/>
    <mergeCell ref="J93:J97"/>
    <mergeCell ref="U93:U97"/>
    <mergeCell ref="AA93:AA97"/>
    <mergeCell ref="AB93:AB97"/>
    <mergeCell ref="A98:A99"/>
    <mergeCell ref="J98:J99"/>
    <mergeCell ref="U98:U99"/>
    <mergeCell ref="AA98:AA99"/>
    <mergeCell ref="AB98:AB9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236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17.225</v>
      </c>
      <c r="B6" s="203" t="s">
        <v>237</v>
      </c>
      <c r="C6" s="203" t="s">
        <v>238</v>
      </c>
      <c r="D6" s="203" t="s">
        <v>239</v>
      </c>
      <c r="E6" s="203" t="s">
        <v>63</v>
      </c>
      <c r="F6" s="203" t="s">
        <v>85</v>
      </c>
      <c r="G6" s="203" t="s">
        <v>240</v>
      </c>
      <c r="H6" s="90" t="s">
        <v>241</v>
      </c>
      <c r="I6" s="90" t="s">
        <v>242</v>
      </c>
      <c r="J6" s="188">
        <v>80000</v>
      </c>
      <c r="K6" s="81">
        <v>41</v>
      </c>
      <c r="L6" s="81">
        <v>0</v>
      </c>
      <c r="M6" s="81">
        <v>88</v>
      </c>
      <c r="N6" s="91">
        <v>9</v>
      </c>
      <c r="O6" s="92">
        <v>0</v>
      </c>
      <c r="P6" s="93">
        <f>N6+O6</f>
        <v>9</v>
      </c>
      <c r="Q6" s="82">
        <f>IFERROR(P6/M6,"-")</f>
        <v>0.10227272727273</v>
      </c>
      <c r="R6" s="81">
        <v>1</v>
      </c>
      <c r="S6" s="81">
        <v>2</v>
      </c>
      <c r="T6" s="82">
        <f>IFERROR(S6/(O6+P6),"-")</f>
        <v>0.22222222222222</v>
      </c>
      <c r="U6" s="182">
        <f>IFERROR(J6/SUM(P6:P7),"-")</f>
        <v>4444.4444444444</v>
      </c>
      <c r="V6" s="84">
        <v>2</v>
      </c>
      <c r="W6" s="82">
        <f>IF(P6=0,"-",V6/P6)</f>
        <v>0.22222222222222</v>
      </c>
      <c r="X6" s="186">
        <v>207000</v>
      </c>
      <c r="Y6" s="187">
        <f>IFERROR(X6/P6,"-")</f>
        <v>23000</v>
      </c>
      <c r="Z6" s="187">
        <f>IFERROR(X6/V6,"-")</f>
        <v>103500</v>
      </c>
      <c r="AA6" s="188">
        <f>SUM(X6:X7)-SUM(J6:J7)</f>
        <v>1298000</v>
      </c>
      <c r="AB6" s="85">
        <f>SUM(X6:X7)/SUM(J6:J7)</f>
        <v>17.225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0.22222222222222</v>
      </c>
      <c r="AO6" s="100">
        <v>1</v>
      </c>
      <c r="AP6" s="102">
        <f>IFERROR(AP6/AM6,"-")</f>
        <v>0</v>
      </c>
      <c r="AQ6" s="103">
        <v>28000</v>
      </c>
      <c r="AR6" s="104">
        <f>IFERROR(AQ6/AM6,"-")</f>
        <v>14000</v>
      </c>
      <c r="AS6" s="105"/>
      <c r="AT6" s="105"/>
      <c r="AU6" s="105">
        <v>1</v>
      </c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0.11111111111111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0.22222222222222</v>
      </c>
      <c r="BP6" s="121">
        <v>1</v>
      </c>
      <c r="BQ6" s="122">
        <f>IFERROR(BP6/BN6,"-")</f>
        <v>0.5</v>
      </c>
      <c r="BR6" s="123">
        <v>289000</v>
      </c>
      <c r="BS6" s="124">
        <f>IFERROR(BR6/BN6,"-")</f>
        <v>144500</v>
      </c>
      <c r="BT6" s="125"/>
      <c r="BU6" s="125"/>
      <c r="BV6" s="125">
        <v>1</v>
      </c>
      <c r="BW6" s="126">
        <v>3</v>
      </c>
      <c r="BX6" s="127">
        <f>IF(P6=0,"",IF(BW6=0,"",(BW6/P6)))</f>
        <v>0.33333333333333</v>
      </c>
      <c r="BY6" s="128">
        <v>1</v>
      </c>
      <c r="BZ6" s="129">
        <f>IFERROR(BY6/BW6,"-")</f>
        <v>0.33333333333333</v>
      </c>
      <c r="CA6" s="130">
        <v>66000</v>
      </c>
      <c r="CB6" s="131">
        <f>IFERROR(CA6/BW6,"-")</f>
        <v>22000</v>
      </c>
      <c r="CC6" s="132"/>
      <c r="CD6" s="132"/>
      <c r="CE6" s="132">
        <v>1</v>
      </c>
      <c r="CF6" s="133">
        <v>1</v>
      </c>
      <c r="CG6" s="134">
        <f>IF(P6=0,"",IF(CF6=0,"",(CF6/P6)))</f>
        <v>0.11111111111111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207000</v>
      </c>
      <c r="CQ6" s="141">
        <v>289000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243</v>
      </c>
      <c r="C7" s="203"/>
      <c r="D7" s="203"/>
      <c r="E7" s="203"/>
      <c r="F7" s="203" t="s">
        <v>80</v>
      </c>
      <c r="G7" s="203"/>
      <c r="H7" s="90"/>
      <c r="I7" s="90"/>
      <c r="J7" s="188"/>
      <c r="K7" s="81">
        <v>43</v>
      </c>
      <c r="L7" s="81">
        <v>27</v>
      </c>
      <c r="M7" s="81">
        <v>14</v>
      </c>
      <c r="N7" s="91">
        <v>9</v>
      </c>
      <c r="O7" s="92">
        <v>0</v>
      </c>
      <c r="P7" s="93">
        <f>N7+O7</f>
        <v>9</v>
      </c>
      <c r="Q7" s="82">
        <f>IFERROR(P7/M7,"-")</f>
        <v>0.64285714285714</v>
      </c>
      <c r="R7" s="81">
        <v>4</v>
      </c>
      <c r="S7" s="81">
        <v>0</v>
      </c>
      <c r="T7" s="82">
        <f>IFERROR(S7/(O7+P7),"-")</f>
        <v>0</v>
      </c>
      <c r="U7" s="182"/>
      <c r="V7" s="84">
        <v>4</v>
      </c>
      <c r="W7" s="82">
        <f>IF(P7=0,"-",V7/P7)</f>
        <v>0.44444444444444</v>
      </c>
      <c r="X7" s="186">
        <v>1171000</v>
      </c>
      <c r="Y7" s="187">
        <f>IFERROR(X7/P7,"-")</f>
        <v>130111.11111111</v>
      </c>
      <c r="Z7" s="187">
        <f>IFERROR(X7/V7,"-")</f>
        <v>292750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0.11111111111111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0.22222222222222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3</v>
      </c>
      <c r="BX7" s="127">
        <f>IF(P7=0,"",IF(BW7=0,"",(BW7/P7)))</f>
        <v>0.33333333333333</v>
      </c>
      <c r="BY7" s="128">
        <v>2</v>
      </c>
      <c r="BZ7" s="129">
        <f>IFERROR(BY7/BW7,"-")</f>
        <v>0.66666666666667</v>
      </c>
      <c r="CA7" s="130">
        <v>146000</v>
      </c>
      <c r="CB7" s="131">
        <f>IFERROR(CA7/BW7,"-")</f>
        <v>48666.666666667</v>
      </c>
      <c r="CC7" s="132"/>
      <c r="CD7" s="132"/>
      <c r="CE7" s="132">
        <v>2</v>
      </c>
      <c r="CF7" s="133">
        <v>3</v>
      </c>
      <c r="CG7" s="134">
        <f>IF(P7=0,"",IF(CF7=0,"",(CF7/P7)))</f>
        <v>0.33333333333333</v>
      </c>
      <c r="CH7" s="135">
        <v>2</v>
      </c>
      <c r="CI7" s="136">
        <f>IFERROR(CH7/CF7,"-")</f>
        <v>0.66666666666667</v>
      </c>
      <c r="CJ7" s="137">
        <v>1025000</v>
      </c>
      <c r="CK7" s="138">
        <f>IFERROR(CJ7/CF7,"-")</f>
        <v>341666.66666667</v>
      </c>
      <c r="CL7" s="139"/>
      <c r="CM7" s="139"/>
      <c r="CN7" s="139">
        <v>2</v>
      </c>
      <c r="CO7" s="140">
        <v>4</v>
      </c>
      <c r="CP7" s="141">
        <v>1171000</v>
      </c>
      <c r="CQ7" s="141">
        <v>955000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17.225</v>
      </c>
      <c r="B10" s="39"/>
      <c r="C10" s="39"/>
      <c r="D10" s="39"/>
      <c r="E10" s="39"/>
      <c r="F10" s="39"/>
      <c r="G10" s="40" t="s">
        <v>244</v>
      </c>
      <c r="H10" s="40"/>
      <c r="I10" s="40"/>
      <c r="J10" s="190">
        <f>SUM(J6:J9)</f>
        <v>80000</v>
      </c>
      <c r="K10" s="41">
        <f>SUM(K6:K9)</f>
        <v>84</v>
      </c>
      <c r="L10" s="41">
        <f>SUM(L6:L9)</f>
        <v>27</v>
      </c>
      <c r="M10" s="41">
        <f>SUM(M6:M9)</f>
        <v>102</v>
      </c>
      <c r="N10" s="41">
        <f>SUM(N6:N9)</f>
        <v>18</v>
      </c>
      <c r="O10" s="41">
        <f>SUM(O6:O9)</f>
        <v>0</v>
      </c>
      <c r="P10" s="41">
        <f>SUM(P6:P9)</f>
        <v>18</v>
      </c>
      <c r="Q10" s="42">
        <f>IFERROR(P10/M10,"-")</f>
        <v>0.17647058823529</v>
      </c>
      <c r="R10" s="78">
        <f>SUM(R6:R9)</f>
        <v>5</v>
      </c>
      <c r="S10" s="78">
        <f>SUM(S6:S9)</f>
        <v>2</v>
      </c>
      <c r="T10" s="42">
        <f>IFERROR(R10/P10,"-")</f>
        <v>0.27777777777778</v>
      </c>
      <c r="U10" s="184">
        <f>IFERROR(J10/P10,"-")</f>
        <v>4444.4444444444</v>
      </c>
      <c r="V10" s="44">
        <f>SUM(V6:V9)</f>
        <v>6</v>
      </c>
      <c r="W10" s="42">
        <f>IFERROR(V10/P10,"-")</f>
        <v>0.33333333333333</v>
      </c>
      <c r="X10" s="190">
        <f>SUM(X6:X9)</f>
        <v>1378000</v>
      </c>
      <c r="Y10" s="190">
        <f>IFERROR(X10/P10,"-")</f>
        <v>76555.555555556</v>
      </c>
      <c r="Z10" s="190">
        <f>IFERROR(X10/V10,"-")</f>
        <v>229666.66666667</v>
      </c>
      <c r="AA10" s="190">
        <f>X10-J10</f>
        <v>1298000</v>
      </c>
      <c r="AB10" s="47">
        <f>X10/J10</f>
        <v>17.225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