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<sst xmlns="http://schemas.openxmlformats.org/spreadsheetml/2006/main" uniqueCount="196">
  <si>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</si>
  <si>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</si>
  <si>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</si>
  <si>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</si>
  <si>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</si>
  <si>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</si>
  <si>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</si>
  <si>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</si>
  <si>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</si>
  <si>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</si>
  <si>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</si>
  <si>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</si>
  <si>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</si>
  <si>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</si>
  <si>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</si>
  <si>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</si>
  <si>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</si>
  <si>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</si>
  <si>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</si>
  <si>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</si>
  <si>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</si>
  <si>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</si>
  <si>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</si>
  <si>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</si>
  <si>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</si>
  <si>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ヘスティア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</si>
  <si>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</si>
  <si>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</si>
  <si>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</si>
  <si>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</si>
  <si>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</si>
  <si>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</si>
  <si>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</si>
  <si>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</si>
  <si>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</si>
  <si>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</si>
  <si>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</si>
  <si>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</si>
  <si>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</si>
  <si>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</si>
  <si>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</si>
  <si>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</si>
  <si>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</si>
  <si>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</si>
  <si>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</si>
  <si>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</si>
  <si>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</si>
  <si>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</si>
  <si>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</si>
  <si>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</si>
  <si>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</si>
  <si>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</si>
  <si>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</si>
  <si>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</si>
  <si>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</si>
  <si>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</si>
  <si>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</si>
  <si>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</si>
  <si>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</si>
  <si>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</si>
  <si>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ic2666</t>
  </si>
  <si>
    <t>デリヘル版3（高宮菜々子）</t>
  </si>
  <si>
    <t>日本の恋愛結婚サイト番付第1位に推薦します</t>
  </si>
  <si>
    <t>lp07</t>
  </si>
  <si>
    <t>スポニチ関東</t>
  </si>
  <si>
    <t>4C終面全5段</t>
  </si>
  <si>
    <t>11月21日(日)</t>
  </si>
  <si>
    <t>ic2667</t>
  </si>
  <si>
    <t>スポニチ関西</t>
  </si>
  <si>
    <t>ic2668</t>
  </si>
  <si>
    <t>スポニチ西部</t>
  </si>
  <si>
    <t>ic2669</t>
  </si>
  <si>
    <t>スポニチ北海道</t>
  </si>
  <si>
    <t>ic2670</t>
  </si>
  <si>
    <t>(空電共通)</t>
  </si>
  <si>
    <t>空電</t>
  </si>
  <si>
    <t>空電 (共通)</t>
  </si>
  <si>
    <t>ic2671</t>
  </si>
  <si>
    <t>DVDパッケージ＿ストーリー版（高宮菜々子）</t>
  </si>
  <si>
    <t>え、美熟女が</t>
  </si>
  <si>
    <t>スポーツ報知関東</t>
  </si>
  <si>
    <t>全5段つかみ4回</t>
  </si>
  <si>
    <t>11月07日(日)</t>
  </si>
  <si>
    <t>ic2672</t>
  </si>
  <si>
    <t>デリヘル版3（晶エリー）</t>
  </si>
  <si>
    <t>70歳までの出会いリクルート</t>
  </si>
  <si>
    <t>11月14日(日)</t>
  </si>
  <si>
    <t>icn003</t>
  </si>
  <si>
    <t>右女9版(ヘスティア)(LINEver)（大浦真奈美）</t>
  </si>
  <si>
    <t>LINEで出会いリクルート！70歳まで応募可</t>
  </si>
  <si>
    <t>ic2673</t>
  </si>
  <si>
    <t>ic2674</t>
  </si>
  <si>
    <t>右女9版(ヘスティア)（高宮菜々子）</t>
  </si>
  <si>
    <t>もう50代の熟女だけど</t>
  </si>
  <si>
    <t>11月27日(土)</t>
  </si>
  <si>
    <t>ic2675</t>
  </si>
  <si>
    <t>ic2676</t>
  </si>
  <si>
    <t>①大正版（高宮菜々子）</t>
  </si>
  <si>
    <t>①70歳までの出会いリクルート</t>
  </si>
  <si>
    <t>ニッカン関西</t>
  </si>
  <si>
    <t>半2段つかみ１0段保証</t>
  </si>
  <si>
    <t>1～10日</t>
  </si>
  <si>
    <t>ic2677</t>
  </si>
  <si>
    <t>②旧デイリー風（晶エリー）</t>
  </si>
  <si>
    <t>②もう50代の熟女だけど</t>
  </si>
  <si>
    <t>lp01</t>
  </si>
  <si>
    <t>11～20日</t>
  </si>
  <si>
    <t>ic2678</t>
  </si>
  <si>
    <t>③再婚&amp;理解者版（大浦真奈美）</t>
  </si>
  <si>
    <t>③再婚&amp;理解者</t>
  </si>
  <si>
    <t>21～31日</t>
  </si>
  <si>
    <t>ic2679</t>
  </si>
  <si>
    <t>ic2680</t>
  </si>
  <si>
    <t>ニッカン西部</t>
  </si>
  <si>
    <t>半2段つかみ20段保証</t>
  </si>
  <si>
    <t>ic2681</t>
  </si>
  <si>
    <t>ic2682</t>
  </si>
  <si>
    <t>ic2683</t>
  </si>
  <si>
    <t>ic2684</t>
  </si>
  <si>
    <t>DVDパッケージ＿ストーリー版（晶エリー）</t>
  </si>
  <si>
    <t>全5段</t>
  </si>
  <si>
    <t>11月06日(土)</t>
  </si>
  <si>
    <t>ic2685</t>
  </si>
  <si>
    <t>icn004</t>
  </si>
  <si>
    <t>もう50代の熟女だけど、LINEで誘ってもいい？</t>
  </si>
  <si>
    <t>ic2686</t>
  </si>
  <si>
    <t>右女9版(ヘスティア)(LINEver)（大浦真奈美</t>
  </si>
  <si>
    <t>ic2687</t>
  </si>
  <si>
    <t>ic2688</t>
  </si>
  <si>
    <t>ic2689</t>
  </si>
  <si>
    <t>ic2690</t>
  </si>
  <si>
    <t>サンスポ関東</t>
  </si>
  <si>
    <t>1C終面全5段</t>
  </si>
  <si>
    <t>11月03日(水)</t>
  </si>
  <si>
    <t>ic2691</t>
  </si>
  <si>
    <t>ic2692</t>
  </si>
  <si>
    <t>11月28日(日)</t>
  </si>
  <si>
    <t>ic2693</t>
  </si>
  <si>
    <t>ic2694</t>
  </si>
  <si>
    <t>サンスポ関西</t>
  </si>
  <si>
    <t>11月05日(金)</t>
  </si>
  <si>
    <t>ic2695</t>
  </si>
  <si>
    <t>ic2696</t>
  </si>
  <si>
    <t>ic2697</t>
  </si>
  <si>
    <t>ic2698</t>
  </si>
  <si>
    <t>ic2699</t>
  </si>
  <si>
    <t>ic2700</t>
  </si>
  <si>
    <t>DVDパッケージ＿ストーリー版（大浦真奈美）</t>
  </si>
  <si>
    <t>半5段</t>
  </si>
  <si>
    <t>11月13日(土)</t>
  </si>
  <si>
    <t>ic2701</t>
  </si>
  <si>
    <t>ic2702</t>
  </si>
  <si>
    <t>11月20日(土)</t>
  </si>
  <si>
    <t>ic2703</t>
  </si>
  <si>
    <t>ic2704</t>
  </si>
  <si>
    <t>ic2705</t>
  </si>
  <si>
    <t>ic2706</t>
  </si>
  <si>
    <t>デリヘル版3（大浦真奈美）</t>
  </si>
  <si>
    <t>ic2707</t>
  </si>
  <si>
    <t>ic2708</t>
  </si>
  <si>
    <t>デイリースポーツ関西</t>
  </si>
  <si>
    <t>ic2709</t>
  </si>
  <si>
    <t>ic2710</t>
  </si>
  <si>
    <t>11月19日(金)</t>
  </si>
  <si>
    <t>ic2711</t>
  </si>
  <si>
    <t>icn006</t>
  </si>
  <si>
    <t>11月26日(金)</t>
  </si>
  <si>
    <t>ic2712</t>
  </si>
  <si>
    <t>ic2713</t>
  </si>
  <si>
    <t>ic2714</t>
  </si>
  <si>
    <t>大正版（高宮菜々子）</t>
  </si>
  <si>
    <t>4C終面雑報</t>
  </si>
  <si>
    <t>11月09日(火)</t>
  </si>
  <si>
    <t>ic2715</t>
  </si>
  <si>
    <t>icn007</t>
  </si>
  <si>
    <t>旧デイリー風(LINEver)（晶エリー）</t>
  </si>
  <si>
    <t>11月22日(月)</t>
  </si>
  <si>
    <t>ic2716</t>
  </si>
  <si>
    <t>ic2717</t>
  </si>
  <si>
    <t>ic2718</t>
  </si>
  <si>
    <t>記事(ノーマル・黄・青・赤)（）</t>
  </si>
  <si>
    <t>187「スッキリしたい女性にご協力ください」</t>
  </si>
  <si>
    <t>4C記事枠</t>
  </si>
  <si>
    <t>ic2719</t>
  </si>
  <si>
    <t>188「活力を求める熟女がハマる神サイト」</t>
  </si>
  <si>
    <t>ic2720</t>
  </si>
  <si>
    <t>189「従順な美熟女と出会う。（私をペットにして）」</t>
  </si>
  <si>
    <t>ic2721</t>
  </si>
  <si>
    <t>190「私達、おじさんじゃなきゃ嫌なんです」</t>
  </si>
  <si>
    <t>ic2722</t>
  </si>
  <si>
    <t>共通</t>
  </si>
  <si>
    <t>ic2723</t>
  </si>
  <si>
    <t>九スポ</t>
  </si>
  <si>
    <t>記事枠</t>
  </si>
  <si>
    <t>ic2724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</si>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</sst>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63</v>
      </c>
      <c r="D6" s="195">
        <v>3590000</v>
      </c>
      <c r="E6" s="81">
        <v>1541</v>
      </c>
      <c r="F6" s="81">
        <v>585</v>
      </c>
      <c r="G6" s="81">
        <v>3545</v>
      </c>
      <c r="H6" s="91">
        <v>368</v>
      </c>
      <c r="I6" s="92">
        <v>2</v>
      </c>
      <c r="J6" s="145">
        <f>H6+I6</f>
        <v>370</v>
      </c>
      <c r="K6" s="82">
        <f>IFERROR(J6/G6,"-")</f>
        <v>0.10437235543018</v>
      </c>
      <c r="L6" s="81">
        <v>34</v>
      </c>
      <c r="M6" s="81">
        <v>102</v>
      </c>
      <c r="N6" s="82">
        <f>IFERROR(L6/J6,"-")</f>
        <v>0.091891891891892</v>
      </c>
      <c r="O6" s="83">
        <f>IFERROR(D6/J6,"-")</f>
        <v>9702.7027027027</v>
      </c>
      <c r="P6" s="84">
        <v>66</v>
      </c>
      <c r="Q6" s="82">
        <f>IFERROR(P6/J6,"-")</f>
        <v>0.17837837837838</v>
      </c>
      <c r="R6" s="200">
        <v>6286840</v>
      </c>
      <c r="S6" s="201">
        <f>IFERROR(R6/J6,"-")</f>
        <v>16991.459459459</v>
      </c>
      <c r="T6" s="201">
        <f>IFERROR(R6/P6,"-")</f>
        <v>95255.151515152</v>
      </c>
      <c r="U6" s="195">
        <f>IFERROR(R6-D6,"-")</f>
        <v>2696840</v>
      </c>
      <c r="V6" s="85">
        <f>R6/D6</f>
        <v>1.751208913649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3590000</v>
      </c>
      <c r="E9" s="41">
        <f>SUM(E6:E7)</f>
        <v>1541</v>
      </c>
      <c r="F9" s="41">
        <f>SUM(F6:F7)</f>
        <v>585</v>
      </c>
      <c r="G9" s="41">
        <f>SUM(G6:G7)</f>
        <v>3545</v>
      </c>
      <c r="H9" s="41">
        <f>SUM(H6:H7)</f>
        <v>368</v>
      </c>
      <c r="I9" s="41">
        <f>SUM(I6:I7)</f>
        <v>2</v>
      </c>
      <c r="J9" s="41">
        <f>SUM(J6:J7)</f>
        <v>370</v>
      </c>
      <c r="K9" s="42">
        <f>IFERROR(J9/G9,"-")</f>
        <v>0.10437235543018</v>
      </c>
      <c r="L9" s="78">
        <f>SUM(L6:L7)</f>
        <v>34</v>
      </c>
      <c r="M9" s="78">
        <f>SUM(M6:M7)</f>
        <v>102</v>
      </c>
      <c r="N9" s="42">
        <f>IFERROR(L9/J9,"-")</f>
        <v>0.091891891891892</v>
      </c>
      <c r="O9" s="43">
        <f>IFERROR(D9/J9,"-")</f>
        <v>9702.7027027027</v>
      </c>
      <c r="P9" s="44">
        <f>SUM(P6:P7)</f>
        <v>66</v>
      </c>
      <c r="Q9" s="42">
        <f>IFERROR(P9/J9,"-")</f>
        <v>0.17837837837838</v>
      </c>
      <c r="R9" s="45">
        <f>SUM(R6:R7)</f>
        <v>6286840</v>
      </c>
      <c r="S9" s="45">
        <f>IFERROR(R9/J9,"-")</f>
        <v>16991.459459459</v>
      </c>
      <c r="T9" s="45">
        <f>IFERROR(R9/P9,"-")</f>
        <v>95255.151515152</v>
      </c>
      <c r="U9" s="46">
        <f>SUM(U6:U7)</f>
        <v>2696840</v>
      </c>
      <c r="V9" s="47">
        <f>IFERROR(R9/D9,"-")</f>
        <v>1.751208913649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2.9014285714286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66</v>
      </c>
      <c r="L6" s="81">
        <v>0</v>
      </c>
      <c r="M6" s="81">
        <v>231</v>
      </c>
      <c r="N6" s="91">
        <v>31</v>
      </c>
      <c r="O6" s="92">
        <v>0</v>
      </c>
      <c r="P6" s="93">
        <f>N6+O6</f>
        <v>31</v>
      </c>
      <c r="Q6" s="82">
        <f>IFERROR(P6/M6,"-")</f>
        <v>0.13419913419913</v>
      </c>
      <c r="R6" s="81">
        <v>2</v>
      </c>
      <c r="S6" s="81">
        <v>7</v>
      </c>
      <c r="T6" s="82">
        <f>IFERROR(S6/(O6+P6),"-")</f>
        <v>0.2258064516129</v>
      </c>
      <c r="U6" s="182">
        <f>IFERROR(J6/SUM(P6:P10),"-")</f>
        <v>7692.3076923077</v>
      </c>
      <c r="V6" s="84">
        <v>6</v>
      </c>
      <c r="W6" s="82">
        <f>IF(P6=0,"-",V6/P6)</f>
        <v>0.19354838709677</v>
      </c>
      <c r="X6" s="186">
        <v>121000</v>
      </c>
      <c r="Y6" s="187">
        <f>IFERROR(X6/P6,"-")</f>
        <v>3903.2258064516</v>
      </c>
      <c r="Z6" s="187">
        <f>IFERROR(X6/V6,"-")</f>
        <v>20166.666666667</v>
      </c>
      <c r="AA6" s="188">
        <f>SUM(X6:X10)-SUM(J6:J10)</f>
        <v>1331000</v>
      </c>
      <c r="AB6" s="85">
        <f>SUM(X6:X10)/SUM(J6:J10)</f>
        <v>2.9014285714286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5</v>
      </c>
      <c r="AN6" s="101">
        <f>IF(P6=0,"",IF(AM6=0,"",(AM6/P6)))</f>
        <v>0.16129032258065</v>
      </c>
      <c r="AO6" s="100">
        <v>1</v>
      </c>
      <c r="AP6" s="102">
        <f>IFERROR(AP6/AM6,"-")</f>
        <v>0</v>
      </c>
      <c r="AQ6" s="103">
        <v>8000</v>
      </c>
      <c r="AR6" s="104">
        <f>IFERROR(AQ6/AM6,"-")</f>
        <v>1600</v>
      </c>
      <c r="AS6" s="105"/>
      <c r="AT6" s="105">
        <v>1</v>
      </c>
      <c r="AU6" s="105"/>
      <c r="AV6" s="106">
        <v>3</v>
      </c>
      <c r="AW6" s="107">
        <f>IF(P6=0,"",IF(AV6=0,"",(AV6/P6)))</f>
        <v>0.096774193548387</v>
      </c>
      <c r="AX6" s="106">
        <v>1</v>
      </c>
      <c r="AY6" s="108">
        <f>IFERROR(AX6/AV6,"-")</f>
        <v>0.33333333333333</v>
      </c>
      <c r="AZ6" s="109">
        <v>68000</v>
      </c>
      <c r="BA6" s="110">
        <f>IFERROR(AZ6/AV6,"-")</f>
        <v>22666.666666667</v>
      </c>
      <c r="BB6" s="111"/>
      <c r="BC6" s="111"/>
      <c r="BD6" s="111">
        <v>1</v>
      </c>
      <c r="BE6" s="112">
        <v>5</v>
      </c>
      <c r="BF6" s="113">
        <f>IF(P6=0,"",IF(BE6=0,"",(BE6/P6)))</f>
        <v>0.16129032258065</v>
      </c>
      <c r="BG6" s="112">
        <v>1</v>
      </c>
      <c r="BH6" s="114">
        <f>IFERROR(BG6/BE6,"-")</f>
        <v>0.2</v>
      </c>
      <c r="BI6" s="115">
        <v>10000</v>
      </c>
      <c r="BJ6" s="116">
        <f>IFERROR(BI6/BE6,"-")</f>
        <v>2000</v>
      </c>
      <c r="BK6" s="117"/>
      <c r="BL6" s="117">
        <v>1</v>
      </c>
      <c r="BM6" s="117"/>
      <c r="BN6" s="119">
        <v>14</v>
      </c>
      <c r="BO6" s="120">
        <f>IF(P6=0,"",IF(BN6=0,"",(BN6/P6)))</f>
        <v>0.45161290322581</v>
      </c>
      <c r="BP6" s="121">
        <v>3</v>
      </c>
      <c r="BQ6" s="122">
        <f>IFERROR(BP6/BN6,"-")</f>
        <v>0.21428571428571</v>
      </c>
      <c r="BR6" s="123">
        <v>37000</v>
      </c>
      <c r="BS6" s="124">
        <f>IFERROR(BR6/BN6,"-")</f>
        <v>2642.8571428571</v>
      </c>
      <c r="BT6" s="125"/>
      <c r="BU6" s="125">
        <v>2</v>
      </c>
      <c r="BV6" s="125">
        <v>1</v>
      </c>
      <c r="BW6" s="126">
        <v>3</v>
      </c>
      <c r="BX6" s="127">
        <f>IF(P6=0,"",IF(BW6=0,"",(BW6/P6)))</f>
        <v>0.096774193548387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0.032258064516129</v>
      </c>
      <c r="CH6" s="135">
        <v>1</v>
      </c>
      <c r="CI6" s="136">
        <f>IFERROR(CH6/CF6,"-")</f>
        <v>1</v>
      </c>
      <c r="CJ6" s="137">
        <v>8000</v>
      </c>
      <c r="CK6" s="138">
        <f>IFERROR(CJ6/CF6,"-")</f>
        <v>8000</v>
      </c>
      <c r="CL6" s="139"/>
      <c r="CM6" s="139">
        <v>1</v>
      </c>
      <c r="CN6" s="139"/>
      <c r="CO6" s="140">
        <v>6</v>
      </c>
      <c r="CP6" s="141">
        <v>121000</v>
      </c>
      <c r="CQ6" s="141">
        <v>68000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54</v>
      </c>
      <c r="L7" s="81">
        <v>0</v>
      </c>
      <c r="M7" s="81">
        <v>177</v>
      </c>
      <c r="N7" s="91">
        <v>23</v>
      </c>
      <c r="O7" s="92">
        <v>0</v>
      </c>
      <c r="P7" s="93">
        <f>N7+O7</f>
        <v>23</v>
      </c>
      <c r="Q7" s="82">
        <f>IFERROR(P7/M7,"-")</f>
        <v>0.12994350282486</v>
      </c>
      <c r="R7" s="81">
        <v>1</v>
      </c>
      <c r="S7" s="81">
        <v>8</v>
      </c>
      <c r="T7" s="82">
        <f>IFERROR(S7/(O7+P7),"-")</f>
        <v>0.34782608695652</v>
      </c>
      <c r="U7" s="182"/>
      <c r="V7" s="84">
        <v>1</v>
      </c>
      <c r="W7" s="82">
        <f>IF(P7=0,"-",V7/P7)</f>
        <v>0.043478260869565</v>
      </c>
      <c r="X7" s="186">
        <v>40000</v>
      </c>
      <c r="Y7" s="187">
        <f>IFERROR(X7/P7,"-")</f>
        <v>1739.1304347826</v>
      </c>
      <c r="Z7" s="187">
        <f>IFERROR(X7/V7,"-")</f>
        <v>40000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0.08695652173913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0.08695652173913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0.21739130434783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0.43478260869565</v>
      </c>
      <c r="BP7" s="121">
        <v>1</v>
      </c>
      <c r="BQ7" s="122">
        <f>IFERROR(BP7/BN7,"-")</f>
        <v>0.1</v>
      </c>
      <c r="BR7" s="123">
        <v>40000</v>
      </c>
      <c r="BS7" s="124">
        <f>IFERROR(BR7/BN7,"-")</f>
        <v>4000</v>
      </c>
      <c r="BT7" s="125"/>
      <c r="BU7" s="125">
        <v>1</v>
      </c>
      <c r="BV7" s="125"/>
      <c r="BW7" s="126">
        <v>3</v>
      </c>
      <c r="BX7" s="127">
        <f>IF(P7=0,"",IF(BW7=0,"",(BW7/P7)))</f>
        <v>0.1304347826087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0.043478260869565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40000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16</v>
      </c>
      <c r="L8" s="81">
        <v>0</v>
      </c>
      <c r="M8" s="81">
        <v>51</v>
      </c>
      <c r="N8" s="91">
        <v>8</v>
      </c>
      <c r="O8" s="92">
        <v>0</v>
      </c>
      <c r="P8" s="93">
        <f>N8+O8</f>
        <v>8</v>
      </c>
      <c r="Q8" s="82">
        <f>IFERROR(P8/M8,"-")</f>
        <v>0.15686274509804</v>
      </c>
      <c r="R8" s="81">
        <v>0</v>
      </c>
      <c r="S8" s="81">
        <v>2</v>
      </c>
      <c r="T8" s="82">
        <f>IFERROR(S8/(O8+P8),"-")</f>
        <v>0.25</v>
      </c>
      <c r="U8" s="182"/>
      <c r="V8" s="84">
        <v>2</v>
      </c>
      <c r="W8" s="82">
        <f>IF(P8=0,"-",V8/P8)</f>
        <v>0.25</v>
      </c>
      <c r="X8" s="186">
        <v>15000</v>
      </c>
      <c r="Y8" s="187">
        <f>IFERROR(X8/P8,"-")</f>
        <v>1875</v>
      </c>
      <c r="Z8" s="187">
        <f>IFERROR(X8/V8,"-")</f>
        <v>7500</v>
      </c>
      <c r="AA8" s="188"/>
      <c r="AB8" s="85"/>
      <c r="AC8" s="79"/>
      <c r="AD8" s="94">
        <v>1</v>
      </c>
      <c r="AE8" s="95">
        <f>IF(P8=0,"",IF(AD8=0,"",(AD8/P8)))</f>
        <v>0.125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0.125</v>
      </c>
      <c r="BG8" s="112">
        <v>1</v>
      </c>
      <c r="BH8" s="114">
        <f>IFERROR(BG8/BE8,"-")</f>
        <v>1</v>
      </c>
      <c r="BI8" s="115">
        <v>2000</v>
      </c>
      <c r="BJ8" s="116">
        <f>IFERROR(BI8/BE8,"-")</f>
        <v>2000</v>
      </c>
      <c r="BK8" s="117">
        <v>1</v>
      </c>
      <c r="BL8" s="117"/>
      <c r="BM8" s="117"/>
      <c r="BN8" s="119">
        <v>2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3</v>
      </c>
      <c r="BX8" s="127">
        <f>IF(P8=0,"",IF(BW8=0,"",(BW8/P8)))</f>
        <v>0.375</v>
      </c>
      <c r="BY8" s="128">
        <v>1</v>
      </c>
      <c r="BZ8" s="129">
        <f>IFERROR(BY8/BW8,"-")</f>
        <v>0.33333333333333</v>
      </c>
      <c r="CA8" s="130">
        <v>13000</v>
      </c>
      <c r="CB8" s="131">
        <f>IFERROR(CA8/BW8,"-")</f>
        <v>4333.3333333333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15000</v>
      </c>
      <c r="CQ8" s="141">
        <v>13000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15</v>
      </c>
      <c r="L9" s="81">
        <v>0</v>
      </c>
      <c r="M9" s="81">
        <v>44</v>
      </c>
      <c r="N9" s="91">
        <v>6</v>
      </c>
      <c r="O9" s="92">
        <v>0</v>
      </c>
      <c r="P9" s="93">
        <f>N9+O9</f>
        <v>6</v>
      </c>
      <c r="Q9" s="82">
        <f>IFERROR(P9/M9,"-")</f>
        <v>0.13636363636364</v>
      </c>
      <c r="R9" s="81">
        <v>0</v>
      </c>
      <c r="S9" s="81">
        <v>2</v>
      </c>
      <c r="T9" s="82">
        <f>IFERROR(S9/(O9+P9),"-")</f>
        <v>0.33333333333333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0.16666666666667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0.16666666666667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131</v>
      </c>
      <c r="L10" s="81">
        <v>108</v>
      </c>
      <c r="M10" s="81">
        <v>50</v>
      </c>
      <c r="N10" s="91">
        <v>23</v>
      </c>
      <c r="O10" s="92">
        <v>0</v>
      </c>
      <c r="P10" s="93">
        <f>N10+O10</f>
        <v>23</v>
      </c>
      <c r="Q10" s="82">
        <f>IFERROR(P10/M10,"-")</f>
        <v>0.46</v>
      </c>
      <c r="R10" s="81">
        <v>7</v>
      </c>
      <c r="S10" s="81">
        <v>1</v>
      </c>
      <c r="T10" s="82">
        <f>IFERROR(S10/(O10+P10),"-")</f>
        <v>0.043478260869565</v>
      </c>
      <c r="U10" s="182"/>
      <c r="V10" s="84">
        <v>6</v>
      </c>
      <c r="W10" s="82">
        <f>IF(P10=0,"-",V10/P10)</f>
        <v>0.26086956521739</v>
      </c>
      <c r="X10" s="186">
        <v>1855000</v>
      </c>
      <c r="Y10" s="187">
        <f>IFERROR(X10/P10,"-")</f>
        <v>80652.173913043</v>
      </c>
      <c r="Z10" s="187">
        <f>IFERROR(X10/V10,"-")</f>
        <v>309166.66666667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5</v>
      </c>
      <c r="BF10" s="113">
        <f>IF(P10=0,"",IF(BE10=0,"",(BE10/P10)))</f>
        <v>0.21739130434783</v>
      </c>
      <c r="BG10" s="112">
        <v>2</v>
      </c>
      <c r="BH10" s="114">
        <f>IFERROR(BG10/BE10,"-")</f>
        <v>0.4</v>
      </c>
      <c r="BI10" s="115">
        <v>1733000</v>
      </c>
      <c r="BJ10" s="116">
        <f>IFERROR(BI10/BE10,"-")</f>
        <v>346600</v>
      </c>
      <c r="BK10" s="117">
        <v>1</v>
      </c>
      <c r="BL10" s="117"/>
      <c r="BM10" s="117">
        <v>1</v>
      </c>
      <c r="BN10" s="119">
        <v>5</v>
      </c>
      <c r="BO10" s="120">
        <f>IF(P10=0,"",IF(BN10=0,"",(BN10/P10)))</f>
        <v>0.21739130434783</v>
      </c>
      <c r="BP10" s="121">
        <v>4</v>
      </c>
      <c r="BQ10" s="122">
        <f>IFERROR(BP10/BN10,"-")</f>
        <v>0.8</v>
      </c>
      <c r="BR10" s="123">
        <v>119000</v>
      </c>
      <c r="BS10" s="124">
        <f>IFERROR(BR10/BN10,"-")</f>
        <v>23800</v>
      </c>
      <c r="BT10" s="125">
        <v>2</v>
      </c>
      <c r="BU10" s="125"/>
      <c r="BV10" s="125">
        <v>2</v>
      </c>
      <c r="BW10" s="126">
        <v>9</v>
      </c>
      <c r="BX10" s="127">
        <f>IF(P10=0,"",IF(BW10=0,"",(BW10/P10)))</f>
        <v>0.39130434782609</v>
      </c>
      <c r="BY10" s="128">
        <v>4</v>
      </c>
      <c r="BZ10" s="129">
        <f>IFERROR(BY10/BW10,"-")</f>
        <v>0.44444444444444</v>
      </c>
      <c r="CA10" s="130">
        <v>78000</v>
      </c>
      <c r="CB10" s="131">
        <f>IFERROR(CA10/BW10,"-")</f>
        <v>8666.6666666667</v>
      </c>
      <c r="CC10" s="132">
        <v>1</v>
      </c>
      <c r="CD10" s="132"/>
      <c r="CE10" s="132">
        <v>3</v>
      </c>
      <c r="CF10" s="133">
        <v>4</v>
      </c>
      <c r="CG10" s="134">
        <f>IF(P10=0,"",IF(CF10=0,"",(CF10/P10)))</f>
        <v>0.17391304347826</v>
      </c>
      <c r="CH10" s="135">
        <v>3</v>
      </c>
      <c r="CI10" s="136">
        <f>IFERROR(CH10/CF10,"-")</f>
        <v>0.75</v>
      </c>
      <c r="CJ10" s="137">
        <v>436000</v>
      </c>
      <c r="CK10" s="138">
        <f>IFERROR(CJ10/CF10,"-")</f>
        <v>109000</v>
      </c>
      <c r="CL10" s="139">
        <v>1</v>
      </c>
      <c r="CM10" s="139"/>
      <c r="CN10" s="139">
        <v>2</v>
      </c>
      <c r="CO10" s="140">
        <v>6</v>
      </c>
      <c r="CP10" s="141">
        <v>1855000</v>
      </c>
      <c r="CQ10" s="141">
        <v>1723000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0.87969230769231</v>
      </c>
      <c r="B11" s="203" t="s">
        <v>77</v>
      </c>
      <c r="C11" s="203"/>
      <c r="D11" s="203" t="s">
        <v>78</v>
      </c>
      <c r="E11" s="203" t="s">
        <v>79</v>
      </c>
      <c r="F11" s="203" t="s">
        <v>63</v>
      </c>
      <c r="G11" s="203" t="s">
        <v>80</v>
      </c>
      <c r="H11" s="90" t="s">
        <v>81</v>
      </c>
      <c r="I11" s="204" t="s">
        <v>82</v>
      </c>
      <c r="J11" s="188">
        <v>520000</v>
      </c>
      <c r="K11" s="81">
        <v>11</v>
      </c>
      <c r="L11" s="81">
        <v>0</v>
      </c>
      <c r="M11" s="81">
        <v>46</v>
      </c>
      <c r="N11" s="91">
        <v>4</v>
      </c>
      <c r="O11" s="92">
        <v>0</v>
      </c>
      <c r="P11" s="93">
        <f>N11+O11</f>
        <v>4</v>
      </c>
      <c r="Q11" s="82">
        <f>IFERROR(P11/M11,"-")</f>
        <v>0.08695652173913</v>
      </c>
      <c r="R11" s="81">
        <v>0</v>
      </c>
      <c r="S11" s="81">
        <v>1</v>
      </c>
      <c r="T11" s="82">
        <f>IFERROR(S11/(O11+P11),"-")</f>
        <v>0.25</v>
      </c>
      <c r="U11" s="182">
        <f>IFERROR(J11/SUM(P11:P16),"-")</f>
        <v>9811.320754717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-62560</v>
      </c>
      <c r="AB11" s="85">
        <f>SUM(X11:X16)/SUM(J11:J16)</f>
        <v>0.87969230769231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0.75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84</v>
      </c>
      <c r="E12" s="203" t="s">
        <v>85</v>
      </c>
      <c r="F12" s="203" t="s">
        <v>63</v>
      </c>
      <c r="G12" s="203"/>
      <c r="H12" s="90" t="s">
        <v>81</v>
      </c>
      <c r="I12" s="204" t="s">
        <v>86</v>
      </c>
      <c r="J12" s="188"/>
      <c r="K12" s="81">
        <v>16</v>
      </c>
      <c r="L12" s="81">
        <v>0</v>
      </c>
      <c r="M12" s="81">
        <v>82</v>
      </c>
      <c r="N12" s="91">
        <v>8</v>
      </c>
      <c r="O12" s="92">
        <v>0</v>
      </c>
      <c r="P12" s="93">
        <f>N12+O12</f>
        <v>8</v>
      </c>
      <c r="Q12" s="82">
        <f>IFERROR(P12/M12,"-")</f>
        <v>0.097560975609756</v>
      </c>
      <c r="R12" s="81">
        <v>0</v>
      </c>
      <c r="S12" s="81">
        <v>2</v>
      </c>
      <c r="T12" s="82">
        <f>IFERROR(S12/(O12+P12),"-")</f>
        <v>0.25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0.125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0.125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0.125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4</v>
      </c>
      <c r="BX12" s="127">
        <f>IF(P12=0,"",IF(BW12=0,"",(BW12/P12)))</f>
        <v>0.5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0.125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88</v>
      </c>
      <c r="E13" s="203" t="s">
        <v>89</v>
      </c>
      <c r="F13" s="203" t="s">
        <v>63</v>
      </c>
      <c r="G13" s="203"/>
      <c r="H13" s="90" t="s">
        <v>81</v>
      </c>
      <c r="I13" s="204" t="s">
        <v>66</v>
      </c>
      <c r="J13" s="188"/>
      <c r="K13" s="81">
        <v>1</v>
      </c>
      <c r="L13" s="81">
        <v>0</v>
      </c>
      <c r="M13" s="81">
        <v>143</v>
      </c>
      <c r="N13" s="91">
        <v>1</v>
      </c>
      <c r="O13" s="92">
        <v>0</v>
      </c>
      <c r="P13" s="93">
        <f>N13+O13</f>
        <v>1</v>
      </c>
      <c r="Q13" s="82">
        <f>IFERROR(P13/M13,"-")</f>
        <v>0.006993006993007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/>
      <c r="E14" s="203" t="s">
        <v>89</v>
      </c>
      <c r="F14" s="203" t="s">
        <v>63</v>
      </c>
      <c r="G14" s="203"/>
      <c r="H14" s="90" t="s">
        <v>81</v>
      </c>
      <c r="I14" s="90"/>
      <c r="J14" s="188"/>
      <c r="K14" s="81">
        <v>29</v>
      </c>
      <c r="L14" s="81">
        <v>0</v>
      </c>
      <c r="M14" s="81">
        <v>97</v>
      </c>
      <c r="N14" s="91">
        <v>12</v>
      </c>
      <c r="O14" s="92">
        <v>1</v>
      </c>
      <c r="P14" s="93">
        <f>N14+O14</f>
        <v>13</v>
      </c>
      <c r="Q14" s="82">
        <f>IFERROR(P14/M14,"-")</f>
        <v>0.1340206185567</v>
      </c>
      <c r="R14" s="81">
        <v>0</v>
      </c>
      <c r="S14" s="81">
        <v>4</v>
      </c>
      <c r="T14" s="82">
        <f>IFERROR(S14/(O14+P14),"-")</f>
        <v>0.28571428571429</v>
      </c>
      <c r="U14" s="182"/>
      <c r="V14" s="84">
        <v>2</v>
      </c>
      <c r="W14" s="82">
        <f>IF(P14=0,"-",V14/P14)</f>
        <v>0.15384615384615</v>
      </c>
      <c r="X14" s="186">
        <v>21440</v>
      </c>
      <c r="Y14" s="187">
        <f>IFERROR(X14/P14,"-")</f>
        <v>1649.2307692308</v>
      </c>
      <c r="Z14" s="187">
        <f>IFERROR(X14/V14,"-")</f>
        <v>10720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0.076923076923077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4</v>
      </c>
      <c r="BF14" s="113">
        <f>IF(P14=0,"",IF(BE14=0,"",(BE14/P14)))</f>
        <v>0.30769230769231</v>
      </c>
      <c r="BG14" s="112">
        <v>1</v>
      </c>
      <c r="BH14" s="114">
        <f>IFERROR(BG14/BE14,"-")</f>
        <v>0.25</v>
      </c>
      <c r="BI14" s="115">
        <v>15440</v>
      </c>
      <c r="BJ14" s="116">
        <f>IFERROR(BI14/BE14,"-")</f>
        <v>3860</v>
      </c>
      <c r="BK14" s="117"/>
      <c r="BL14" s="117"/>
      <c r="BM14" s="117">
        <v>1</v>
      </c>
      <c r="BN14" s="119">
        <v>6</v>
      </c>
      <c r="BO14" s="120">
        <f>IF(P14=0,"",IF(BN14=0,"",(BN14/P14)))</f>
        <v>0.46153846153846</v>
      </c>
      <c r="BP14" s="121">
        <v>1</v>
      </c>
      <c r="BQ14" s="122">
        <f>IFERROR(BP14/BN14,"-")</f>
        <v>0.16666666666667</v>
      </c>
      <c r="BR14" s="123">
        <v>6000</v>
      </c>
      <c r="BS14" s="124">
        <f>IFERROR(BR14/BN14,"-")</f>
        <v>1000</v>
      </c>
      <c r="BT14" s="125"/>
      <c r="BU14" s="125">
        <v>1</v>
      </c>
      <c r="BV14" s="125"/>
      <c r="BW14" s="126">
        <v>1</v>
      </c>
      <c r="BX14" s="127">
        <f>IF(P14=0,"",IF(BW14=0,"",(BW14/P14)))</f>
        <v>0.076923076923077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0.076923076923077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2</v>
      </c>
      <c r="CP14" s="141">
        <v>21440</v>
      </c>
      <c r="CQ14" s="141">
        <v>15440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92</v>
      </c>
      <c r="E15" s="203" t="s">
        <v>93</v>
      </c>
      <c r="F15" s="203" t="s">
        <v>63</v>
      </c>
      <c r="G15" s="203"/>
      <c r="H15" s="90" t="s">
        <v>81</v>
      </c>
      <c r="I15" s="205" t="s">
        <v>94</v>
      </c>
      <c r="J15" s="188"/>
      <c r="K15" s="81">
        <v>12</v>
      </c>
      <c r="L15" s="81">
        <v>0</v>
      </c>
      <c r="M15" s="81">
        <v>65</v>
      </c>
      <c r="N15" s="91">
        <v>5</v>
      </c>
      <c r="O15" s="92">
        <v>0</v>
      </c>
      <c r="P15" s="93">
        <f>N15+O15</f>
        <v>5</v>
      </c>
      <c r="Q15" s="82">
        <f>IFERROR(P15/M15,"-")</f>
        <v>0.076923076923077</v>
      </c>
      <c r="R15" s="81">
        <v>1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3000</v>
      </c>
      <c r="Y15" s="187">
        <f>IFERROR(X15/P15,"-")</f>
        <v>600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4</v>
      </c>
      <c r="BX15" s="127">
        <f>IF(P15=0,"",IF(BW15=0,"",(BW15/P15)))</f>
        <v>0.8</v>
      </c>
      <c r="BY15" s="128">
        <v>1</v>
      </c>
      <c r="BZ15" s="129">
        <f>IFERROR(BY15/BW15,"-")</f>
        <v>0.25</v>
      </c>
      <c r="CA15" s="130">
        <v>3000</v>
      </c>
      <c r="CB15" s="131">
        <f>IFERROR(CA15/BW15,"-")</f>
        <v>750</v>
      </c>
      <c r="CC15" s="132">
        <v>1</v>
      </c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3000</v>
      </c>
      <c r="CQ15" s="141">
        <v>3000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74</v>
      </c>
      <c r="E16" s="203" t="s">
        <v>74</v>
      </c>
      <c r="F16" s="203" t="s">
        <v>75</v>
      </c>
      <c r="G16" s="203"/>
      <c r="H16" s="90"/>
      <c r="I16" s="90"/>
      <c r="J16" s="188"/>
      <c r="K16" s="81">
        <v>123</v>
      </c>
      <c r="L16" s="81">
        <v>67</v>
      </c>
      <c r="M16" s="81">
        <v>33</v>
      </c>
      <c r="N16" s="91">
        <v>22</v>
      </c>
      <c r="O16" s="92">
        <v>0</v>
      </c>
      <c r="P16" s="93">
        <f>N16+O16</f>
        <v>22</v>
      </c>
      <c r="Q16" s="82">
        <f>IFERROR(P16/M16,"-")</f>
        <v>0.66666666666667</v>
      </c>
      <c r="R16" s="81">
        <v>4</v>
      </c>
      <c r="S16" s="81">
        <v>3</v>
      </c>
      <c r="T16" s="82">
        <f>IFERROR(S16/(O16+P16),"-")</f>
        <v>0.13636363636364</v>
      </c>
      <c r="U16" s="182"/>
      <c r="V16" s="84">
        <v>5</v>
      </c>
      <c r="W16" s="82">
        <f>IF(P16=0,"-",V16/P16)</f>
        <v>0.22727272727273</v>
      </c>
      <c r="X16" s="186">
        <v>433000</v>
      </c>
      <c r="Y16" s="187">
        <f>IFERROR(X16/P16,"-")</f>
        <v>19681.818181818</v>
      </c>
      <c r="Z16" s="187">
        <f>IFERROR(X16/V16,"-")</f>
        <v>86600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0.045454545454545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0.045454545454545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7</v>
      </c>
      <c r="BO16" s="120">
        <f>IF(P16=0,"",IF(BN16=0,"",(BN16/P16)))</f>
        <v>0.31818181818182</v>
      </c>
      <c r="BP16" s="121">
        <v>1</v>
      </c>
      <c r="BQ16" s="122">
        <f>IFERROR(BP16/BN16,"-")</f>
        <v>0.14285714285714</v>
      </c>
      <c r="BR16" s="123">
        <v>18000</v>
      </c>
      <c r="BS16" s="124">
        <f>IFERROR(BR16/BN16,"-")</f>
        <v>2571.4285714286</v>
      </c>
      <c r="BT16" s="125"/>
      <c r="BU16" s="125"/>
      <c r="BV16" s="125">
        <v>1</v>
      </c>
      <c r="BW16" s="126">
        <v>9</v>
      </c>
      <c r="BX16" s="127">
        <f>IF(P16=0,"",IF(BW16=0,"",(BW16/P16)))</f>
        <v>0.40909090909091</v>
      </c>
      <c r="BY16" s="128">
        <v>4</v>
      </c>
      <c r="BZ16" s="129">
        <f>IFERROR(BY16/BW16,"-")</f>
        <v>0.44444444444444</v>
      </c>
      <c r="CA16" s="130">
        <v>860000</v>
      </c>
      <c r="CB16" s="131">
        <f>IFERROR(CA16/BW16,"-")</f>
        <v>95555.555555556</v>
      </c>
      <c r="CC16" s="132"/>
      <c r="CD16" s="132"/>
      <c r="CE16" s="132">
        <v>4</v>
      </c>
      <c r="CF16" s="133">
        <v>4</v>
      </c>
      <c r="CG16" s="134">
        <f>IF(P16=0,"",IF(CF16=0,"",(CF16/P16)))</f>
        <v>0.18181818181818</v>
      </c>
      <c r="CH16" s="135">
        <v>1</v>
      </c>
      <c r="CI16" s="136">
        <f>IFERROR(CH16/CF16,"-")</f>
        <v>0.25</v>
      </c>
      <c r="CJ16" s="137">
        <v>3000</v>
      </c>
      <c r="CK16" s="138">
        <f>IFERROR(CJ16/CF16,"-")</f>
        <v>750</v>
      </c>
      <c r="CL16" s="139">
        <v>1</v>
      </c>
      <c r="CM16" s="139"/>
      <c r="CN16" s="139"/>
      <c r="CO16" s="140">
        <v>5</v>
      </c>
      <c r="CP16" s="141">
        <v>433000</v>
      </c>
      <c r="CQ16" s="141">
        <v>448000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0.12692307692308</v>
      </c>
      <c r="B17" s="203" t="s">
        <v>96</v>
      </c>
      <c r="C17" s="203"/>
      <c r="D17" s="203" t="s">
        <v>97</v>
      </c>
      <c r="E17" s="203" t="s">
        <v>98</v>
      </c>
      <c r="F17" s="203" t="s">
        <v>63</v>
      </c>
      <c r="G17" s="203" t="s">
        <v>99</v>
      </c>
      <c r="H17" s="90" t="s">
        <v>100</v>
      </c>
      <c r="I17" s="90" t="s">
        <v>101</v>
      </c>
      <c r="J17" s="188">
        <v>260000</v>
      </c>
      <c r="K17" s="81">
        <v>4</v>
      </c>
      <c r="L17" s="81">
        <v>0</v>
      </c>
      <c r="M17" s="81">
        <v>42</v>
      </c>
      <c r="N17" s="91">
        <v>2</v>
      </c>
      <c r="O17" s="92">
        <v>0</v>
      </c>
      <c r="P17" s="93">
        <f>N17+O17</f>
        <v>2</v>
      </c>
      <c r="Q17" s="82">
        <f>IFERROR(P17/M17,"-")</f>
        <v>0.047619047619048</v>
      </c>
      <c r="R17" s="81">
        <v>0</v>
      </c>
      <c r="S17" s="81">
        <v>2</v>
      </c>
      <c r="T17" s="82">
        <f>IFERROR(S17/(O17+P17),"-")</f>
        <v>1</v>
      </c>
      <c r="U17" s="182">
        <f>IFERROR(J17/SUM(P17:P20),"-")</f>
        <v>26000</v>
      </c>
      <c r="V17" s="84">
        <v>2</v>
      </c>
      <c r="W17" s="82">
        <f>IF(P17=0,"-",V17/P17)</f>
        <v>1</v>
      </c>
      <c r="X17" s="186">
        <v>9000</v>
      </c>
      <c r="Y17" s="187">
        <f>IFERROR(X17/P17,"-")</f>
        <v>4500</v>
      </c>
      <c r="Z17" s="187">
        <f>IFERROR(X17/V17,"-")</f>
        <v>4500</v>
      </c>
      <c r="AA17" s="188">
        <f>SUM(X17:X20)-SUM(J17:J20)</f>
        <v>-227000</v>
      </c>
      <c r="AB17" s="85">
        <f>SUM(X17:X20)/SUM(J17:J20)</f>
        <v>0.12692307692308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0.5</v>
      </c>
      <c r="BG17" s="112">
        <v>1</v>
      </c>
      <c r="BH17" s="114">
        <f>IFERROR(BG17/BE17,"-")</f>
        <v>1</v>
      </c>
      <c r="BI17" s="115">
        <v>3000</v>
      </c>
      <c r="BJ17" s="116">
        <f>IFERROR(BI17/BE17,"-")</f>
        <v>3000</v>
      </c>
      <c r="BK17" s="117">
        <v>1</v>
      </c>
      <c r="BL17" s="117"/>
      <c r="BM17" s="117"/>
      <c r="BN17" s="119">
        <v>1</v>
      </c>
      <c r="BO17" s="120">
        <f>IF(P17=0,"",IF(BN17=0,"",(BN17/P17)))</f>
        <v>0.5</v>
      </c>
      <c r="BP17" s="121">
        <v>1</v>
      </c>
      <c r="BQ17" s="122">
        <f>IFERROR(BP17/BN17,"-")</f>
        <v>1</v>
      </c>
      <c r="BR17" s="123">
        <v>6000</v>
      </c>
      <c r="BS17" s="124">
        <f>IFERROR(BR17/BN17,"-")</f>
        <v>6000</v>
      </c>
      <c r="BT17" s="125"/>
      <c r="BU17" s="125">
        <v>1</v>
      </c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9000</v>
      </c>
      <c r="CQ17" s="141">
        <v>6000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102</v>
      </c>
      <c r="C18" s="203"/>
      <c r="D18" s="203" t="s">
        <v>103</v>
      </c>
      <c r="E18" s="203" t="s">
        <v>104</v>
      </c>
      <c r="F18" s="203" t="s">
        <v>105</v>
      </c>
      <c r="G18" s="203"/>
      <c r="H18" s="90" t="s">
        <v>100</v>
      </c>
      <c r="I18" s="90" t="s">
        <v>106</v>
      </c>
      <c r="J18" s="188"/>
      <c r="K18" s="81">
        <v>5</v>
      </c>
      <c r="L18" s="81">
        <v>0</v>
      </c>
      <c r="M18" s="81">
        <v>23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107</v>
      </c>
      <c r="C19" s="203"/>
      <c r="D19" s="203" t="s">
        <v>108</v>
      </c>
      <c r="E19" s="203" t="s">
        <v>109</v>
      </c>
      <c r="F19" s="203" t="s">
        <v>63</v>
      </c>
      <c r="G19" s="203"/>
      <c r="H19" s="90" t="s">
        <v>100</v>
      </c>
      <c r="I19" s="90" t="s">
        <v>110</v>
      </c>
      <c r="J19" s="188"/>
      <c r="K19" s="81">
        <v>1</v>
      </c>
      <c r="L19" s="81">
        <v>0</v>
      </c>
      <c r="M19" s="81">
        <v>12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111</v>
      </c>
      <c r="C20" s="203"/>
      <c r="D20" s="203" t="s">
        <v>74</v>
      </c>
      <c r="E20" s="203" t="s">
        <v>74</v>
      </c>
      <c r="F20" s="203" t="s">
        <v>75</v>
      </c>
      <c r="G20" s="203"/>
      <c r="H20" s="90"/>
      <c r="I20" s="90"/>
      <c r="J20" s="188"/>
      <c r="K20" s="81">
        <v>33</v>
      </c>
      <c r="L20" s="81">
        <v>28</v>
      </c>
      <c r="M20" s="81">
        <v>10</v>
      </c>
      <c r="N20" s="91">
        <v>8</v>
      </c>
      <c r="O20" s="92">
        <v>0</v>
      </c>
      <c r="P20" s="93">
        <f>N20+O20</f>
        <v>8</v>
      </c>
      <c r="Q20" s="82">
        <f>IFERROR(P20/M20,"-")</f>
        <v>0.8</v>
      </c>
      <c r="R20" s="81">
        <v>1</v>
      </c>
      <c r="S20" s="81">
        <v>2</v>
      </c>
      <c r="T20" s="82">
        <f>IFERROR(S20/(O20+P20),"-")</f>
        <v>0.25</v>
      </c>
      <c r="U20" s="182"/>
      <c r="V20" s="84">
        <v>2</v>
      </c>
      <c r="W20" s="82">
        <f>IF(P20=0,"-",V20/P20)</f>
        <v>0.25</v>
      </c>
      <c r="X20" s="186">
        <v>24000</v>
      </c>
      <c r="Y20" s="187">
        <f>IFERROR(X20/P20,"-")</f>
        <v>3000</v>
      </c>
      <c r="Z20" s="187">
        <f>IFERROR(X20/V20,"-")</f>
        <v>12000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0.125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4</v>
      </c>
      <c r="BX20" s="127">
        <f>IF(P20=0,"",IF(BW20=0,"",(BW20/P20)))</f>
        <v>0.5</v>
      </c>
      <c r="BY20" s="128">
        <v>2</v>
      </c>
      <c r="BZ20" s="129">
        <f>IFERROR(BY20/BW20,"-")</f>
        <v>0.5</v>
      </c>
      <c r="CA20" s="130">
        <v>271000</v>
      </c>
      <c r="CB20" s="131">
        <f>IFERROR(CA20/BW20,"-")</f>
        <v>67750</v>
      </c>
      <c r="CC20" s="132"/>
      <c r="CD20" s="132"/>
      <c r="CE20" s="132">
        <v>2</v>
      </c>
      <c r="CF20" s="133">
        <v>3</v>
      </c>
      <c r="CG20" s="134">
        <f>IF(P20=0,"",IF(CF20=0,"",(CF20/P20)))</f>
        <v>0.375</v>
      </c>
      <c r="CH20" s="135">
        <v>1</v>
      </c>
      <c r="CI20" s="136">
        <f>IFERROR(CH20/CF20,"-")</f>
        <v>0.33333333333333</v>
      </c>
      <c r="CJ20" s="137">
        <v>5000</v>
      </c>
      <c r="CK20" s="138">
        <f>IFERROR(CJ20/CF20,"-")</f>
        <v>1666.6666666667</v>
      </c>
      <c r="CL20" s="139">
        <v>1</v>
      </c>
      <c r="CM20" s="139"/>
      <c r="CN20" s="139"/>
      <c r="CO20" s="140">
        <v>2</v>
      </c>
      <c r="CP20" s="141">
        <v>24000</v>
      </c>
      <c r="CQ20" s="141">
        <v>252000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0.2</v>
      </c>
      <c r="B21" s="203" t="s">
        <v>112</v>
      </c>
      <c r="C21" s="203"/>
      <c r="D21" s="203" t="s">
        <v>97</v>
      </c>
      <c r="E21" s="203" t="s">
        <v>98</v>
      </c>
      <c r="F21" s="203" t="s">
        <v>63</v>
      </c>
      <c r="G21" s="203" t="s">
        <v>113</v>
      </c>
      <c r="H21" s="90" t="s">
        <v>114</v>
      </c>
      <c r="I21" s="90" t="s">
        <v>101</v>
      </c>
      <c r="J21" s="188">
        <v>200000</v>
      </c>
      <c r="K21" s="81">
        <v>15</v>
      </c>
      <c r="L21" s="81">
        <v>0</v>
      </c>
      <c r="M21" s="81">
        <v>38</v>
      </c>
      <c r="N21" s="91">
        <v>5</v>
      </c>
      <c r="O21" s="92">
        <v>0</v>
      </c>
      <c r="P21" s="93">
        <f>N21+O21</f>
        <v>5</v>
      </c>
      <c r="Q21" s="82">
        <f>IFERROR(P21/M21,"-")</f>
        <v>0.13157894736842</v>
      </c>
      <c r="R21" s="81">
        <v>3</v>
      </c>
      <c r="S21" s="81">
        <v>2</v>
      </c>
      <c r="T21" s="82">
        <f>IFERROR(S21/(O21+P21),"-")</f>
        <v>0.4</v>
      </c>
      <c r="U21" s="182">
        <f>IFERROR(J21/SUM(P21:P24),"-")</f>
        <v>9523.8095238095</v>
      </c>
      <c r="V21" s="84">
        <v>2</v>
      </c>
      <c r="W21" s="82">
        <f>IF(P21=0,"-",V21/P21)</f>
        <v>0.4</v>
      </c>
      <c r="X21" s="186">
        <v>6000</v>
      </c>
      <c r="Y21" s="187">
        <f>IFERROR(X21/P21,"-")</f>
        <v>1200</v>
      </c>
      <c r="Z21" s="187">
        <f>IFERROR(X21/V21,"-")</f>
        <v>3000</v>
      </c>
      <c r="AA21" s="188">
        <f>SUM(X21:X24)-SUM(J21:J24)</f>
        <v>-160000</v>
      </c>
      <c r="AB21" s="85">
        <f>SUM(X21:X24)/SUM(J21:J24)</f>
        <v>0.2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0.2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0.4</v>
      </c>
      <c r="BP21" s="121">
        <v>1</v>
      </c>
      <c r="BQ21" s="122">
        <f>IFERROR(BP21/BN21,"-")</f>
        <v>0.5</v>
      </c>
      <c r="BR21" s="123">
        <v>3000</v>
      </c>
      <c r="BS21" s="124">
        <f>IFERROR(BR21/BN21,"-")</f>
        <v>1500</v>
      </c>
      <c r="BT21" s="125">
        <v>1</v>
      </c>
      <c r="BU21" s="125"/>
      <c r="BV21" s="125"/>
      <c r="BW21" s="126">
        <v>2</v>
      </c>
      <c r="BX21" s="127">
        <f>IF(P21=0,"",IF(BW21=0,"",(BW21/P21)))</f>
        <v>0.4</v>
      </c>
      <c r="BY21" s="128">
        <v>1</v>
      </c>
      <c r="BZ21" s="129">
        <f>IFERROR(BY21/BW21,"-")</f>
        <v>0.5</v>
      </c>
      <c r="CA21" s="130">
        <v>3000</v>
      </c>
      <c r="CB21" s="131">
        <f>IFERROR(CA21/BW21,"-")</f>
        <v>1500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6000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115</v>
      </c>
      <c r="C22" s="203"/>
      <c r="D22" s="203" t="s">
        <v>103</v>
      </c>
      <c r="E22" s="203" t="s">
        <v>104</v>
      </c>
      <c r="F22" s="203" t="s">
        <v>105</v>
      </c>
      <c r="G22" s="203"/>
      <c r="H22" s="90" t="s">
        <v>114</v>
      </c>
      <c r="I22" s="90" t="s">
        <v>106</v>
      </c>
      <c r="J22" s="188"/>
      <c r="K22" s="81">
        <v>7</v>
      </c>
      <c r="L22" s="81">
        <v>0</v>
      </c>
      <c r="M22" s="81">
        <v>32</v>
      </c>
      <c r="N22" s="91">
        <v>5</v>
      </c>
      <c r="O22" s="92">
        <v>0</v>
      </c>
      <c r="P22" s="93">
        <f>N22+O22</f>
        <v>5</v>
      </c>
      <c r="Q22" s="82">
        <f>IFERROR(P22/M22,"-")</f>
        <v>0.15625</v>
      </c>
      <c r="R22" s="81">
        <v>0</v>
      </c>
      <c r="S22" s="81">
        <v>3</v>
      </c>
      <c r="T22" s="82">
        <f>IFERROR(S22/(O22+P22),"-")</f>
        <v>0.6</v>
      </c>
      <c r="U22" s="182"/>
      <c r="V22" s="84">
        <v>2</v>
      </c>
      <c r="W22" s="82">
        <f>IF(P22=0,"-",V22/P22)</f>
        <v>0.4</v>
      </c>
      <c r="X22" s="186">
        <v>13000</v>
      </c>
      <c r="Y22" s="187">
        <f>IFERROR(X22/P22,"-")</f>
        <v>2600</v>
      </c>
      <c r="Z22" s="187">
        <f>IFERROR(X22/V22,"-")</f>
        <v>6500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5</v>
      </c>
      <c r="BO22" s="120">
        <f>IF(P22=0,"",IF(BN22=0,"",(BN22/P22)))</f>
        <v>1</v>
      </c>
      <c r="BP22" s="121">
        <v>2</v>
      </c>
      <c r="BQ22" s="122">
        <f>IFERROR(BP22/BN22,"-")</f>
        <v>0.4</v>
      </c>
      <c r="BR22" s="123">
        <v>13000</v>
      </c>
      <c r="BS22" s="124">
        <f>IFERROR(BR22/BN22,"-")</f>
        <v>2600</v>
      </c>
      <c r="BT22" s="125">
        <v>1</v>
      </c>
      <c r="BU22" s="125">
        <v>1</v>
      </c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13000</v>
      </c>
      <c r="CQ22" s="141">
        <v>10000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116</v>
      </c>
      <c r="C23" s="203"/>
      <c r="D23" s="203" t="s">
        <v>108</v>
      </c>
      <c r="E23" s="203" t="s">
        <v>109</v>
      </c>
      <c r="F23" s="203" t="s">
        <v>63</v>
      </c>
      <c r="G23" s="203"/>
      <c r="H23" s="90" t="s">
        <v>114</v>
      </c>
      <c r="I23" s="90" t="s">
        <v>110</v>
      </c>
      <c r="J23" s="188"/>
      <c r="K23" s="81">
        <v>9</v>
      </c>
      <c r="L23" s="81">
        <v>0</v>
      </c>
      <c r="M23" s="81">
        <v>32</v>
      </c>
      <c r="N23" s="91">
        <v>4</v>
      </c>
      <c r="O23" s="92">
        <v>0</v>
      </c>
      <c r="P23" s="93">
        <f>N23+O23</f>
        <v>4</v>
      </c>
      <c r="Q23" s="82">
        <f>IFERROR(P23/M23,"-")</f>
        <v>0.125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0.25</v>
      </c>
      <c r="X23" s="186">
        <v>10000</v>
      </c>
      <c r="Y23" s="187">
        <f>IFERROR(X23/P23,"-")</f>
        <v>2500</v>
      </c>
      <c r="Z23" s="187">
        <f>IFERROR(X23/V23,"-")</f>
        <v>10000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4</v>
      </c>
      <c r="BO23" s="120">
        <f>IF(P23=0,"",IF(BN23=0,"",(BN23/P23)))</f>
        <v>1</v>
      </c>
      <c r="BP23" s="121">
        <v>1</v>
      </c>
      <c r="BQ23" s="122">
        <f>IFERROR(BP23/BN23,"-")</f>
        <v>0.25</v>
      </c>
      <c r="BR23" s="123">
        <v>10000</v>
      </c>
      <c r="BS23" s="124">
        <f>IFERROR(BR23/BN23,"-")</f>
        <v>2500</v>
      </c>
      <c r="BT23" s="125"/>
      <c r="BU23" s="125">
        <v>1</v>
      </c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10000</v>
      </c>
      <c r="CQ23" s="141">
        <v>10000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117</v>
      </c>
      <c r="C24" s="203"/>
      <c r="D24" s="203" t="s">
        <v>74</v>
      </c>
      <c r="E24" s="203" t="s">
        <v>74</v>
      </c>
      <c r="F24" s="203" t="s">
        <v>75</v>
      </c>
      <c r="G24" s="203"/>
      <c r="H24" s="90"/>
      <c r="I24" s="90"/>
      <c r="J24" s="188"/>
      <c r="K24" s="81">
        <v>52</v>
      </c>
      <c r="L24" s="81">
        <v>31</v>
      </c>
      <c r="M24" s="81">
        <v>16</v>
      </c>
      <c r="N24" s="91">
        <v>7</v>
      </c>
      <c r="O24" s="92">
        <v>0</v>
      </c>
      <c r="P24" s="93">
        <f>N24+O24</f>
        <v>7</v>
      </c>
      <c r="Q24" s="82">
        <f>IFERROR(P24/M24,"-")</f>
        <v>0.4375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2</v>
      </c>
      <c r="W24" s="82">
        <f>IF(P24=0,"-",V24/P24)</f>
        <v>0.28571428571429</v>
      </c>
      <c r="X24" s="186">
        <v>11000</v>
      </c>
      <c r="Y24" s="187">
        <f>IFERROR(X24/P24,"-")</f>
        <v>1571.4285714286</v>
      </c>
      <c r="Z24" s="187">
        <f>IFERROR(X24/V24,"-")</f>
        <v>5500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0.28571428571429</v>
      </c>
      <c r="BP24" s="121">
        <v>1</v>
      </c>
      <c r="BQ24" s="122">
        <f>IFERROR(BP24/BN24,"-")</f>
        <v>0.5</v>
      </c>
      <c r="BR24" s="123">
        <v>3000</v>
      </c>
      <c r="BS24" s="124">
        <f>IFERROR(BR24/BN24,"-")</f>
        <v>1500</v>
      </c>
      <c r="BT24" s="125">
        <v>1</v>
      </c>
      <c r="BU24" s="125"/>
      <c r="BV24" s="125"/>
      <c r="BW24" s="126">
        <v>4</v>
      </c>
      <c r="BX24" s="127">
        <f>IF(P24=0,"",IF(BW24=0,"",(BW24/P24)))</f>
        <v>0.57142857142857</v>
      </c>
      <c r="BY24" s="128">
        <v>1</v>
      </c>
      <c r="BZ24" s="129">
        <f>IFERROR(BY24/BW24,"-")</f>
        <v>0.25</v>
      </c>
      <c r="CA24" s="130">
        <v>8000</v>
      </c>
      <c r="CB24" s="131">
        <f>IFERROR(CA24/BW24,"-")</f>
        <v>2000</v>
      </c>
      <c r="CC24" s="132"/>
      <c r="CD24" s="132">
        <v>1</v>
      </c>
      <c r="CE24" s="132"/>
      <c r="CF24" s="133">
        <v>1</v>
      </c>
      <c r="CG24" s="134">
        <f>IF(P24=0,"",IF(CF24=0,"",(CF24/P24)))</f>
        <v>0.14285714285714</v>
      </c>
      <c r="CH24" s="135">
        <v>1</v>
      </c>
      <c r="CI24" s="136">
        <f>IFERROR(CH24/CF24,"-")</f>
        <v>1</v>
      </c>
      <c r="CJ24" s="137">
        <v>44000</v>
      </c>
      <c r="CK24" s="138">
        <f>IFERROR(CJ24/CF24,"-")</f>
        <v>44000</v>
      </c>
      <c r="CL24" s="139"/>
      <c r="CM24" s="139"/>
      <c r="CN24" s="139">
        <v>1</v>
      </c>
      <c r="CO24" s="140">
        <v>2</v>
      </c>
      <c r="CP24" s="141">
        <v>11000</v>
      </c>
      <c r="CQ24" s="141">
        <v>44000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0.59166666666667</v>
      </c>
      <c r="B25" s="203" t="s">
        <v>118</v>
      </c>
      <c r="C25" s="203"/>
      <c r="D25" s="203" t="s">
        <v>119</v>
      </c>
      <c r="E25" s="203" t="s">
        <v>79</v>
      </c>
      <c r="F25" s="203" t="s">
        <v>105</v>
      </c>
      <c r="G25" s="203" t="s">
        <v>64</v>
      </c>
      <c r="H25" s="90" t="s">
        <v>120</v>
      </c>
      <c r="I25" s="205" t="s">
        <v>121</v>
      </c>
      <c r="J25" s="188">
        <v>120000</v>
      </c>
      <c r="K25" s="81">
        <v>25</v>
      </c>
      <c r="L25" s="81">
        <v>0</v>
      </c>
      <c r="M25" s="81">
        <v>88</v>
      </c>
      <c r="N25" s="91">
        <v>9</v>
      </c>
      <c r="O25" s="92">
        <v>0</v>
      </c>
      <c r="P25" s="93">
        <f>N25+O25</f>
        <v>9</v>
      </c>
      <c r="Q25" s="82">
        <f>IFERROR(P25/M25,"-")</f>
        <v>0.10227272727273</v>
      </c>
      <c r="R25" s="81">
        <v>0</v>
      </c>
      <c r="S25" s="81">
        <v>4</v>
      </c>
      <c r="T25" s="82">
        <f>IFERROR(S25/(O25+P25),"-")</f>
        <v>0.44444444444444</v>
      </c>
      <c r="U25" s="182">
        <f>IFERROR(J25/SUM(P25:P26),"-")</f>
        <v>9230.7692307692</v>
      </c>
      <c r="V25" s="84">
        <v>3</v>
      </c>
      <c r="W25" s="82">
        <f>IF(P25=0,"-",V25/P25)</f>
        <v>0.33333333333333</v>
      </c>
      <c r="X25" s="186">
        <v>71000</v>
      </c>
      <c r="Y25" s="187">
        <f>IFERROR(X25/P25,"-")</f>
        <v>7888.8888888889</v>
      </c>
      <c r="Z25" s="187">
        <f>IFERROR(X25/V25,"-")</f>
        <v>23666.666666667</v>
      </c>
      <c r="AA25" s="188">
        <f>SUM(X25:X26)-SUM(J25:J26)</f>
        <v>-49000</v>
      </c>
      <c r="AB25" s="85">
        <f>SUM(X25:X26)/SUM(J25:J26)</f>
        <v>0.59166666666667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5</v>
      </c>
      <c r="BF25" s="113">
        <f>IF(P25=0,"",IF(BE25=0,"",(BE25/P25)))</f>
        <v>0.55555555555556</v>
      </c>
      <c r="BG25" s="112">
        <v>2</v>
      </c>
      <c r="BH25" s="114">
        <f>IFERROR(BG25/BE25,"-")</f>
        <v>0.4</v>
      </c>
      <c r="BI25" s="115">
        <v>51000</v>
      </c>
      <c r="BJ25" s="116">
        <f>IFERROR(BI25/BE25,"-")</f>
        <v>10200</v>
      </c>
      <c r="BK25" s="117"/>
      <c r="BL25" s="117"/>
      <c r="BM25" s="117">
        <v>2</v>
      </c>
      <c r="BN25" s="119">
        <v>2</v>
      </c>
      <c r="BO25" s="120">
        <f>IF(P25=0,"",IF(BN25=0,"",(BN25/P25)))</f>
        <v>0.22222222222222</v>
      </c>
      <c r="BP25" s="121">
        <v>1</v>
      </c>
      <c r="BQ25" s="122">
        <f>IFERROR(BP25/BN25,"-")</f>
        <v>0.5</v>
      </c>
      <c r="BR25" s="123">
        <v>20000</v>
      </c>
      <c r="BS25" s="124">
        <f>IFERROR(BR25/BN25,"-")</f>
        <v>10000</v>
      </c>
      <c r="BT25" s="125"/>
      <c r="BU25" s="125">
        <v>1</v>
      </c>
      <c r="BV25" s="125"/>
      <c r="BW25" s="126">
        <v>2</v>
      </c>
      <c r="BX25" s="127">
        <f>IF(P25=0,"",IF(BW25=0,"",(BW25/P25)))</f>
        <v>0.22222222222222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3</v>
      </c>
      <c r="CP25" s="141">
        <v>71000</v>
      </c>
      <c r="CQ25" s="141">
        <v>26000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122</v>
      </c>
      <c r="C26" s="203"/>
      <c r="D26" s="203" t="s">
        <v>119</v>
      </c>
      <c r="E26" s="203" t="s">
        <v>79</v>
      </c>
      <c r="F26" s="203" t="s">
        <v>75</v>
      </c>
      <c r="G26" s="203"/>
      <c r="H26" s="90"/>
      <c r="I26" s="90"/>
      <c r="J26" s="188"/>
      <c r="K26" s="81">
        <v>37</v>
      </c>
      <c r="L26" s="81">
        <v>28</v>
      </c>
      <c r="M26" s="81">
        <v>11</v>
      </c>
      <c r="N26" s="91">
        <v>4</v>
      </c>
      <c r="O26" s="92">
        <v>0</v>
      </c>
      <c r="P26" s="93">
        <f>N26+O26</f>
        <v>4</v>
      </c>
      <c r="Q26" s="82">
        <f>IFERROR(P26/M26,"-")</f>
        <v>0.36363636363636</v>
      </c>
      <c r="R26" s="81">
        <v>0</v>
      </c>
      <c r="S26" s="81">
        <v>2</v>
      </c>
      <c r="T26" s="82">
        <f>IFERROR(S26/(O26+P26),"-")</f>
        <v>0.5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4</v>
      </c>
      <c r="BO26" s="120">
        <f>IF(P26=0,"",IF(BN26=0,"",(BN26/P26)))</f>
        <v>1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10.933333333333</v>
      </c>
      <c r="B27" s="203" t="s">
        <v>123</v>
      </c>
      <c r="C27" s="203"/>
      <c r="D27" s="203" t="s">
        <v>88</v>
      </c>
      <c r="E27" s="203" t="s">
        <v>124</v>
      </c>
      <c r="F27" s="203" t="s">
        <v>63</v>
      </c>
      <c r="G27" s="203" t="s">
        <v>64</v>
      </c>
      <c r="H27" s="90" t="s">
        <v>120</v>
      </c>
      <c r="I27" s="205" t="s">
        <v>94</v>
      </c>
      <c r="J27" s="188">
        <v>120000</v>
      </c>
      <c r="K27" s="81">
        <v>0</v>
      </c>
      <c r="L27" s="81">
        <v>0</v>
      </c>
      <c r="M27" s="81">
        <v>97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>
        <f>IFERROR(J27/SUM(P27:P29),"-")</f>
        <v>7500</v>
      </c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>
        <f>SUM(X27:X29)-SUM(J27:J29)</f>
        <v>1192000</v>
      </c>
      <c r="AB27" s="85">
        <f>SUM(X27:X29)/SUM(J27:J29)</f>
        <v>10.933333333333</v>
      </c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125</v>
      </c>
      <c r="C28" s="203"/>
      <c r="D28" s="203" t="s">
        <v>126</v>
      </c>
      <c r="E28" s="203" t="s">
        <v>124</v>
      </c>
      <c r="F28" s="203" t="s">
        <v>63</v>
      </c>
      <c r="G28" s="203"/>
      <c r="H28" s="90"/>
      <c r="I28" s="90"/>
      <c r="J28" s="188"/>
      <c r="K28" s="81">
        <v>31</v>
      </c>
      <c r="L28" s="81">
        <v>0</v>
      </c>
      <c r="M28" s="81">
        <v>98</v>
      </c>
      <c r="N28" s="91">
        <v>10</v>
      </c>
      <c r="O28" s="92">
        <v>0</v>
      </c>
      <c r="P28" s="93">
        <f>N28+O28</f>
        <v>10</v>
      </c>
      <c r="Q28" s="82">
        <f>IFERROR(P28/M28,"-")</f>
        <v>0.10204081632653</v>
      </c>
      <c r="R28" s="81">
        <v>1</v>
      </c>
      <c r="S28" s="81">
        <v>3</v>
      </c>
      <c r="T28" s="82">
        <f>IFERROR(S28/(O28+P28),"-")</f>
        <v>0.3</v>
      </c>
      <c r="U28" s="182"/>
      <c r="V28" s="84">
        <v>2</v>
      </c>
      <c r="W28" s="82">
        <f>IF(P28=0,"-",V28/P28)</f>
        <v>0.2</v>
      </c>
      <c r="X28" s="186">
        <v>113000</v>
      </c>
      <c r="Y28" s="187">
        <f>IFERROR(X28/P28,"-")</f>
        <v>11300</v>
      </c>
      <c r="Z28" s="187">
        <f>IFERROR(X28/V28,"-")</f>
        <v>56500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0.1</v>
      </c>
      <c r="AO28" s="100">
        <v>1</v>
      </c>
      <c r="AP28" s="102">
        <f>IFERROR(AP28/AM28,"-")</f>
        <v>0</v>
      </c>
      <c r="AQ28" s="103">
        <v>110000</v>
      </c>
      <c r="AR28" s="104">
        <f>IFERROR(AQ28/AM28,"-")</f>
        <v>110000</v>
      </c>
      <c r="AS28" s="105"/>
      <c r="AT28" s="105"/>
      <c r="AU28" s="105">
        <v>1</v>
      </c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0.2</v>
      </c>
      <c r="BG28" s="112">
        <v>2</v>
      </c>
      <c r="BH28" s="114">
        <f>IFERROR(BG28/BE28,"-")</f>
        <v>1</v>
      </c>
      <c r="BI28" s="115">
        <v>6000</v>
      </c>
      <c r="BJ28" s="116">
        <f>IFERROR(BI28/BE28,"-")</f>
        <v>3000</v>
      </c>
      <c r="BK28" s="117">
        <v>2</v>
      </c>
      <c r="BL28" s="117"/>
      <c r="BM28" s="117"/>
      <c r="BN28" s="119">
        <v>5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0.1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0.1</v>
      </c>
      <c r="CH28" s="135">
        <v>1</v>
      </c>
      <c r="CI28" s="136">
        <f>IFERROR(CH28/CF28,"-")</f>
        <v>1</v>
      </c>
      <c r="CJ28" s="137">
        <v>110000</v>
      </c>
      <c r="CK28" s="138">
        <f>IFERROR(CJ28/CF28,"-")</f>
        <v>110000</v>
      </c>
      <c r="CL28" s="139"/>
      <c r="CM28" s="139"/>
      <c r="CN28" s="139">
        <v>1</v>
      </c>
      <c r="CO28" s="140">
        <v>2</v>
      </c>
      <c r="CP28" s="141">
        <v>113000</v>
      </c>
      <c r="CQ28" s="141">
        <v>110000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127</v>
      </c>
      <c r="C29" s="203"/>
      <c r="D29" s="203" t="s">
        <v>126</v>
      </c>
      <c r="E29" s="203" t="s">
        <v>124</v>
      </c>
      <c r="F29" s="203" t="s">
        <v>75</v>
      </c>
      <c r="G29" s="203"/>
      <c r="H29" s="90"/>
      <c r="I29" s="90"/>
      <c r="J29" s="188"/>
      <c r="K29" s="81">
        <v>44</v>
      </c>
      <c r="L29" s="81">
        <v>20</v>
      </c>
      <c r="M29" s="81">
        <v>8</v>
      </c>
      <c r="N29" s="91">
        <v>6</v>
      </c>
      <c r="O29" s="92">
        <v>0</v>
      </c>
      <c r="P29" s="93">
        <f>N29+O29</f>
        <v>6</v>
      </c>
      <c r="Q29" s="82">
        <f>IFERROR(P29/M29,"-")</f>
        <v>0.75</v>
      </c>
      <c r="R29" s="81">
        <v>1</v>
      </c>
      <c r="S29" s="81">
        <v>1</v>
      </c>
      <c r="T29" s="82">
        <f>IFERROR(S29/(O29+P29),"-")</f>
        <v>0.16666666666667</v>
      </c>
      <c r="U29" s="182"/>
      <c r="V29" s="84">
        <v>1</v>
      </c>
      <c r="W29" s="82">
        <f>IF(P29=0,"-",V29/P29)</f>
        <v>0.16666666666667</v>
      </c>
      <c r="X29" s="186">
        <v>1199000</v>
      </c>
      <c r="Y29" s="187">
        <f>IFERROR(X29/P29,"-")</f>
        <v>199833.33333333</v>
      </c>
      <c r="Z29" s="187">
        <f>IFERROR(X29/V29,"-")</f>
        <v>1199000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0.16666666666667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0.16666666666667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0.16666666666667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0.16666666666667</v>
      </c>
      <c r="CH29" s="135">
        <v>1</v>
      </c>
      <c r="CI29" s="136">
        <f>IFERROR(CH29/CF29,"-")</f>
        <v>1</v>
      </c>
      <c r="CJ29" s="137">
        <v>1199000</v>
      </c>
      <c r="CK29" s="138">
        <f>IFERROR(CJ29/CF29,"-")</f>
        <v>1199000</v>
      </c>
      <c r="CL29" s="139"/>
      <c r="CM29" s="139"/>
      <c r="CN29" s="139">
        <v>1</v>
      </c>
      <c r="CO29" s="140">
        <v>1</v>
      </c>
      <c r="CP29" s="141">
        <v>1199000</v>
      </c>
      <c r="CQ29" s="141">
        <v>1199000</v>
      </c>
      <c r="CR29" s="141"/>
      <c r="CS29" s="142" t="str">
        <f>IF(AND(CQ29=0,CR29=0),"",IF(AND(CQ29&lt;=100000,CR29&lt;=100000),"",IF(CQ29/CP29&gt;0.7,"男高",IF(CR29/CP29&gt;0.7,"女高",""))))</f>
        <v>男高</v>
      </c>
    </row>
    <row r="30" spans="1:98">
      <c r="A30" s="80">
        <f>AB30</f>
        <v>0.13333333333333</v>
      </c>
      <c r="B30" s="203" t="s">
        <v>128</v>
      </c>
      <c r="C30" s="203"/>
      <c r="D30" s="203" t="s">
        <v>119</v>
      </c>
      <c r="E30" s="203" t="s">
        <v>79</v>
      </c>
      <c r="F30" s="203" t="s">
        <v>105</v>
      </c>
      <c r="G30" s="203" t="s">
        <v>68</v>
      </c>
      <c r="H30" s="90" t="s">
        <v>120</v>
      </c>
      <c r="I30" s="205" t="s">
        <v>121</v>
      </c>
      <c r="J30" s="188">
        <v>150000</v>
      </c>
      <c r="K30" s="81">
        <v>12</v>
      </c>
      <c r="L30" s="81">
        <v>0</v>
      </c>
      <c r="M30" s="81">
        <v>58</v>
      </c>
      <c r="N30" s="91">
        <v>3</v>
      </c>
      <c r="O30" s="92">
        <v>0</v>
      </c>
      <c r="P30" s="93">
        <f>N30+O30</f>
        <v>3</v>
      </c>
      <c r="Q30" s="82">
        <f>IFERROR(P30/M30,"-")</f>
        <v>0.051724137931034</v>
      </c>
      <c r="R30" s="81">
        <v>0</v>
      </c>
      <c r="S30" s="81">
        <v>2</v>
      </c>
      <c r="T30" s="82">
        <f>IFERROR(S30/(O30+P30),"-")</f>
        <v>0.66666666666667</v>
      </c>
      <c r="U30" s="182">
        <f>IFERROR(J30/SUM(P30:P31),"-")</f>
        <v>25000</v>
      </c>
      <c r="V30" s="84">
        <v>2</v>
      </c>
      <c r="W30" s="82">
        <f>IF(P30=0,"-",V30/P30)</f>
        <v>0.66666666666667</v>
      </c>
      <c r="X30" s="186">
        <v>15000</v>
      </c>
      <c r="Y30" s="187">
        <f>IFERROR(X30/P30,"-")</f>
        <v>5000</v>
      </c>
      <c r="Z30" s="187">
        <f>IFERROR(X30/V30,"-")</f>
        <v>7500</v>
      </c>
      <c r="AA30" s="188">
        <f>SUM(X30:X31)-SUM(J30:J31)</f>
        <v>-130000</v>
      </c>
      <c r="AB30" s="85">
        <f>SUM(X30:X31)/SUM(J30:J31)</f>
        <v>0.13333333333333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0.66666666666667</v>
      </c>
      <c r="BG30" s="112">
        <v>1</v>
      </c>
      <c r="BH30" s="114">
        <f>IFERROR(BG30/BE30,"-")</f>
        <v>0.5</v>
      </c>
      <c r="BI30" s="115">
        <v>3000</v>
      </c>
      <c r="BJ30" s="116">
        <f>IFERROR(BI30/BE30,"-")</f>
        <v>1500</v>
      </c>
      <c r="BK30" s="117">
        <v>1</v>
      </c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0.33333333333333</v>
      </c>
      <c r="BY30" s="128">
        <v>1</v>
      </c>
      <c r="BZ30" s="129">
        <f>IFERROR(BY30/BW30,"-")</f>
        <v>1</v>
      </c>
      <c r="CA30" s="130">
        <v>12000</v>
      </c>
      <c r="CB30" s="131">
        <f>IFERROR(CA30/BW30,"-")</f>
        <v>12000</v>
      </c>
      <c r="CC30" s="132"/>
      <c r="CD30" s="132"/>
      <c r="CE30" s="132">
        <v>1</v>
      </c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15000</v>
      </c>
      <c r="CQ30" s="141">
        <v>12000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119</v>
      </c>
      <c r="E31" s="203" t="s">
        <v>79</v>
      </c>
      <c r="F31" s="203" t="s">
        <v>75</v>
      </c>
      <c r="G31" s="203"/>
      <c r="H31" s="90"/>
      <c r="I31" s="90"/>
      <c r="J31" s="188"/>
      <c r="K31" s="81">
        <v>36</v>
      </c>
      <c r="L31" s="81">
        <v>20</v>
      </c>
      <c r="M31" s="81">
        <v>2</v>
      </c>
      <c r="N31" s="91">
        <v>3</v>
      </c>
      <c r="O31" s="92">
        <v>0</v>
      </c>
      <c r="P31" s="93">
        <f>N31+O31</f>
        <v>3</v>
      </c>
      <c r="Q31" s="82">
        <f>IFERROR(P31/M31,"-")</f>
        <v>1.5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0.33333333333333</v>
      </c>
      <c r="X31" s="186">
        <v>5000</v>
      </c>
      <c r="Y31" s="187">
        <f>IFERROR(X31/P31,"-")</f>
        <v>1666.6666666667</v>
      </c>
      <c r="Z31" s="187">
        <f>IFERROR(X31/V31,"-")</f>
        <v>5000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>
        <v>1</v>
      </c>
      <c r="BQ31" s="122">
        <f>IFERROR(BP31/BN31,"-")</f>
        <v>0.5</v>
      </c>
      <c r="BR31" s="123">
        <v>5000</v>
      </c>
      <c r="BS31" s="124">
        <f>IFERROR(BR31/BN31,"-")</f>
        <v>2500</v>
      </c>
      <c r="BT31" s="125">
        <v>1</v>
      </c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>
        <v>1</v>
      </c>
      <c r="CG31" s="134">
        <f>IF(P31=0,"",IF(CF31=0,"",(CF31/P31)))</f>
        <v>0.33333333333333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1</v>
      </c>
      <c r="CP31" s="141">
        <v>5000</v>
      </c>
      <c r="CQ31" s="141">
        <v>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0.18666666666667</v>
      </c>
      <c r="B32" s="203" t="s">
        <v>130</v>
      </c>
      <c r="C32" s="203"/>
      <c r="D32" s="203" t="s">
        <v>78</v>
      </c>
      <c r="E32" s="203" t="s">
        <v>79</v>
      </c>
      <c r="F32" s="203" t="s">
        <v>105</v>
      </c>
      <c r="G32" s="203" t="s">
        <v>131</v>
      </c>
      <c r="H32" s="90" t="s">
        <v>132</v>
      </c>
      <c r="I32" s="90" t="s">
        <v>133</v>
      </c>
      <c r="J32" s="188">
        <v>150000</v>
      </c>
      <c r="K32" s="81">
        <v>12</v>
      </c>
      <c r="L32" s="81">
        <v>0</v>
      </c>
      <c r="M32" s="81">
        <v>67</v>
      </c>
      <c r="N32" s="91">
        <v>5</v>
      </c>
      <c r="O32" s="92">
        <v>0</v>
      </c>
      <c r="P32" s="93">
        <f>N32+O32</f>
        <v>5</v>
      </c>
      <c r="Q32" s="82">
        <f>IFERROR(P32/M32,"-")</f>
        <v>0.074626865671642</v>
      </c>
      <c r="R32" s="81">
        <v>1</v>
      </c>
      <c r="S32" s="81">
        <v>2</v>
      </c>
      <c r="T32" s="82">
        <f>IFERROR(S32/(O32+P32),"-")</f>
        <v>0.4</v>
      </c>
      <c r="U32" s="182">
        <f>IFERROR(J32/SUM(P32:P33),"-")</f>
        <v>18750</v>
      </c>
      <c r="V32" s="84">
        <v>3</v>
      </c>
      <c r="W32" s="82">
        <f>IF(P32=0,"-",V32/P32)</f>
        <v>0.6</v>
      </c>
      <c r="X32" s="186">
        <v>28000</v>
      </c>
      <c r="Y32" s="187">
        <f>IFERROR(X32/P32,"-")</f>
        <v>5600</v>
      </c>
      <c r="Z32" s="187">
        <f>IFERROR(X32/V32,"-")</f>
        <v>9333.3333333333</v>
      </c>
      <c r="AA32" s="188">
        <f>SUM(X32:X33)-SUM(J32:J33)</f>
        <v>-122000</v>
      </c>
      <c r="AB32" s="85">
        <f>SUM(X32:X33)/SUM(J32:J33)</f>
        <v>0.18666666666667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0.4</v>
      </c>
      <c r="BG32" s="112">
        <v>1</v>
      </c>
      <c r="BH32" s="114">
        <f>IFERROR(BG32/BE32,"-")</f>
        <v>0.5</v>
      </c>
      <c r="BI32" s="115">
        <v>10000</v>
      </c>
      <c r="BJ32" s="116">
        <f>IFERROR(BI32/BE32,"-")</f>
        <v>5000</v>
      </c>
      <c r="BK32" s="117">
        <v>1</v>
      </c>
      <c r="BL32" s="117"/>
      <c r="BM32" s="117"/>
      <c r="BN32" s="119">
        <v>3</v>
      </c>
      <c r="BO32" s="120">
        <f>IF(P32=0,"",IF(BN32=0,"",(BN32/P32)))</f>
        <v>0.6</v>
      </c>
      <c r="BP32" s="121">
        <v>2</v>
      </c>
      <c r="BQ32" s="122">
        <f>IFERROR(BP32/BN32,"-")</f>
        <v>0.66666666666667</v>
      </c>
      <c r="BR32" s="123">
        <v>18000</v>
      </c>
      <c r="BS32" s="124">
        <f>IFERROR(BR32/BN32,"-")</f>
        <v>6000</v>
      </c>
      <c r="BT32" s="125"/>
      <c r="BU32" s="125">
        <v>2</v>
      </c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3</v>
      </c>
      <c r="CP32" s="141">
        <v>28000</v>
      </c>
      <c r="CQ32" s="141">
        <v>10000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78</v>
      </c>
      <c r="E33" s="203" t="s">
        <v>79</v>
      </c>
      <c r="F33" s="203" t="s">
        <v>75</v>
      </c>
      <c r="G33" s="203"/>
      <c r="H33" s="90"/>
      <c r="I33" s="90"/>
      <c r="J33" s="188"/>
      <c r="K33" s="81">
        <v>27</v>
      </c>
      <c r="L33" s="81">
        <v>22</v>
      </c>
      <c r="M33" s="81">
        <v>15</v>
      </c>
      <c r="N33" s="91">
        <v>3</v>
      </c>
      <c r="O33" s="92">
        <v>0</v>
      </c>
      <c r="P33" s="93">
        <f>N33+O33</f>
        <v>3</v>
      </c>
      <c r="Q33" s="82">
        <f>IFERROR(P33/M33,"-")</f>
        <v>0.2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2</v>
      </c>
      <c r="BX33" s="127">
        <f>IF(P33=0,"",IF(BW33=0,"",(BW33/P33)))</f>
        <v>0.66666666666667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>
        <v>1</v>
      </c>
      <c r="CG33" s="134">
        <f>IF(P33=0,"",IF(CF33=0,"",(CF33/P33)))</f>
        <v>0.33333333333333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0.39333333333333</v>
      </c>
      <c r="B34" s="203" t="s">
        <v>135</v>
      </c>
      <c r="C34" s="203"/>
      <c r="D34" s="203" t="s">
        <v>84</v>
      </c>
      <c r="E34" s="203" t="s">
        <v>85</v>
      </c>
      <c r="F34" s="203" t="s">
        <v>63</v>
      </c>
      <c r="G34" s="203" t="s">
        <v>131</v>
      </c>
      <c r="H34" s="90" t="s">
        <v>132</v>
      </c>
      <c r="I34" s="204" t="s">
        <v>136</v>
      </c>
      <c r="J34" s="188">
        <v>150000</v>
      </c>
      <c r="K34" s="81">
        <v>56</v>
      </c>
      <c r="L34" s="81">
        <v>0</v>
      </c>
      <c r="M34" s="81">
        <v>226</v>
      </c>
      <c r="N34" s="91">
        <v>25</v>
      </c>
      <c r="O34" s="92">
        <v>0</v>
      </c>
      <c r="P34" s="93">
        <f>N34+O34</f>
        <v>25</v>
      </c>
      <c r="Q34" s="82">
        <f>IFERROR(P34/M34,"-")</f>
        <v>0.11061946902655</v>
      </c>
      <c r="R34" s="81">
        <v>0</v>
      </c>
      <c r="S34" s="81">
        <v>7</v>
      </c>
      <c r="T34" s="82">
        <f>IFERROR(S34/(O34+P34),"-")</f>
        <v>0.28</v>
      </c>
      <c r="U34" s="182">
        <f>IFERROR(J34/SUM(P34:P35),"-")</f>
        <v>5769.2307692308</v>
      </c>
      <c r="V34" s="84">
        <v>2</v>
      </c>
      <c r="W34" s="82">
        <f>IF(P34=0,"-",V34/P34)</f>
        <v>0.08</v>
      </c>
      <c r="X34" s="186">
        <v>9000</v>
      </c>
      <c r="Y34" s="187">
        <f>IFERROR(X34/P34,"-")</f>
        <v>360</v>
      </c>
      <c r="Z34" s="187">
        <f>IFERROR(X34/V34,"-")</f>
        <v>4500</v>
      </c>
      <c r="AA34" s="188">
        <f>SUM(X34:X35)-SUM(J34:J35)</f>
        <v>-91000</v>
      </c>
      <c r="AB34" s="85">
        <f>SUM(X34:X35)/SUM(J34:J35)</f>
        <v>0.39333333333333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>
        <v>5</v>
      </c>
      <c r="AN34" s="101">
        <f>IF(P34=0,"",IF(AM34=0,"",(AM34/P34)))</f>
        <v>0.2</v>
      </c>
      <c r="AO34" s="100"/>
      <c r="AP34" s="102">
        <f>IFERROR(AP34/AM34,"-")</f>
        <v>0</v>
      </c>
      <c r="AQ34" s="103"/>
      <c r="AR34" s="104">
        <f>IFERROR(AQ34/AM34,"-")</f>
        <v>0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0.16</v>
      </c>
      <c r="BG34" s="112">
        <v>1</v>
      </c>
      <c r="BH34" s="114">
        <f>IFERROR(BG34/BE34,"-")</f>
        <v>0.25</v>
      </c>
      <c r="BI34" s="115">
        <v>3000</v>
      </c>
      <c r="BJ34" s="116">
        <f>IFERROR(BI34/BE34,"-")</f>
        <v>750</v>
      </c>
      <c r="BK34" s="117">
        <v>1</v>
      </c>
      <c r="BL34" s="117"/>
      <c r="BM34" s="117"/>
      <c r="BN34" s="119">
        <v>9</v>
      </c>
      <c r="BO34" s="120">
        <f>IF(P34=0,"",IF(BN34=0,"",(BN34/P34)))</f>
        <v>0.36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5</v>
      </c>
      <c r="BX34" s="127">
        <f>IF(P34=0,"",IF(BW34=0,"",(BW34/P34)))</f>
        <v>0.2</v>
      </c>
      <c r="BY34" s="128">
        <v>1</v>
      </c>
      <c r="BZ34" s="129">
        <f>IFERROR(BY34/BW34,"-")</f>
        <v>0.2</v>
      </c>
      <c r="CA34" s="130">
        <v>6000</v>
      </c>
      <c r="CB34" s="131">
        <f>IFERROR(CA34/BW34,"-")</f>
        <v>1200</v>
      </c>
      <c r="CC34" s="132"/>
      <c r="CD34" s="132">
        <v>1</v>
      </c>
      <c r="CE34" s="132"/>
      <c r="CF34" s="133">
        <v>2</v>
      </c>
      <c r="CG34" s="134">
        <f>IF(P34=0,"",IF(CF34=0,"",(CF34/P34)))</f>
        <v>0.08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2</v>
      </c>
      <c r="CP34" s="141">
        <v>9000</v>
      </c>
      <c r="CQ34" s="141">
        <v>6000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84</v>
      </c>
      <c r="E35" s="203" t="s">
        <v>85</v>
      </c>
      <c r="F35" s="203" t="s">
        <v>75</v>
      </c>
      <c r="G35" s="203"/>
      <c r="H35" s="90"/>
      <c r="I35" s="90"/>
      <c r="J35" s="188"/>
      <c r="K35" s="81">
        <v>31</v>
      </c>
      <c r="L35" s="81">
        <v>26</v>
      </c>
      <c r="M35" s="81">
        <v>8</v>
      </c>
      <c r="N35" s="91">
        <v>1</v>
      </c>
      <c r="O35" s="92">
        <v>0</v>
      </c>
      <c r="P35" s="93">
        <f>N35+O35</f>
        <v>1</v>
      </c>
      <c r="Q35" s="82">
        <f>IFERROR(P35/M35,"-")</f>
        <v>0.125</v>
      </c>
      <c r="R35" s="81">
        <v>0</v>
      </c>
      <c r="S35" s="81">
        <v>1</v>
      </c>
      <c r="T35" s="82">
        <f>IFERROR(S35/(O35+P35),"-")</f>
        <v>1</v>
      </c>
      <c r="U35" s="182"/>
      <c r="V35" s="84">
        <v>1</v>
      </c>
      <c r="W35" s="82">
        <f>IF(P35=0,"-",V35/P35)</f>
        <v>1</v>
      </c>
      <c r="X35" s="186">
        <v>50000</v>
      </c>
      <c r="Y35" s="187">
        <f>IFERROR(X35/P35,"-")</f>
        <v>50000</v>
      </c>
      <c r="Z35" s="187">
        <f>IFERROR(X35/V35,"-")</f>
        <v>50000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1</v>
      </c>
      <c r="BO35" s="120">
        <f>IF(P35=0,"",IF(BN35=0,"",(BN35/P35)))</f>
        <v>1</v>
      </c>
      <c r="BP35" s="121">
        <v>1</v>
      </c>
      <c r="BQ35" s="122">
        <f>IFERROR(BP35/BN35,"-")</f>
        <v>1</v>
      </c>
      <c r="BR35" s="123">
        <v>50000</v>
      </c>
      <c r="BS35" s="124">
        <f>IFERROR(BR35/BN35,"-")</f>
        <v>50000</v>
      </c>
      <c r="BT35" s="125"/>
      <c r="BU35" s="125"/>
      <c r="BV35" s="125">
        <v>1</v>
      </c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50000</v>
      </c>
      <c r="CQ35" s="141">
        <v>50000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1.54</v>
      </c>
      <c r="B36" s="203" t="s">
        <v>138</v>
      </c>
      <c r="C36" s="203"/>
      <c r="D36" s="203" t="s">
        <v>78</v>
      </c>
      <c r="E36" s="203" t="s">
        <v>79</v>
      </c>
      <c r="F36" s="203" t="s">
        <v>63</v>
      </c>
      <c r="G36" s="203" t="s">
        <v>139</v>
      </c>
      <c r="H36" s="90" t="s">
        <v>132</v>
      </c>
      <c r="I36" s="90" t="s">
        <v>140</v>
      </c>
      <c r="J36" s="188">
        <v>150000</v>
      </c>
      <c r="K36" s="81">
        <v>16</v>
      </c>
      <c r="L36" s="81">
        <v>0</v>
      </c>
      <c r="M36" s="81">
        <v>74</v>
      </c>
      <c r="N36" s="91">
        <v>5</v>
      </c>
      <c r="O36" s="92">
        <v>0</v>
      </c>
      <c r="P36" s="93">
        <f>N36+O36</f>
        <v>5</v>
      </c>
      <c r="Q36" s="82">
        <f>IFERROR(P36/M36,"-")</f>
        <v>0.067567567567568</v>
      </c>
      <c r="R36" s="81">
        <v>0</v>
      </c>
      <c r="S36" s="81">
        <v>2</v>
      </c>
      <c r="T36" s="82">
        <f>IFERROR(S36/(O36+P36),"-")</f>
        <v>0.4</v>
      </c>
      <c r="U36" s="182">
        <f>IFERROR(J36/SUM(P36:P37),"-")</f>
        <v>16666.666666667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SUM(X36:X37)-SUM(J36:J37)</f>
        <v>81000</v>
      </c>
      <c r="AB36" s="85">
        <f>SUM(X36:X37)/SUM(J36:J37)</f>
        <v>1.54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0.6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141</v>
      </c>
      <c r="C37" s="203"/>
      <c r="D37" s="203" t="s">
        <v>78</v>
      </c>
      <c r="E37" s="203" t="s">
        <v>79</v>
      </c>
      <c r="F37" s="203" t="s">
        <v>75</v>
      </c>
      <c r="G37" s="203"/>
      <c r="H37" s="90"/>
      <c r="I37" s="90"/>
      <c r="J37" s="188"/>
      <c r="K37" s="81">
        <v>44</v>
      </c>
      <c r="L37" s="81">
        <v>26</v>
      </c>
      <c r="M37" s="81">
        <v>6</v>
      </c>
      <c r="N37" s="91">
        <v>4</v>
      </c>
      <c r="O37" s="92">
        <v>0</v>
      </c>
      <c r="P37" s="93">
        <f>N37+O37</f>
        <v>4</v>
      </c>
      <c r="Q37" s="82">
        <f>IFERROR(P37/M37,"-")</f>
        <v>0.66666666666667</v>
      </c>
      <c r="R37" s="81">
        <v>1</v>
      </c>
      <c r="S37" s="81">
        <v>0</v>
      </c>
      <c r="T37" s="82">
        <f>IFERROR(S37/(O37+P37),"-")</f>
        <v>0</v>
      </c>
      <c r="U37" s="182"/>
      <c r="V37" s="84">
        <v>0</v>
      </c>
      <c r="W37" s="82">
        <f>IF(P37=0,"-",V37/P37)</f>
        <v>0</v>
      </c>
      <c r="X37" s="186">
        <v>231000</v>
      </c>
      <c r="Y37" s="187">
        <f>IFERROR(X37/P37,"-")</f>
        <v>57750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0.25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3</v>
      </c>
      <c r="BX37" s="127">
        <f>IF(P37=0,"",IF(BW37=0,"",(BW37/P37)))</f>
        <v>0.75</v>
      </c>
      <c r="BY37" s="128">
        <v>1</v>
      </c>
      <c r="BZ37" s="129">
        <f>IFERROR(BY37/BW37,"-")</f>
        <v>0.33333333333333</v>
      </c>
      <c r="CA37" s="130">
        <v>4140000</v>
      </c>
      <c r="CB37" s="131">
        <f>IFERROR(CA37/BW37,"-")</f>
        <v>1380000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231000</v>
      </c>
      <c r="CQ37" s="141">
        <v>4140000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>
        <f>AB38</f>
        <v>3.8333333333333</v>
      </c>
      <c r="B38" s="203" t="s">
        <v>142</v>
      </c>
      <c r="C38" s="203"/>
      <c r="D38" s="203" t="s">
        <v>84</v>
      </c>
      <c r="E38" s="203" t="s">
        <v>85</v>
      </c>
      <c r="F38" s="203" t="s">
        <v>105</v>
      </c>
      <c r="G38" s="203" t="s">
        <v>139</v>
      </c>
      <c r="H38" s="90" t="s">
        <v>132</v>
      </c>
      <c r="I38" s="204" t="s">
        <v>66</v>
      </c>
      <c r="J38" s="188">
        <v>150000</v>
      </c>
      <c r="K38" s="81">
        <v>36</v>
      </c>
      <c r="L38" s="81">
        <v>0</v>
      </c>
      <c r="M38" s="81">
        <v>182</v>
      </c>
      <c r="N38" s="91">
        <v>12</v>
      </c>
      <c r="O38" s="92">
        <v>0</v>
      </c>
      <c r="P38" s="93">
        <f>N38+O38</f>
        <v>12</v>
      </c>
      <c r="Q38" s="82">
        <f>IFERROR(P38/M38,"-")</f>
        <v>0.065934065934066</v>
      </c>
      <c r="R38" s="81">
        <v>1</v>
      </c>
      <c r="S38" s="81">
        <v>4</v>
      </c>
      <c r="T38" s="82">
        <f>IFERROR(S38/(O38+P38),"-")</f>
        <v>0.33333333333333</v>
      </c>
      <c r="U38" s="182">
        <f>IFERROR(J38/SUM(P38:P39),"-")</f>
        <v>8823.5294117647</v>
      </c>
      <c r="V38" s="84">
        <v>1</v>
      </c>
      <c r="W38" s="82">
        <f>IF(P38=0,"-",V38/P38)</f>
        <v>0.083333333333333</v>
      </c>
      <c r="X38" s="186">
        <v>3000</v>
      </c>
      <c r="Y38" s="187">
        <f>IFERROR(X38/P38,"-")</f>
        <v>250</v>
      </c>
      <c r="Z38" s="187">
        <f>IFERROR(X38/V38,"-")</f>
        <v>3000</v>
      </c>
      <c r="AA38" s="188">
        <f>SUM(X38:X39)-SUM(J38:J39)</f>
        <v>425000</v>
      </c>
      <c r="AB38" s="85">
        <f>SUM(X38:X39)/SUM(J38:J39)</f>
        <v>3.8333333333333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0.083333333333333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5</v>
      </c>
      <c r="BO38" s="120">
        <f>IF(P38=0,"",IF(BN38=0,"",(BN38/P38)))</f>
        <v>0.41666666666667</v>
      </c>
      <c r="BP38" s="121">
        <v>1</v>
      </c>
      <c r="BQ38" s="122">
        <f>IFERROR(BP38/BN38,"-")</f>
        <v>0.2</v>
      </c>
      <c r="BR38" s="123">
        <v>11000</v>
      </c>
      <c r="BS38" s="124">
        <f>IFERROR(BR38/BN38,"-")</f>
        <v>2200</v>
      </c>
      <c r="BT38" s="125"/>
      <c r="BU38" s="125"/>
      <c r="BV38" s="125">
        <v>1</v>
      </c>
      <c r="BW38" s="126">
        <v>4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>
        <v>2</v>
      </c>
      <c r="CG38" s="134">
        <f>IF(P38=0,"",IF(CF38=0,"",(CF38/P38)))</f>
        <v>0.16666666666667</v>
      </c>
      <c r="CH38" s="135">
        <v>2</v>
      </c>
      <c r="CI38" s="136">
        <f>IFERROR(CH38/CF38,"-")</f>
        <v>1</v>
      </c>
      <c r="CJ38" s="137">
        <v>6000</v>
      </c>
      <c r="CK38" s="138">
        <f>IFERROR(CJ38/CF38,"-")</f>
        <v>3000</v>
      </c>
      <c r="CL38" s="139">
        <v>2</v>
      </c>
      <c r="CM38" s="139"/>
      <c r="CN38" s="139"/>
      <c r="CO38" s="140">
        <v>1</v>
      </c>
      <c r="CP38" s="141">
        <v>3000</v>
      </c>
      <c r="CQ38" s="141">
        <v>11000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84</v>
      </c>
      <c r="E39" s="203" t="s">
        <v>85</v>
      </c>
      <c r="F39" s="203" t="s">
        <v>75</v>
      </c>
      <c r="G39" s="203"/>
      <c r="H39" s="90"/>
      <c r="I39" s="90"/>
      <c r="J39" s="188"/>
      <c r="K39" s="81">
        <v>43</v>
      </c>
      <c r="L39" s="81">
        <v>32</v>
      </c>
      <c r="M39" s="81">
        <v>6</v>
      </c>
      <c r="N39" s="91">
        <v>5</v>
      </c>
      <c r="O39" s="92">
        <v>0</v>
      </c>
      <c r="P39" s="93">
        <f>N39+O39</f>
        <v>5</v>
      </c>
      <c r="Q39" s="82">
        <f>IFERROR(P39/M39,"-")</f>
        <v>0.83333333333333</v>
      </c>
      <c r="R39" s="81">
        <v>2</v>
      </c>
      <c r="S39" s="81">
        <v>1</v>
      </c>
      <c r="T39" s="82">
        <f>IFERROR(S39/(O39+P39),"-")</f>
        <v>0.2</v>
      </c>
      <c r="U39" s="182"/>
      <c r="V39" s="84">
        <v>2</v>
      </c>
      <c r="W39" s="82">
        <f>IF(P39=0,"-",V39/P39)</f>
        <v>0.4</v>
      </c>
      <c r="X39" s="186">
        <v>572000</v>
      </c>
      <c r="Y39" s="187">
        <f>IFERROR(X39/P39,"-")</f>
        <v>114400</v>
      </c>
      <c r="Z39" s="187">
        <f>IFERROR(X39/V39,"-")</f>
        <v>286000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1</v>
      </c>
      <c r="BX39" s="127">
        <f>IF(P39=0,"",IF(BW39=0,"",(BW39/P39)))</f>
        <v>0.2</v>
      </c>
      <c r="BY39" s="128">
        <v>1</v>
      </c>
      <c r="BZ39" s="129">
        <f>IFERROR(BY39/BW39,"-")</f>
        <v>1</v>
      </c>
      <c r="CA39" s="130">
        <v>19000</v>
      </c>
      <c r="CB39" s="131">
        <f>IFERROR(CA39/BW39,"-")</f>
        <v>19000</v>
      </c>
      <c r="CC39" s="132"/>
      <c r="CD39" s="132"/>
      <c r="CE39" s="132">
        <v>1</v>
      </c>
      <c r="CF39" s="133">
        <v>2</v>
      </c>
      <c r="CG39" s="134">
        <f>IF(P39=0,"",IF(CF39=0,"",(CF39/P39)))</f>
        <v>0.4</v>
      </c>
      <c r="CH39" s="135">
        <v>1</v>
      </c>
      <c r="CI39" s="136">
        <f>IFERROR(CH39/CF39,"-")</f>
        <v>0.5</v>
      </c>
      <c r="CJ39" s="137">
        <v>553000</v>
      </c>
      <c r="CK39" s="138">
        <f>IFERROR(CJ39/CF39,"-")</f>
        <v>276500</v>
      </c>
      <c r="CL39" s="139"/>
      <c r="CM39" s="139"/>
      <c r="CN39" s="139">
        <v>1</v>
      </c>
      <c r="CO39" s="140">
        <v>2</v>
      </c>
      <c r="CP39" s="141">
        <v>572000</v>
      </c>
      <c r="CQ39" s="141">
        <v>553000</v>
      </c>
      <c r="CR39" s="141"/>
      <c r="CS39" s="142" t="str">
        <f>IF(AND(CQ39=0,CR39=0),"",IF(AND(CQ39&lt;=100000,CR39&lt;=100000),"",IF(CQ39/CP39&gt;0.7,"男高",IF(CR39/CP39&gt;0.7,"女高",""))))</f>
        <v>男高</v>
      </c>
    </row>
    <row r="40" spans="1:98">
      <c r="A40" s="80">
        <f>AB40</f>
        <v>3.7307692307692</v>
      </c>
      <c r="B40" s="203" t="s">
        <v>144</v>
      </c>
      <c r="C40" s="203"/>
      <c r="D40" s="203" t="s">
        <v>92</v>
      </c>
      <c r="E40" s="203" t="s">
        <v>93</v>
      </c>
      <c r="F40" s="203" t="s">
        <v>63</v>
      </c>
      <c r="G40" s="203" t="s">
        <v>99</v>
      </c>
      <c r="H40" s="90" t="s">
        <v>120</v>
      </c>
      <c r="I40" s="205" t="s">
        <v>121</v>
      </c>
      <c r="J40" s="188">
        <v>130000</v>
      </c>
      <c r="K40" s="81">
        <v>10</v>
      </c>
      <c r="L40" s="81">
        <v>0</v>
      </c>
      <c r="M40" s="81">
        <v>51</v>
      </c>
      <c r="N40" s="91">
        <v>6</v>
      </c>
      <c r="O40" s="92">
        <v>0</v>
      </c>
      <c r="P40" s="93">
        <f>N40+O40</f>
        <v>6</v>
      </c>
      <c r="Q40" s="82">
        <f>IFERROR(P40/M40,"-")</f>
        <v>0.11764705882353</v>
      </c>
      <c r="R40" s="81">
        <v>1</v>
      </c>
      <c r="S40" s="81">
        <v>1</v>
      </c>
      <c r="T40" s="82">
        <f>IFERROR(S40/(O40+P40),"-")</f>
        <v>0.16666666666667</v>
      </c>
      <c r="U40" s="182">
        <f>IFERROR(J40/SUM(P40:P41),"-")</f>
        <v>16250</v>
      </c>
      <c r="V40" s="84">
        <v>1</v>
      </c>
      <c r="W40" s="82">
        <f>IF(P40=0,"-",V40/P40)</f>
        <v>0.16666666666667</v>
      </c>
      <c r="X40" s="186">
        <v>485000</v>
      </c>
      <c r="Y40" s="187">
        <f>IFERROR(X40/P40,"-")</f>
        <v>80833.333333333</v>
      </c>
      <c r="Z40" s="187">
        <f>IFERROR(X40/V40,"-")</f>
        <v>485000</v>
      </c>
      <c r="AA40" s="188">
        <f>SUM(X40:X41)-SUM(J40:J41)</f>
        <v>355000</v>
      </c>
      <c r="AB40" s="85">
        <f>SUM(X40:X41)/SUM(J40:J41)</f>
        <v>3.7307692307692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0.33333333333333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0.33333333333333</v>
      </c>
      <c r="BY40" s="128">
        <v>1</v>
      </c>
      <c r="BZ40" s="129">
        <f>IFERROR(BY40/BW40,"-")</f>
        <v>0.5</v>
      </c>
      <c r="CA40" s="130">
        <v>485000</v>
      </c>
      <c r="CB40" s="131">
        <f>IFERROR(CA40/BW40,"-")</f>
        <v>242500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485000</v>
      </c>
      <c r="CQ40" s="141">
        <v>485000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/>
      <c r="B41" s="203" t="s">
        <v>145</v>
      </c>
      <c r="C41" s="203"/>
      <c r="D41" s="203" t="s">
        <v>92</v>
      </c>
      <c r="E41" s="203" t="s">
        <v>93</v>
      </c>
      <c r="F41" s="203" t="s">
        <v>75</v>
      </c>
      <c r="G41" s="203"/>
      <c r="H41" s="90"/>
      <c r="I41" s="90"/>
      <c r="J41" s="188"/>
      <c r="K41" s="81">
        <v>17</v>
      </c>
      <c r="L41" s="81">
        <v>14</v>
      </c>
      <c r="M41" s="81">
        <v>2</v>
      </c>
      <c r="N41" s="91">
        <v>2</v>
      </c>
      <c r="O41" s="92">
        <v>0</v>
      </c>
      <c r="P41" s="93">
        <f>N41+O41</f>
        <v>2</v>
      </c>
      <c r="Q41" s="82">
        <f>IFERROR(P41/M41,"-")</f>
        <v>1</v>
      </c>
      <c r="R41" s="81">
        <v>0</v>
      </c>
      <c r="S41" s="81">
        <v>1</v>
      </c>
      <c r="T41" s="82">
        <f>IFERROR(S41/(O41+P41),"-")</f>
        <v>0.5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1</v>
      </c>
      <c r="BX41" s="127">
        <f>IF(P41=0,"",IF(BW41=0,"",(BW41/P41)))</f>
        <v>0.5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</v>
      </c>
      <c r="B42" s="203" t="s">
        <v>146</v>
      </c>
      <c r="C42" s="203"/>
      <c r="D42" s="203" t="s">
        <v>147</v>
      </c>
      <c r="E42" s="203" t="s">
        <v>79</v>
      </c>
      <c r="F42" s="203" t="s">
        <v>105</v>
      </c>
      <c r="G42" s="203" t="s">
        <v>99</v>
      </c>
      <c r="H42" s="90" t="s">
        <v>148</v>
      </c>
      <c r="I42" s="205" t="s">
        <v>149</v>
      </c>
      <c r="J42" s="188">
        <v>65000</v>
      </c>
      <c r="K42" s="81">
        <v>4</v>
      </c>
      <c r="L42" s="81">
        <v>0</v>
      </c>
      <c r="M42" s="81">
        <v>40</v>
      </c>
      <c r="N42" s="91">
        <v>1</v>
      </c>
      <c r="O42" s="92">
        <v>0</v>
      </c>
      <c r="P42" s="93">
        <f>N42+O42</f>
        <v>1</v>
      </c>
      <c r="Q42" s="82">
        <f>IFERROR(P42/M42,"-")</f>
        <v>0.025</v>
      </c>
      <c r="R42" s="81">
        <v>0</v>
      </c>
      <c r="S42" s="81">
        <v>0</v>
      </c>
      <c r="T42" s="82">
        <f>IFERROR(S42/(O42+P42),"-")</f>
        <v>0</v>
      </c>
      <c r="U42" s="182">
        <f>IFERROR(J42/SUM(P42:P43),"-")</f>
        <v>8125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-65000</v>
      </c>
      <c r="AB42" s="85">
        <f>SUM(X42:X43)/SUM(J42:J43)</f>
        <v>0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1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150</v>
      </c>
      <c r="C43" s="203"/>
      <c r="D43" s="203" t="s">
        <v>147</v>
      </c>
      <c r="E43" s="203" t="s">
        <v>79</v>
      </c>
      <c r="F43" s="203" t="s">
        <v>75</v>
      </c>
      <c r="G43" s="203"/>
      <c r="H43" s="90"/>
      <c r="I43" s="90"/>
      <c r="J43" s="188"/>
      <c r="K43" s="81">
        <v>30</v>
      </c>
      <c r="L43" s="81">
        <v>22</v>
      </c>
      <c r="M43" s="81">
        <v>9</v>
      </c>
      <c r="N43" s="91">
        <v>7</v>
      </c>
      <c r="O43" s="92">
        <v>0</v>
      </c>
      <c r="P43" s="93">
        <f>N43+O43</f>
        <v>7</v>
      </c>
      <c r="Q43" s="82">
        <f>IFERROR(P43/M43,"-")</f>
        <v>0.77777777777778</v>
      </c>
      <c r="R43" s="81">
        <v>0</v>
      </c>
      <c r="S43" s="81">
        <v>1</v>
      </c>
      <c r="T43" s="82">
        <f>IFERROR(S43/(O43+P43),"-")</f>
        <v>0.14285714285714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0.14285714285714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0.14285714285714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4</v>
      </c>
      <c r="BX43" s="127">
        <f>IF(P43=0,"",IF(BW43=0,"",(BW43/P43)))</f>
        <v>0.57142857142857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>
        <v>1</v>
      </c>
      <c r="CG43" s="134">
        <f>IF(P43=0,"",IF(CF43=0,"",(CF43/P43)))</f>
        <v>0.14285714285714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</v>
      </c>
      <c r="B44" s="203" t="s">
        <v>151</v>
      </c>
      <c r="C44" s="203"/>
      <c r="D44" s="203" t="s">
        <v>84</v>
      </c>
      <c r="E44" s="203" t="s">
        <v>85</v>
      </c>
      <c r="F44" s="203" t="s">
        <v>63</v>
      </c>
      <c r="G44" s="203" t="s">
        <v>99</v>
      </c>
      <c r="H44" s="90" t="s">
        <v>148</v>
      </c>
      <c r="I44" s="205" t="s">
        <v>152</v>
      </c>
      <c r="J44" s="188">
        <v>65000</v>
      </c>
      <c r="K44" s="81">
        <v>18</v>
      </c>
      <c r="L44" s="81">
        <v>0</v>
      </c>
      <c r="M44" s="81">
        <v>62</v>
      </c>
      <c r="N44" s="91">
        <v>6</v>
      </c>
      <c r="O44" s="92">
        <v>0</v>
      </c>
      <c r="P44" s="93">
        <f>N44+O44</f>
        <v>6</v>
      </c>
      <c r="Q44" s="82">
        <f>IFERROR(P44/M44,"-")</f>
        <v>0.096774193548387</v>
      </c>
      <c r="R44" s="81">
        <v>0</v>
      </c>
      <c r="S44" s="81">
        <v>2</v>
      </c>
      <c r="T44" s="82">
        <f>IFERROR(S44/(O44+P44),"-")</f>
        <v>0.33333333333333</v>
      </c>
      <c r="U44" s="182">
        <f>IFERROR(J44/SUM(P44:P45),"-")</f>
        <v>8125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-65000</v>
      </c>
      <c r="AB44" s="85">
        <f>SUM(X44:X45)/SUM(J44:J45)</f>
        <v>0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4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0.16666666666667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153</v>
      </c>
      <c r="C45" s="203"/>
      <c r="D45" s="203" t="s">
        <v>84</v>
      </c>
      <c r="E45" s="203" t="s">
        <v>85</v>
      </c>
      <c r="F45" s="203" t="s">
        <v>75</v>
      </c>
      <c r="G45" s="203"/>
      <c r="H45" s="90"/>
      <c r="I45" s="90"/>
      <c r="J45" s="188"/>
      <c r="K45" s="81">
        <v>44</v>
      </c>
      <c r="L45" s="81">
        <v>30</v>
      </c>
      <c r="M45" s="81">
        <v>19</v>
      </c>
      <c r="N45" s="91">
        <v>2</v>
      </c>
      <c r="O45" s="92">
        <v>0</v>
      </c>
      <c r="P45" s="93">
        <f>N45+O45</f>
        <v>2</v>
      </c>
      <c r="Q45" s="82">
        <f>IFERROR(P45/M45,"-")</f>
        <v>0.10526315789474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1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</v>
      </c>
      <c r="B46" s="203" t="s">
        <v>154</v>
      </c>
      <c r="C46" s="203"/>
      <c r="D46" s="203" t="s">
        <v>147</v>
      </c>
      <c r="E46" s="203" t="s">
        <v>79</v>
      </c>
      <c r="F46" s="203" t="s">
        <v>63</v>
      </c>
      <c r="G46" s="203" t="s">
        <v>131</v>
      </c>
      <c r="H46" s="90" t="s">
        <v>148</v>
      </c>
      <c r="I46" s="205" t="s">
        <v>149</v>
      </c>
      <c r="J46" s="188">
        <v>60000</v>
      </c>
      <c r="K46" s="81">
        <v>11</v>
      </c>
      <c r="L46" s="81">
        <v>0</v>
      </c>
      <c r="M46" s="81">
        <v>48</v>
      </c>
      <c r="N46" s="91">
        <v>3</v>
      </c>
      <c r="O46" s="92">
        <v>0</v>
      </c>
      <c r="P46" s="93">
        <f>N46+O46</f>
        <v>3</v>
      </c>
      <c r="Q46" s="82">
        <f>IFERROR(P46/M46,"-")</f>
        <v>0.0625</v>
      </c>
      <c r="R46" s="81">
        <v>0</v>
      </c>
      <c r="S46" s="81">
        <v>1</v>
      </c>
      <c r="T46" s="82">
        <f>IFERROR(S46/(O46+P46),"-")</f>
        <v>0.33333333333333</v>
      </c>
      <c r="U46" s="182">
        <f>IFERROR(J46/SUM(P46:P47),"-")</f>
        <v>10000</v>
      </c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>
        <f>SUM(X46:X47)-SUM(J46:J47)</f>
        <v>-60000</v>
      </c>
      <c r="AB46" s="85">
        <f>SUM(X46:X47)/SUM(J46:J47)</f>
        <v>0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0.66666666666667</v>
      </c>
      <c r="BP46" s="121">
        <v>1</v>
      </c>
      <c r="BQ46" s="122">
        <f>IFERROR(BP46/BN46,"-")</f>
        <v>0.5</v>
      </c>
      <c r="BR46" s="123">
        <v>50000</v>
      </c>
      <c r="BS46" s="124">
        <f>IFERROR(BR46/BN46,"-")</f>
        <v>25000</v>
      </c>
      <c r="BT46" s="125"/>
      <c r="BU46" s="125"/>
      <c r="BV46" s="125">
        <v>1</v>
      </c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>
        <v>50000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155</v>
      </c>
      <c r="C47" s="203"/>
      <c r="D47" s="203" t="s">
        <v>147</v>
      </c>
      <c r="E47" s="203" t="s">
        <v>79</v>
      </c>
      <c r="F47" s="203" t="s">
        <v>75</v>
      </c>
      <c r="G47" s="203"/>
      <c r="H47" s="90"/>
      <c r="I47" s="90"/>
      <c r="J47" s="188"/>
      <c r="K47" s="81">
        <v>23</v>
      </c>
      <c r="L47" s="81">
        <v>16</v>
      </c>
      <c r="M47" s="81">
        <v>4</v>
      </c>
      <c r="N47" s="91">
        <v>3</v>
      </c>
      <c r="O47" s="92">
        <v>0</v>
      </c>
      <c r="P47" s="93">
        <f>N47+O47</f>
        <v>3</v>
      </c>
      <c r="Q47" s="82">
        <f>IFERROR(P47/M47,"-")</f>
        <v>0.75</v>
      </c>
      <c r="R47" s="81">
        <v>1</v>
      </c>
      <c r="S47" s="81">
        <v>1</v>
      </c>
      <c r="T47" s="82">
        <f>IFERROR(S47/(O47+P47),"-")</f>
        <v>0.33333333333333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0.33333333333333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0.33333333333333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0.16666666666667</v>
      </c>
      <c r="B48" s="203" t="s">
        <v>156</v>
      </c>
      <c r="C48" s="203"/>
      <c r="D48" s="203" t="s">
        <v>157</v>
      </c>
      <c r="E48" s="203" t="s">
        <v>85</v>
      </c>
      <c r="F48" s="203" t="s">
        <v>63</v>
      </c>
      <c r="G48" s="203" t="s">
        <v>139</v>
      </c>
      <c r="H48" s="90" t="s">
        <v>148</v>
      </c>
      <c r="I48" s="204" t="s">
        <v>136</v>
      </c>
      <c r="J48" s="188">
        <v>60000</v>
      </c>
      <c r="K48" s="81">
        <v>15</v>
      </c>
      <c r="L48" s="81">
        <v>0</v>
      </c>
      <c r="M48" s="81">
        <v>51</v>
      </c>
      <c r="N48" s="91">
        <v>4</v>
      </c>
      <c r="O48" s="92">
        <v>0</v>
      </c>
      <c r="P48" s="93">
        <f>N48+O48</f>
        <v>4</v>
      </c>
      <c r="Q48" s="82">
        <f>IFERROR(P48/M48,"-")</f>
        <v>0.07843137254902</v>
      </c>
      <c r="R48" s="81">
        <v>0</v>
      </c>
      <c r="S48" s="81">
        <v>1</v>
      </c>
      <c r="T48" s="82">
        <f>IFERROR(S48/(O48+P48),"-")</f>
        <v>0.25</v>
      </c>
      <c r="U48" s="182">
        <f>IFERROR(J48/SUM(P48:P49),"-")</f>
        <v>12000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-50000</v>
      </c>
      <c r="AB48" s="85">
        <f>SUM(X48:X49)/SUM(J48:J49)</f>
        <v>0.16666666666667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0.25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1</v>
      </c>
      <c r="AW48" s="107">
        <f>IF(P48=0,"",IF(AV48=0,"",(AV48/P48)))</f>
        <v>0.25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1</v>
      </c>
      <c r="BO48" s="120">
        <f>IF(P48=0,"",IF(BN48=0,"",(BN48/P48)))</f>
        <v>0.25</v>
      </c>
      <c r="BP48" s="121">
        <v>1</v>
      </c>
      <c r="BQ48" s="122">
        <f>IFERROR(BP48/BN48,"-")</f>
        <v>1</v>
      </c>
      <c r="BR48" s="123">
        <v>13000</v>
      </c>
      <c r="BS48" s="124">
        <f>IFERROR(BR48/BN48,"-")</f>
        <v>13000</v>
      </c>
      <c r="BT48" s="125"/>
      <c r="BU48" s="125"/>
      <c r="BV48" s="125">
        <v>1</v>
      </c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>
        <v>13000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158</v>
      </c>
      <c r="C49" s="203"/>
      <c r="D49" s="203" t="s">
        <v>157</v>
      </c>
      <c r="E49" s="203" t="s">
        <v>85</v>
      </c>
      <c r="F49" s="203" t="s">
        <v>75</v>
      </c>
      <c r="G49" s="203"/>
      <c r="H49" s="90"/>
      <c r="I49" s="90"/>
      <c r="J49" s="188"/>
      <c r="K49" s="81">
        <v>14</v>
      </c>
      <c r="L49" s="81">
        <v>11</v>
      </c>
      <c r="M49" s="81">
        <v>1</v>
      </c>
      <c r="N49" s="91">
        <v>1</v>
      </c>
      <c r="O49" s="92">
        <v>0</v>
      </c>
      <c r="P49" s="93">
        <f>N49+O49</f>
        <v>1</v>
      </c>
      <c r="Q49" s="82">
        <f>IFERROR(P49/M49,"-")</f>
        <v>1</v>
      </c>
      <c r="R49" s="81">
        <v>0</v>
      </c>
      <c r="S49" s="81">
        <v>1</v>
      </c>
      <c r="T49" s="82">
        <f>IFERROR(S49/(O49+P49),"-")</f>
        <v>1</v>
      </c>
      <c r="U49" s="182"/>
      <c r="V49" s="84">
        <v>0</v>
      </c>
      <c r="W49" s="82">
        <f>IF(P49=0,"-",V49/P49)</f>
        <v>0</v>
      </c>
      <c r="X49" s="186">
        <v>10000</v>
      </c>
      <c r="Y49" s="187">
        <f>IFERROR(X49/P49,"-")</f>
        <v>10000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1</v>
      </c>
      <c r="CH49" s="135">
        <v>1</v>
      </c>
      <c r="CI49" s="136">
        <f>IFERROR(CH49/CF49,"-")</f>
        <v>1</v>
      </c>
      <c r="CJ49" s="137">
        <v>10000</v>
      </c>
      <c r="CK49" s="138">
        <f>IFERROR(CJ49/CF49,"-")</f>
        <v>10000</v>
      </c>
      <c r="CL49" s="139">
        <v>1</v>
      </c>
      <c r="CM49" s="139"/>
      <c r="CN49" s="139"/>
      <c r="CO49" s="140">
        <v>0</v>
      </c>
      <c r="CP49" s="141">
        <v>10000</v>
      </c>
      <c r="CQ49" s="141">
        <v>10000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0.62833333333333</v>
      </c>
      <c r="B50" s="203" t="s">
        <v>159</v>
      </c>
      <c r="C50" s="203"/>
      <c r="D50" s="203" t="s">
        <v>78</v>
      </c>
      <c r="E50" s="203" t="s">
        <v>79</v>
      </c>
      <c r="F50" s="203" t="s">
        <v>63</v>
      </c>
      <c r="G50" s="203" t="s">
        <v>160</v>
      </c>
      <c r="H50" s="90" t="s">
        <v>65</v>
      </c>
      <c r="I50" s="204" t="s">
        <v>82</v>
      </c>
      <c r="J50" s="188">
        <v>120000</v>
      </c>
      <c r="K50" s="81">
        <v>22</v>
      </c>
      <c r="L50" s="81">
        <v>0</v>
      </c>
      <c r="M50" s="81">
        <v>94</v>
      </c>
      <c r="N50" s="91">
        <v>13</v>
      </c>
      <c r="O50" s="92">
        <v>0</v>
      </c>
      <c r="P50" s="93">
        <f>N50+O50</f>
        <v>13</v>
      </c>
      <c r="Q50" s="82">
        <f>IFERROR(P50/M50,"-")</f>
        <v>0.13829787234043</v>
      </c>
      <c r="R50" s="81">
        <v>3</v>
      </c>
      <c r="S50" s="81">
        <v>4</v>
      </c>
      <c r="T50" s="82">
        <f>IFERROR(S50/(O50+P50),"-")</f>
        <v>0.30769230769231</v>
      </c>
      <c r="U50" s="182">
        <f>IFERROR(J50/SUM(P50:P51),"-")</f>
        <v>7500</v>
      </c>
      <c r="V50" s="84">
        <v>4</v>
      </c>
      <c r="W50" s="82">
        <f>IF(P50=0,"-",V50/P50)</f>
        <v>0.30769230769231</v>
      </c>
      <c r="X50" s="186">
        <v>12400</v>
      </c>
      <c r="Y50" s="187">
        <f>IFERROR(X50/P50,"-")</f>
        <v>953.84615384615</v>
      </c>
      <c r="Z50" s="187">
        <f>IFERROR(X50/V50,"-")</f>
        <v>3100</v>
      </c>
      <c r="AA50" s="188">
        <f>SUM(X50:X51)-SUM(J50:J51)</f>
        <v>-44600</v>
      </c>
      <c r="AB50" s="85">
        <f>SUM(X50:X51)/SUM(J50:J51)</f>
        <v>0.62833333333333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4</v>
      </c>
      <c r="AN50" s="101">
        <f>IF(P50=0,"",IF(AM50=0,"",(AM50/P50)))</f>
        <v>0.30769230769231</v>
      </c>
      <c r="AO50" s="100">
        <v>1</v>
      </c>
      <c r="AP50" s="102">
        <f>IFERROR(AP50/AM50,"-")</f>
        <v>0</v>
      </c>
      <c r="AQ50" s="103">
        <v>3400</v>
      </c>
      <c r="AR50" s="104">
        <f>IFERROR(AQ50/AM50,"-")</f>
        <v>850</v>
      </c>
      <c r="AS50" s="105"/>
      <c r="AT50" s="105">
        <v>1</v>
      </c>
      <c r="AU50" s="105"/>
      <c r="AV50" s="106">
        <v>1</v>
      </c>
      <c r="AW50" s="107">
        <f>IF(P50=0,"",IF(AV50=0,"",(AV50/P50)))</f>
        <v>0.076923076923077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2</v>
      </c>
      <c r="BF50" s="113">
        <f>IF(P50=0,"",IF(BE50=0,"",(BE50/P50)))</f>
        <v>0.15384615384615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3</v>
      </c>
      <c r="BO50" s="120">
        <f>IF(P50=0,"",IF(BN50=0,"",(BN50/P50)))</f>
        <v>0.23076923076923</v>
      </c>
      <c r="BP50" s="121">
        <v>2</v>
      </c>
      <c r="BQ50" s="122">
        <f>IFERROR(BP50/BN50,"-")</f>
        <v>0.66666666666667</v>
      </c>
      <c r="BR50" s="123">
        <v>6000</v>
      </c>
      <c r="BS50" s="124">
        <f>IFERROR(BR50/BN50,"-")</f>
        <v>2000</v>
      </c>
      <c r="BT50" s="125">
        <v>2</v>
      </c>
      <c r="BU50" s="125"/>
      <c r="BV50" s="125"/>
      <c r="BW50" s="126">
        <v>3</v>
      </c>
      <c r="BX50" s="127">
        <f>IF(P50=0,"",IF(BW50=0,"",(BW50/P50)))</f>
        <v>0.23076923076923</v>
      </c>
      <c r="BY50" s="128">
        <v>1</v>
      </c>
      <c r="BZ50" s="129">
        <f>IFERROR(BY50/BW50,"-")</f>
        <v>0.33333333333333</v>
      </c>
      <c r="CA50" s="130">
        <v>3000</v>
      </c>
      <c r="CB50" s="131">
        <f>IFERROR(CA50/BW50,"-")</f>
        <v>1000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4</v>
      </c>
      <c r="CP50" s="141">
        <v>12400</v>
      </c>
      <c r="CQ50" s="141">
        <v>3400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161</v>
      </c>
      <c r="C51" s="203"/>
      <c r="D51" s="203" t="s">
        <v>78</v>
      </c>
      <c r="E51" s="203" t="s">
        <v>79</v>
      </c>
      <c r="F51" s="203" t="s">
        <v>75</v>
      </c>
      <c r="G51" s="203"/>
      <c r="H51" s="90"/>
      <c r="I51" s="90"/>
      <c r="J51" s="188"/>
      <c r="K51" s="81">
        <v>27</v>
      </c>
      <c r="L51" s="81">
        <v>19</v>
      </c>
      <c r="M51" s="81">
        <v>17</v>
      </c>
      <c r="N51" s="91">
        <v>3</v>
      </c>
      <c r="O51" s="92">
        <v>0</v>
      </c>
      <c r="P51" s="93">
        <f>N51+O51</f>
        <v>3</v>
      </c>
      <c r="Q51" s="82">
        <f>IFERROR(P51/M51,"-")</f>
        <v>0.17647058823529</v>
      </c>
      <c r="R51" s="81">
        <v>0</v>
      </c>
      <c r="S51" s="81">
        <v>2</v>
      </c>
      <c r="T51" s="82">
        <f>IFERROR(S51/(O51+P51),"-")</f>
        <v>0.66666666666667</v>
      </c>
      <c r="U51" s="182"/>
      <c r="V51" s="84">
        <v>0</v>
      </c>
      <c r="W51" s="82">
        <f>IF(P51=0,"-",V51/P51)</f>
        <v>0</v>
      </c>
      <c r="X51" s="186">
        <v>63000</v>
      </c>
      <c r="Y51" s="187">
        <f>IFERROR(X51/P51,"-")</f>
        <v>21000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0.33333333333333</v>
      </c>
      <c r="BP51" s="121">
        <v>1</v>
      </c>
      <c r="BQ51" s="122">
        <f>IFERROR(BP51/BN51,"-")</f>
        <v>1</v>
      </c>
      <c r="BR51" s="123">
        <v>93440</v>
      </c>
      <c r="BS51" s="124">
        <f>IFERROR(BR51/BN51,"-")</f>
        <v>93440</v>
      </c>
      <c r="BT51" s="125"/>
      <c r="BU51" s="125"/>
      <c r="BV51" s="125">
        <v>1</v>
      </c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>
        <v>1</v>
      </c>
      <c r="CG51" s="134">
        <f>IF(P51=0,"",IF(CF51=0,"",(CF51/P51)))</f>
        <v>0.33333333333333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0</v>
      </c>
      <c r="CP51" s="141">
        <v>63000</v>
      </c>
      <c r="CQ51" s="141">
        <v>93440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5.1666666666667</v>
      </c>
      <c r="B52" s="203" t="s">
        <v>162</v>
      </c>
      <c r="C52" s="203"/>
      <c r="D52" s="203" t="s">
        <v>84</v>
      </c>
      <c r="E52" s="203" t="s">
        <v>85</v>
      </c>
      <c r="F52" s="203" t="s">
        <v>105</v>
      </c>
      <c r="G52" s="203" t="s">
        <v>160</v>
      </c>
      <c r="H52" s="90" t="s">
        <v>65</v>
      </c>
      <c r="I52" s="90" t="s">
        <v>163</v>
      </c>
      <c r="J52" s="188">
        <v>120000</v>
      </c>
      <c r="K52" s="81">
        <v>18</v>
      </c>
      <c r="L52" s="81">
        <v>0</v>
      </c>
      <c r="M52" s="81">
        <v>133</v>
      </c>
      <c r="N52" s="91">
        <v>6</v>
      </c>
      <c r="O52" s="92">
        <v>0</v>
      </c>
      <c r="P52" s="93">
        <f>N52+O52</f>
        <v>6</v>
      </c>
      <c r="Q52" s="82">
        <f>IFERROR(P52/M52,"-")</f>
        <v>0.045112781954887</v>
      </c>
      <c r="R52" s="81">
        <v>0</v>
      </c>
      <c r="S52" s="81">
        <v>2</v>
      </c>
      <c r="T52" s="82">
        <f>IFERROR(S52/(O52+P52),"-")</f>
        <v>0.33333333333333</v>
      </c>
      <c r="U52" s="182">
        <f>IFERROR(J52/SUM(P52:P53),"-")</f>
        <v>12000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500000</v>
      </c>
      <c r="AB52" s="85">
        <f>SUM(X52:X53)/SUM(J52:J53)</f>
        <v>5.1666666666667</v>
      </c>
      <c r="AC52" s="79"/>
      <c r="AD52" s="94">
        <v>1</v>
      </c>
      <c r="AE52" s="95">
        <f>IF(P52=0,"",IF(AD52=0,"",(AD52/P52)))</f>
        <v>0.16666666666667</v>
      </c>
      <c r="AF52" s="94"/>
      <c r="AG52" s="96">
        <f>IFERROR(AF52/AD52,"-")</f>
        <v>0</v>
      </c>
      <c r="AH52" s="97"/>
      <c r="AI52" s="98">
        <f>IFERROR(AH52/AD52,"-")</f>
        <v>0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0.16666666666667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1</v>
      </c>
      <c r="BF52" s="113">
        <f>IF(P52=0,"",IF(BE52=0,"",(BE52/P52)))</f>
        <v>0.16666666666667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2</v>
      </c>
      <c r="BO52" s="120">
        <f>IF(P52=0,"",IF(BN52=0,"",(BN52/P52)))</f>
        <v>0.33333333333333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0.16666666666667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164</v>
      </c>
      <c r="C53" s="203"/>
      <c r="D53" s="203" t="s">
        <v>84</v>
      </c>
      <c r="E53" s="203" t="s">
        <v>85</v>
      </c>
      <c r="F53" s="203" t="s">
        <v>75</v>
      </c>
      <c r="G53" s="203"/>
      <c r="H53" s="90"/>
      <c r="I53" s="90"/>
      <c r="J53" s="188"/>
      <c r="K53" s="81">
        <v>30</v>
      </c>
      <c r="L53" s="81">
        <v>20</v>
      </c>
      <c r="M53" s="81">
        <v>8</v>
      </c>
      <c r="N53" s="91">
        <v>4</v>
      </c>
      <c r="O53" s="92">
        <v>0</v>
      </c>
      <c r="P53" s="93">
        <f>N53+O53</f>
        <v>4</v>
      </c>
      <c r="Q53" s="82">
        <f>IFERROR(P53/M53,"-")</f>
        <v>0.5</v>
      </c>
      <c r="R53" s="81">
        <v>1</v>
      </c>
      <c r="S53" s="81">
        <v>0</v>
      </c>
      <c r="T53" s="82">
        <f>IFERROR(S53/(O53+P53),"-")</f>
        <v>0</v>
      </c>
      <c r="U53" s="182"/>
      <c r="V53" s="84">
        <v>1</v>
      </c>
      <c r="W53" s="82">
        <f>IF(P53=0,"-",V53/P53)</f>
        <v>0.25</v>
      </c>
      <c r="X53" s="186">
        <v>620000</v>
      </c>
      <c r="Y53" s="187">
        <f>IFERROR(X53/P53,"-")</f>
        <v>155000</v>
      </c>
      <c r="Z53" s="187">
        <f>IFERROR(X53/V53,"-")</f>
        <v>620000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0.5</v>
      </c>
      <c r="BP53" s="121">
        <v>1</v>
      </c>
      <c r="BQ53" s="122">
        <f>IFERROR(BP53/BN53,"-")</f>
        <v>0.5</v>
      </c>
      <c r="BR53" s="123">
        <v>620000</v>
      </c>
      <c r="BS53" s="124">
        <f>IFERROR(BR53/BN53,"-")</f>
        <v>310000</v>
      </c>
      <c r="BT53" s="125"/>
      <c r="BU53" s="125"/>
      <c r="BV53" s="125">
        <v>1</v>
      </c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>
        <v>2</v>
      </c>
      <c r="CG53" s="134">
        <f>IF(P53=0,"",IF(CF53=0,"",(CF53/P53)))</f>
        <v>0.5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1</v>
      </c>
      <c r="CP53" s="141">
        <v>620000</v>
      </c>
      <c r="CQ53" s="141">
        <v>620000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0.26666666666667</v>
      </c>
      <c r="B54" s="203" t="s">
        <v>165</v>
      </c>
      <c r="C54" s="203"/>
      <c r="D54" s="203" t="s">
        <v>88</v>
      </c>
      <c r="E54" s="203" t="s">
        <v>89</v>
      </c>
      <c r="F54" s="203" t="s">
        <v>63</v>
      </c>
      <c r="G54" s="203" t="s">
        <v>160</v>
      </c>
      <c r="H54" s="90" t="s">
        <v>65</v>
      </c>
      <c r="I54" s="90" t="s">
        <v>166</v>
      </c>
      <c r="J54" s="188">
        <v>120000</v>
      </c>
      <c r="K54" s="81">
        <v>0</v>
      </c>
      <c r="L54" s="81">
        <v>0</v>
      </c>
      <c r="M54" s="81">
        <v>90</v>
      </c>
      <c r="N54" s="91">
        <v>0</v>
      </c>
      <c r="O54" s="92">
        <v>0</v>
      </c>
      <c r="P54" s="93">
        <f>N54+O54</f>
        <v>0</v>
      </c>
      <c r="Q54" s="82">
        <f>IFERROR(P54/M54,"-")</f>
        <v>0</v>
      </c>
      <c r="R54" s="81">
        <v>0</v>
      </c>
      <c r="S54" s="81">
        <v>0</v>
      </c>
      <c r="T54" s="82" t="str">
        <f>IFERROR(S54/(O54+P54),"-")</f>
        <v>-</v>
      </c>
      <c r="U54" s="182">
        <f>IFERROR(J54/SUM(P54:P56),"-")</f>
        <v>13333.333333333</v>
      </c>
      <c r="V54" s="84">
        <v>0</v>
      </c>
      <c r="W54" s="82" t="str">
        <f>IF(P54=0,"-",V54/P54)</f>
        <v>-</v>
      </c>
      <c r="X54" s="186">
        <v>0</v>
      </c>
      <c r="Y54" s="187" t="str">
        <f>IFERROR(X54/P54,"-")</f>
        <v>-</v>
      </c>
      <c r="Z54" s="187" t="str">
        <f>IFERROR(X54/V54,"-")</f>
        <v>-</v>
      </c>
      <c r="AA54" s="188">
        <f>SUM(X54:X56)-SUM(J54:J56)</f>
        <v>-88000</v>
      </c>
      <c r="AB54" s="85">
        <f>SUM(X54:X56)/SUM(J54:J56)</f>
        <v>0.26666666666667</v>
      </c>
      <c r="AC54" s="79"/>
      <c r="AD54" s="94"/>
      <c r="AE54" s="95" t="str">
        <f>IF(P54=0,"",IF(AD54=0,"",(AD54/P54)))</f>
        <v/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 t="str">
        <f>IF(P54=0,"",IF(AM54=0,"",(AM54/P54)))</f>
        <v/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 t="str">
        <f>IF(P54=0,"",IF(AV54=0,"",(AV54/P54)))</f>
        <v/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 t="str">
        <f>IF(P54=0,"",IF(BE54=0,"",(BE54/P54)))</f>
        <v/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/>
      <c r="BO54" s="120" t="str">
        <f>IF(P54=0,"",IF(BN54=0,"",(BN54/P54)))</f>
        <v/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 t="str">
        <f>IF(P54=0,"",IF(BW54=0,"",(BW54/P54)))</f>
        <v/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 t="str">
        <f>IF(P54=0,"",IF(CF54=0,"",(CF54/P54)))</f>
        <v/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167</v>
      </c>
      <c r="C55" s="203"/>
      <c r="D55" s="203" t="s">
        <v>88</v>
      </c>
      <c r="E55" s="203" t="s">
        <v>89</v>
      </c>
      <c r="F55" s="203" t="s">
        <v>63</v>
      </c>
      <c r="G55" s="203"/>
      <c r="H55" s="90"/>
      <c r="I55" s="90"/>
      <c r="J55" s="188"/>
      <c r="K55" s="81">
        <v>38</v>
      </c>
      <c r="L55" s="81">
        <v>0</v>
      </c>
      <c r="M55" s="81">
        <v>115</v>
      </c>
      <c r="N55" s="91">
        <v>9</v>
      </c>
      <c r="O55" s="92">
        <v>0</v>
      </c>
      <c r="P55" s="93">
        <f>N55+O55</f>
        <v>9</v>
      </c>
      <c r="Q55" s="82">
        <f>IFERROR(P55/M55,"-")</f>
        <v>0.078260869565217</v>
      </c>
      <c r="R55" s="81">
        <v>0</v>
      </c>
      <c r="S55" s="81">
        <v>6</v>
      </c>
      <c r="T55" s="82">
        <f>IFERROR(S55/(O55+P55),"-")</f>
        <v>0.66666666666667</v>
      </c>
      <c r="U55" s="182"/>
      <c r="V55" s="84">
        <v>1</v>
      </c>
      <c r="W55" s="82">
        <f>IF(P55=0,"-",V55/P55)</f>
        <v>0.11111111111111</v>
      </c>
      <c r="X55" s="186">
        <v>32000</v>
      </c>
      <c r="Y55" s="187">
        <f>IFERROR(X55/P55,"-")</f>
        <v>3555.5555555556</v>
      </c>
      <c r="Z55" s="187">
        <f>IFERROR(X55/V55,"-")</f>
        <v>32000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3</v>
      </c>
      <c r="AW55" s="107">
        <f>IF(P55=0,"",IF(AV55=0,"",(AV55/P55)))</f>
        <v>0.33333333333333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1</v>
      </c>
      <c r="BF55" s="113">
        <f>IF(P55=0,"",IF(BE55=0,"",(BE55/P55)))</f>
        <v>0.11111111111111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3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0.11111111111111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0.11111111111111</v>
      </c>
      <c r="CH55" s="135">
        <v>1</v>
      </c>
      <c r="CI55" s="136">
        <f>IFERROR(CH55/CF55,"-")</f>
        <v>1</v>
      </c>
      <c r="CJ55" s="137">
        <v>32000</v>
      </c>
      <c r="CK55" s="138">
        <f>IFERROR(CJ55/CF55,"-")</f>
        <v>32000</v>
      </c>
      <c r="CL55" s="139"/>
      <c r="CM55" s="139"/>
      <c r="CN55" s="139">
        <v>1</v>
      </c>
      <c r="CO55" s="140">
        <v>1</v>
      </c>
      <c r="CP55" s="141">
        <v>32000</v>
      </c>
      <c r="CQ55" s="141">
        <v>32000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168</v>
      </c>
      <c r="C56" s="203"/>
      <c r="D56" s="203" t="s">
        <v>88</v>
      </c>
      <c r="E56" s="203" t="s">
        <v>89</v>
      </c>
      <c r="F56" s="203" t="s">
        <v>75</v>
      </c>
      <c r="G56" s="203"/>
      <c r="H56" s="90"/>
      <c r="I56" s="90"/>
      <c r="J56" s="188"/>
      <c r="K56" s="81">
        <v>9</v>
      </c>
      <c r="L56" s="81">
        <v>9</v>
      </c>
      <c r="M56" s="81">
        <v>0</v>
      </c>
      <c r="N56" s="91">
        <v>0</v>
      </c>
      <c r="O56" s="92">
        <v>0</v>
      </c>
      <c r="P56" s="93">
        <f>N56+O56</f>
        <v>0</v>
      </c>
      <c r="Q56" s="82" t="str">
        <f>IFERROR(P56/M56,"-")</f>
        <v>-</v>
      </c>
      <c r="R56" s="81">
        <v>0</v>
      </c>
      <c r="S56" s="81">
        <v>0</v>
      </c>
      <c r="T56" s="82" t="str">
        <f>IFERROR(S56/(O56+P56),"-")</f>
        <v>-</v>
      </c>
      <c r="U56" s="182"/>
      <c r="V56" s="84">
        <v>0</v>
      </c>
      <c r="W56" s="82" t="str">
        <f>IF(P56=0,"-",V56/P56)</f>
        <v>-</v>
      </c>
      <c r="X56" s="186">
        <v>0</v>
      </c>
      <c r="Y56" s="187" t="str">
        <f>IFERROR(X56/P56,"-")</f>
        <v>-</v>
      </c>
      <c r="Z56" s="187" t="str">
        <f>IFERROR(X56/V56,"-")</f>
        <v>-</v>
      </c>
      <c r="AA56" s="188"/>
      <c r="AB56" s="85"/>
      <c r="AC56" s="79"/>
      <c r="AD56" s="94"/>
      <c r="AE56" s="95" t="str">
        <f>IF(P56=0,"",IF(AD56=0,"",(AD56/P56)))</f>
        <v/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 t="str">
        <f>IF(P56=0,"",IF(AM56=0,"",(AM56/P56)))</f>
        <v/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 t="str">
        <f>IF(P56=0,"",IF(AV56=0,"",(AV56/P56)))</f>
        <v/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 t="str">
        <f>IF(P56=0,"",IF(BE56=0,"",(BE56/P56)))</f>
        <v/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 t="str">
        <f>IF(P56=0,"",IF(BN56=0,"",(BN56/P56)))</f>
        <v/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 t="str">
        <f>IF(P56=0,"",IF(BW56=0,"",(BW56/P56)))</f>
        <v/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 t="str">
        <f>IF(P56=0,"",IF(CF56=0,"",(CF56/P56)))</f>
        <v/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0.5</v>
      </c>
      <c r="B57" s="203" t="s">
        <v>169</v>
      </c>
      <c r="C57" s="203"/>
      <c r="D57" s="203" t="s">
        <v>170</v>
      </c>
      <c r="E57" s="203" t="s">
        <v>85</v>
      </c>
      <c r="F57" s="203" t="s">
        <v>63</v>
      </c>
      <c r="G57" s="203" t="s">
        <v>80</v>
      </c>
      <c r="H57" s="90" t="s">
        <v>171</v>
      </c>
      <c r="I57" s="90" t="s">
        <v>172</v>
      </c>
      <c r="J57" s="188">
        <v>50000</v>
      </c>
      <c r="K57" s="81">
        <v>12</v>
      </c>
      <c r="L57" s="81">
        <v>0</v>
      </c>
      <c r="M57" s="81">
        <v>33</v>
      </c>
      <c r="N57" s="91">
        <v>4</v>
      </c>
      <c r="O57" s="92">
        <v>1</v>
      </c>
      <c r="P57" s="93">
        <f>N57+O57</f>
        <v>5</v>
      </c>
      <c r="Q57" s="82">
        <f>IFERROR(P57/M57,"-")</f>
        <v>0.15151515151515</v>
      </c>
      <c r="R57" s="81">
        <v>0</v>
      </c>
      <c r="S57" s="81">
        <v>3</v>
      </c>
      <c r="T57" s="82">
        <f>IFERROR(S57/(O57+P57),"-")</f>
        <v>0.5</v>
      </c>
      <c r="U57" s="182">
        <f>IFERROR(J57/SUM(P57:P58),"-")</f>
        <v>6250</v>
      </c>
      <c r="V57" s="84">
        <v>2</v>
      </c>
      <c r="W57" s="82">
        <f>IF(P57=0,"-",V57/P57)</f>
        <v>0.4</v>
      </c>
      <c r="X57" s="186">
        <v>25000</v>
      </c>
      <c r="Y57" s="187">
        <f>IFERROR(X57/P57,"-")</f>
        <v>5000</v>
      </c>
      <c r="Z57" s="187">
        <f>IFERROR(X57/V57,"-")</f>
        <v>12500</v>
      </c>
      <c r="AA57" s="188">
        <f>SUM(X57:X58)-SUM(J57:J58)</f>
        <v>-25000</v>
      </c>
      <c r="AB57" s="85">
        <f>SUM(X57:X58)/SUM(J57:J58)</f>
        <v>0.5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>
        <v>1</v>
      </c>
      <c r="AW57" s="107">
        <f>IF(P57=0,"",IF(AV57=0,"",(AV57/P57)))</f>
        <v>0.2</v>
      </c>
      <c r="AX57" s="106">
        <v>1</v>
      </c>
      <c r="AY57" s="108">
        <f>IFERROR(AX57/AV57,"-")</f>
        <v>1</v>
      </c>
      <c r="AZ57" s="109">
        <v>14000</v>
      </c>
      <c r="BA57" s="110">
        <f>IFERROR(AZ57/AV57,"-")</f>
        <v>14000</v>
      </c>
      <c r="BB57" s="111"/>
      <c r="BC57" s="111"/>
      <c r="BD57" s="111">
        <v>1</v>
      </c>
      <c r="BE57" s="112">
        <v>1</v>
      </c>
      <c r="BF57" s="113">
        <f>IF(P57=0,"",IF(BE57=0,"",(BE57/P57)))</f>
        <v>0.2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1</v>
      </c>
      <c r="BO57" s="120">
        <f>IF(P57=0,"",IF(BN57=0,"",(BN57/P57)))</f>
        <v>0.2</v>
      </c>
      <c r="BP57" s="121">
        <v>1</v>
      </c>
      <c r="BQ57" s="122">
        <f>IFERROR(BP57/BN57,"-")</f>
        <v>1</v>
      </c>
      <c r="BR57" s="123">
        <v>11000</v>
      </c>
      <c r="BS57" s="124">
        <f>IFERROR(BR57/BN57,"-")</f>
        <v>11000</v>
      </c>
      <c r="BT57" s="125"/>
      <c r="BU57" s="125"/>
      <c r="BV57" s="125">
        <v>1</v>
      </c>
      <c r="BW57" s="126">
        <v>1</v>
      </c>
      <c r="BX57" s="127">
        <f>IF(P57=0,"",IF(BW57=0,"",(BW57/P57)))</f>
        <v>0.2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0.2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2</v>
      </c>
      <c r="CP57" s="141">
        <v>25000</v>
      </c>
      <c r="CQ57" s="141">
        <v>14000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173</v>
      </c>
      <c r="C58" s="203"/>
      <c r="D58" s="203" t="s">
        <v>170</v>
      </c>
      <c r="E58" s="203" t="s">
        <v>85</v>
      </c>
      <c r="F58" s="203" t="s">
        <v>75</v>
      </c>
      <c r="G58" s="203"/>
      <c r="H58" s="90"/>
      <c r="I58" s="90"/>
      <c r="J58" s="188"/>
      <c r="K58" s="81">
        <v>11</v>
      </c>
      <c r="L58" s="81">
        <v>10</v>
      </c>
      <c r="M58" s="81">
        <v>2</v>
      </c>
      <c r="N58" s="91">
        <v>3</v>
      </c>
      <c r="O58" s="92">
        <v>0</v>
      </c>
      <c r="P58" s="93">
        <f>N58+O58</f>
        <v>3</v>
      </c>
      <c r="Q58" s="82">
        <f>IFERROR(P58/M58,"-")</f>
        <v>1.5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0.33333333333333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0.33333333333333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>
        <v>1</v>
      </c>
      <c r="CG58" s="134">
        <f>IF(P58=0,"",IF(CF58=0,"",(CF58/P58)))</f>
        <v>0.33333333333333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0.6</v>
      </c>
      <c r="B59" s="203" t="s">
        <v>174</v>
      </c>
      <c r="C59" s="203"/>
      <c r="D59" s="203" t="s">
        <v>175</v>
      </c>
      <c r="E59" s="203" t="s">
        <v>124</v>
      </c>
      <c r="F59" s="203" t="s">
        <v>63</v>
      </c>
      <c r="G59" s="203" t="s">
        <v>80</v>
      </c>
      <c r="H59" s="90" t="s">
        <v>171</v>
      </c>
      <c r="I59" s="90" t="s">
        <v>176</v>
      </c>
      <c r="J59" s="188">
        <v>50000</v>
      </c>
      <c r="K59" s="81">
        <v>0</v>
      </c>
      <c r="L59" s="81">
        <v>0</v>
      </c>
      <c r="M59" s="81">
        <v>60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>
        <f>IFERROR(J59/SUM(P59:P61),"-")</f>
        <v>6250</v>
      </c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>
        <f>SUM(X59:X61)-SUM(J59:J61)</f>
        <v>-20000</v>
      </c>
      <c r="AB59" s="85">
        <f>SUM(X59:X61)/SUM(J59:J61)</f>
        <v>0.6</v>
      </c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177</v>
      </c>
      <c r="C60" s="203"/>
      <c r="D60" s="203" t="s">
        <v>175</v>
      </c>
      <c r="E60" s="203" t="s">
        <v>124</v>
      </c>
      <c r="F60" s="203" t="s">
        <v>63</v>
      </c>
      <c r="G60" s="203"/>
      <c r="H60" s="90"/>
      <c r="I60" s="90"/>
      <c r="J60" s="188"/>
      <c r="K60" s="81">
        <v>37</v>
      </c>
      <c r="L60" s="81">
        <v>0</v>
      </c>
      <c r="M60" s="81">
        <v>99</v>
      </c>
      <c r="N60" s="91">
        <v>8</v>
      </c>
      <c r="O60" s="92">
        <v>0</v>
      </c>
      <c r="P60" s="93">
        <f>N60+O60</f>
        <v>8</v>
      </c>
      <c r="Q60" s="82">
        <f>IFERROR(P60/M60,"-")</f>
        <v>0.080808080808081</v>
      </c>
      <c r="R60" s="81">
        <v>0</v>
      </c>
      <c r="S60" s="81">
        <v>3</v>
      </c>
      <c r="T60" s="82">
        <f>IFERROR(S60/(O60+P60),"-")</f>
        <v>0.375</v>
      </c>
      <c r="U60" s="182"/>
      <c r="V60" s="84">
        <v>2</v>
      </c>
      <c r="W60" s="82">
        <f>IF(P60=0,"-",V60/P60)</f>
        <v>0.25</v>
      </c>
      <c r="X60" s="186">
        <v>30000</v>
      </c>
      <c r="Y60" s="187">
        <f>IFERROR(X60/P60,"-")</f>
        <v>3750</v>
      </c>
      <c r="Z60" s="187">
        <f>IFERROR(X60/V60,"-")</f>
        <v>15000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0.125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>
        <v>2</v>
      </c>
      <c r="BF60" s="113">
        <f>IF(P60=0,"",IF(BE60=0,"",(BE60/P60)))</f>
        <v>0.25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1</v>
      </c>
      <c r="BO60" s="120">
        <f>IF(P60=0,"",IF(BN60=0,"",(BN60/P60)))</f>
        <v>0.125</v>
      </c>
      <c r="BP60" s="121">
        <v>1</v>
      </c>
      <c r="BQ60" s="122">
        <f>IFERROR(BP60/BN60,"-")</f>
        <v>1</v>
      </c>
      <c r="BR60" s="123">
        <v>15000</v>
      </c>
      <c r="BS60" s="124">
        <f>IFERROR(BR60/BN60,"-")</f>
        <v>15000</v>
      </c>
      <c r="BT60" s="125"/>
      <c r="BU60" s="125">
        <v>1</v>
      </c>
      <c r="BV60" s="125"/>
      <c r="BW60" s="126">
        <v>3</v>
      </c>
      <c r="BX60" s="127">
        <f>IF(P60=0,"",IF(BW60=0,"",(BW60/P60)))</f>
        <v>0.375</v>
      </c>
      <c r="BY60" s="128">
        <v>1</v>
      </c>
      <c r="BZ60" s="129">
        <f>IFERROR(BY60/BW60,"-")</f>
        <v>0.33333333333333</v>
      </c>
      <c r="CA60" s="130">
        <v>15000</v>
      </c>
      <c r="CB60" s="131">
        <f>IFERROR(CA60/BW60,"-")</f>
        <v>5000</v>
      </c>
      <c r="CC60" s="132"/>
      <c r="CD60" s="132"/>
      <c r="CE60" s="132">
        <v>1</v>
      </c>
      <c r="CF60" s="133">
        <v>1</v>
      </c>
      <c r="CG60" s="134">
        <f>IF(P60=0,"",IF(CF60=0,"",(CF60/P60)))</f>
        <v>0.125</v>
      </c>
      <c r="CH60" s="135"/>
      <c r="CI60" s="136">
        <f>IFERROR(CH60/CF60,"-")</f>
        <v>0</v>
      </c>
      <c r="CJ60" s="137"/>
      <c r="CK60" s="138">
        <f>IFERROR(CJ60/CF60,"-")</f>
        <v>0</v>
      </c>
      <c r="CL60" s="139"/>
      <c r="CM60" s="139"/>
      <c r="CN60" s="139"/>
      <c r="CO60" s="140">
        <v>2</v>
      </c>
      <c r="CP60" s="141">
        <v>30000</v>
      </c>
      <c r="CQ60" s="141">
        <v>15000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178</v>
      </c>
      <c r="C61" s="203"/>
      <c r="D61" s="203" t="s">
        <v>175</v>
      </c>
      <c r="E61" s="203" t="s">
        <v>124</v>
      </c>
      <c r="F61" s="203" t="s">
        <v>75</v>
      </c>
      <c r="G61" s="203"/>
      <c r="H61" s="90"/>
      <c r="I61" s="90"/>
      <c r="J61" s="188"/>
      <c r="K61" s="81">
        <v>14</v>
      </c>
      <c r="L61" s="81">
        <v>9</v>
      </c>
      <c r="M61" s="81">
        <v>1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1.9</v>
      </c>
      <c r="B62" s="203" t="s">
        <v>179</v>
      </c>
      <c r="C62" s="203"/>
      <c r="D62" s="203" t="s">
        <v>180</v>
      </c>
      <c r="E62" s="203" t="s">
        <v>181</v>
      </c>
      <c r="F62" s="203" t="s">
        <v>105</v>
      </c>
      <c r="G62" s="203" t="s">
        <v>160</v>
      </c>
      <c r="H62" s="90" t="s">
        <v>182</v>
      </c>
      <c r="I62" s="204" t="s">
        <v>82</v>
      </c>
      <c r="J62" s="188">
        <v>80000</v>
      </c>
      <c r="K62" s="81">
        <v>5</v>
      </c>
      <c r="L62" s="81">
        <v>0</v>
      </c>
      <c r="M62" s="81">
        <v>87</v>
      </c>
      <c r="N62" s="91">
        <v>1</v>
      </c>
      <c r="O62" s="92">
        <v>0</v>
      </c>
      <c r="P62" s="93">
        <f>N62+O62</f>
        <v>1</v>
      </c>
      <c r="Q62" s="82">
        <f>IFERROR(P62/M62,"-")</f>
        <v>0.011494252873563</v>
      </c>
      <c r="R62" s="81">
        <v>0</v>
      </c>
      <c r="S62" s="81">
        <v>1</v>
      </c>
      <c r="T62" s="82">
        <f>IFERROR(S62/(O62+P62),"-")</f>
        <v>1</v>
      </c>
      <c r="U62" s="182">
        <f>IFERROR(J62/SUM(P62:P66),"-")</f>
        <v>5714.2857142857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SUM(X62:X66)-SUM(J62:J66)</f>
        <v>72000</v>
      </c>
      <c r="AB62" s="85">
        <f>SUM(X62:X66)/SUM(J62:J66)</f>
        <v>1.9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1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183</v>
      </c>
      <c r="C63" s="203"/>
      <c r="D63" s="203" t="s">
        <v>180</v>
      </c>
      <c r="E63" s="203" t="s">
        <v>184</v>
      </c>
      <c r="F63" s="203" t="s">
        <v>63</v>
      </c>
      <c r="G63" s="203" t="s">
        <v>160</v>
      </c>
      <c r="H63" s="90" t="s">
        <v>182</v>
      </c>
      <c r="I63" s="204" t="s">
        <v>86</v>
      </c>
      <c r="J63" s="188"/>
      <c r="K63" s="81">
        <v>5</v>
      </c>
      <c r="L63" s="81">
        <v>0</v>
      </c>
      <c r="M63" s="81">
        <v>48</v>
      </c>
      <c r="N63" s="91">
        <v>2</v>
      </c>
      <c r="O63" s="92">
        <v>0</v>
      </c>
      <c r="P63" s="93">
        <f>N63+O63</f>
        <v>2</v>
      </c>
      <c r="Q63" s="82">
        <f>IFERROR(P63/M63,"-")</f>
        <v>0.041666666666667</v>
      </c>
      <c r="R63" s="81">
        <v>0</v>
      </c>
      <c r="S63" s="81">
        <v>1</v>
      </c>
      <c r="T63" s="82">
        <f>IFERROR(S63/(O63+P63),"-")</f>
        <v>0.5</v>
      </c>
      <c r="U63" s="182"/>
      <c r="V63" s="84">
        <v>1</v>
      </c>
      <c r="W63" s="82">
        <f>IF(P63=0,"-",V63/P63)</f>
        <v>0.5</v>
      </c>
      <c r="X63" s="186">
        <v>68000</v>
      </c>
      <c r="Y63" s="187">
        <f>IFERROR(X63/P63,"-")</f>
        <v>34000</v>
      </c>
      <c r="Z63" s="187">
        <f>IFERROR(X63/V63,"-")</f>
        <v>68000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0.5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>
        <v>1</v>
      </c>
      <c r="CG63" s="134">
        <f>IF(P63=0,"",IF(CF63=0,"",(CF63/P63)))</f>
        <v>0.5</v>
      </c>
      <c r="CH63" s="135">
        <v>1</v>
      </c>
      <c r="CI63" s="136">
        <f>IFERROR(CH63/CF63,"-")</f>
        <v>1</v>
      </c>
      <c r="CJ63" s="137">
        <v>68000</v>
      </c>
      <c r="CK63" s="138">
        <f>IFERROR(CJ63/CF63,"-")</f>
        <v>68000</v>
      </c>
      <c r="CL63" s="139"/>
      <c r="CM63" s="139"/>
      <c r="CN63" s="139">
        <v>1</v>
      </c>
      <c r="CO63" s="140">
        <v>1</v>
      </c>
      <c r="CP63" s="141">
        <v>68000</v>
      </c>
      <c r="CQ63" s="141">
        <v>68000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185</v>
      </c>
      <c r="C64" s="203"/>
      <c r="D64" s="203" t="s">
        <v>180</v>
      </c>
      <c r="E64" s="203" t="s">
        <v>186</v>
      </c>
      <c r="F64" s="203" t="s">
        <v>105</v>
      </c>
      <c r="G64" s="203" t="s">
        <v>160</v>
      </c>
      <c r="H64" s="90" t="s">
        <v>182</v>
      </c>
      <c r="I64" s="204" t="s">
        <v>66</v>
      </c>
      <c r="J64" s="188"/>
      <c r="K64" s="81">
        <v>11</v>
      </c>
      <c r="L64" s="81">
        <v>0</v>
      </c>
      <c r="M64" s="81">
        <v>153</v>
      </c>
      <c r="N64" s="91">
        <v>2</v>
      </c>
      <c r="O64" s="92">
        <v>0</v>
      </c>
      <c r="P64" s="93">
        <f>N64+O64</f>
        <v>2</v>
      </c>
      <c r="Q64" s="82">
        <f>IFERROR(P64/M64,"-")</f>
        <v>0.013071895424837</v>
      </c>
      <c r="R64" s="81">
        <v>0</v>
      </c>
      <c r="S64" s="81">
        <v>1</v>
      </c>
      <c r="T64" s="82">
        <f>IFERROR(S64/(O64+P64),"-")</f>
        <v>0.5</v>
      </c>
      <c r="U64" s="182"/>
      <c r="V64" s="84">
        <v>1</v>
      </c>
      <c r="W64" s="82">
        <f>IF(P64=0,"-",V64/P64)</f>
        <v>0.5</v>
      </c>
      <c r="X64" s="186">
        <v>13000</v>
      </c>
      <c r="Y64" s="187">
        <f>IFERROR(X64/P64,"-")</f>
        <v>6500</v>
      </c>
      <c r="Z64" s="187">
        <f>IFERROR(X64/V64,"-")</f>
        <v>13000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1</v>
      </c>
      <c r="BP64" s="121">
        <v>1</v>
      </c>
      <c r="BQ64" s="122">
        <f>IFERROR(BP64/BN64,"-")</f>
        <v>0.5</v>
      </c>
      <c r="BR64" s="123">
        <v>13000</v>
      </c>
      <c r="BS64" s="124">
        <f>IFERROR(BR64/BN64,"-")</f>
        <v>6500</v>
      </c>
      <c r="BT64" s="125"/>
      <c r="BU64" s="125"/>
      <c r="BV64" s="125">
        <v>1</v>
      </c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13000</v>
      </c>
      <c r="CQ64" s="141">
        <v>13000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187</v>
      </c>
      <c r="C65" s="203"/>
      <c r="D65" s="203" t="s">
        <v>180</v>
      </c>
      <c r="E65" s="203" t="s">
        <v>188</v>
      </c>
      <c r="F65" s="203" t="s">
        <v>63</v>
      </c>
      <c r="G65" s="203" t="s">
        <v>160</v>
      </c>
      <c r="H65" s="90" t="s">
        <v>182</v>
      </c>
      <c r="I65" s="204" t="s">
        <v>136</v>
      </c>
      <c r="J65" s="188"/>
      <c r="K65" s="81">
        <v>36</v>
      </c>
      <c r="L65" s="81">
        <v>0</v>
      </c>
      <c r="M65" s="81">
        <v>138</v>
      </c>
      <c r="N65" s="91">
        <v>5</v>
      </c>
      <c r="O65" s="92">
        <v>0</v>
      </c>
      <c r="P65" s="93">
        <f>N65+O65</f>
        <v>5</v>
      </c>
      <c r="Q65" s="82">
        <f>IFERROR(P65/M65,"-")</f>
        <v>0.036231884057971</v>
      </c>
      <c r="R65" s="81">
        <v>2</v>
      </c>
      <c r="S65" s="81">
        <v>1</v>
      </c>
      <c r="T65" s="82">
        <f>IFERROR(S65/(O65+P65),"-")</f>
        <v>0.2</v>
      </c>
      <c r="U65" s="182"/>
      <c r="V65" s="84">
        <v>2</v>
      </c>
      <c r="W65" s="82">
        <f>IF(P65=0,"-",V65/P65)</f>
        <v>0.4</v>
      </c>
      <c r="X65" s="186">
        <v>66000</v>
      </c>
      <c r="Y65" s="187">
        <f>IFERROR(X65/P65,"-")</f>
        <v>13200</v>
      </c>
      <c r="Z65" s="187">
        <f>IFERROR(X65/V65,"-")</f>
        <v>33000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3</v>
      </c>
      <c r="BO65" s="120">
        <f>IF(P65=0,"",IF(BN65=0,"",(BN65/P65)))</f>
        <v>0.6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0.2</v>
      </c>
      <c r="BY65" s="128">
        <v>1</v>
      </c>
      <c r="BZ65" s="129">
        <f>IFERROR(BY65/BW65,"-")</f>
        <v>1</v>
      </c>
      <c r="CA65" s="130">
        <v>8000</v>
      </c>
      <c r="CB65" s="131">
        <f>IFERROR(CA65/BW65,"-")</f>
        <v>8000</v>
      </c>
      <c r="CC65" s="132"/>
      <c r="CD65" s="132">
        <v>1</v>
      </c>
      <c r="CE65" s="132"/>
      <c r="CF65" s="133">
        <v>1</v>
      </c>
      <c r="CG65" s="134">
        <f>IF(P65=0,"",IF(CF65=0,"",(CF65/P65)))</f>
        <v>0.2</v>
      </c>
      <c r="CH65" s="135">
        <v>1</v>
      </c>
      <c r="CI65" s="136">
        <f>IFERROR(CH65/CF65,"-")</f>
        <v>1</v>
      </c>
      <c r="CJ65" s="137">
        <v>58000</v>
      </c>
      <c r="CK65" s="138">
        <f>IFERROR(CJ65/CF65,"-")</f>
        <v>58000</v>
      </c>
      <c r="CL65" s="139"/>
      <c r="CM65" s="139"/>
      <c r="CN65" s="139">
        <v>1</v>
      </c>
      <c r="CO65" s="140">
        <v>2</v>
      </c>
      <c r="CP65" s="141">
        <v>66000</v>
      </c>
      <c r="CQ65" s="141">
        <v>58000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189</v>
      </c>
      <c r="C66" s="203"/>
      <c r="D66" s="203" t="s">
        <v>74</v>
      </c>
      <c r="E66" s="203" t="s">
        <v>74</v>
      </c>
      <c r="F66" s="203" t="s">
        <v>75</v>
      </c>
      <c r="G66" s="203" t="s">
        <v>190</v>
      </c>
      <c r="H66" s="90"/>
      <c r="I66" s="90"/>
      <c r="J66" s="188"/>
      <c r="K66" s="81">
        <v>30</v>
      </c>
      <c r="L66" s="81">
        <v>17</v>
      </c>
      <c r="M66" s="81">
        <v>10</v>
      </c>
      <c r="N66" s="91">
        <v>4</v>
      </c>
      <c r="O66" s="92">
        <v>0</v>
      </c>
      <c r="P66" s="93">
        <f>N66+O66</f>
        <v>4</v>
      </c>
      <c r="Q66" s="82">
        <f>IFERROR(P66/M66,"-")</f>
        <v>0.4</v>
      </c>
      <c r="R66" s="81">
        <v>0</v>
      </c>
      <c r="S66" s="81">
        <v>1</v>
      </c>
      <c r="T66" s="82">
        <f>IFERROR(S66/(O66+P66),"-")</f>
        <v>0.25</v>
      </c>
      <c r="U66" s="182"/>
      <c r="V66" s="84">
        <v>0</v>
      </c>
      <c r="W66" s="82">
        <f>IF(P66=0,"-",V66/P66)</f>
        <v>0</v>
      </c>
      <c r="X66" s="186">
        <v>5000</v>
      </c>
      <c r="Y66" s="187">
        <f>IFERROR(X66/P66,"-")</f>
        <v>1250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>
        <v>1</v>
      </c>
      <c r="BO66" s="120">
        <f>IF(P66=0,"",IF(BN66=0,"",(BN66/P66)))</f>
        <v>0.25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2</v>
      </c>
      <c r="BX66" s="127">
        <f>IF(P66=0,"",IF(BW66=0,"",(BW66/P66)))</f>
        <v>0.5</v>
      </c>
      <c r="BY66" s="128">
        <v>1</v>
      </c>
      <c r="BZ66" s="129">
        <f>IFERROR(BY66/BW66,"-")</f>
        <v>0.5</v>
      </c>
      <c r="CA66" s="130">
        <v>5000</v>
      </c>
      <c r="CB66" s="131">
        <f>IFERROR(CA66/BW66,"-")</f>
        <v>2500</v>
      </c>
      <c r="CC66" s="132">
        <v>1</v>
      </c>
      <c r="CD66" s="132"/>
      <c r="CE66" s="132"/>
      <c r="CF66" s="133">
        <v>1</v>
      </c>
      <c r="CG66" s="134">
        <f>IF(P66=0,"",IF(CF66=0,"",(CF66/P66)))</f>
        <v>0.25</v>
      </c>
      <c r="CH66" s="135">
        <v>1</v>
      </c>
      <c r="CI66" s="136">
        <f>IFERROR(CH66/CF66,"-")</f>
        <v>1</v>
      </c>
      <c r="CJ66" s="137">
        <v>30000</v>
      </c>
      <c r="CK66" s="138">
        <f>IFERROR(CJ66/CF66,"-")</f>
        <v>30000</v>
      </c>
      <c r="CL66" s="139"/>
      <c r="CM66" s="139"/>
      <c r="CN66" s="139">
        <v>1</v>
      </c>
      <c r="CO66" s="140">
        <v>0</v>
      </c>
      <c r="CP66" s="141">
        <v>5000</v>
      </c>
      <c r="CQ66" s="141">
        <v>30000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 t="str">
        <f>AB67</f>
        <v>0</v>
      </c>
      <c r="B67" s="203" t="s">
        <v>191</v>
      </c>
      <c r="C67" s="203"/>
      <c r="D67" s="203"/>
      <c r="E67" s="203"/>
      <c r="F67" s="203" t="s">
        <v>63</v>
      </c>
      <c r="G67" s="203" t="s">
        <v>192</v>
      </c>
      <c r="H67" s="90" t="s">
        <v>193</v>
      </c>
      <c r="I67" s="204" t="s">
        <v>136</v>
      </c>
      <c r="J67" s="188">
        <v>0</v>
      </c>
      <c r="K67" s="81">
        <v>0</v>
      </c>
      <c r="L67" s="81">
        <v>0</v>
      </c>
      <c r="M67" s="81">
        <v>0</v>
      </c>
      <c r="N67" s="91">
        <v>0</v>
      </c>
      <c r="O67" s="92">
        <v>0</v>
      </c>
      <c r="P67" s="93">
        <f>N67+O67</f>
        <v>0</v>
      </c>
      <c r="Q67" s="82" t="str">
        <f>IFERROR(P67/M67,"-")</f>
        <v>-</v>
      </c>
      <c r="R67" s="81">
        <v>0</v>
      </c>
      <c r="S67" s="81">
        <v>0</v>
      </c>
      <c r="T67" s="82" t="str">
        <f>IFERROR(S67/(O67+P67),"-")</f>
        <v>-</v>
      </c>
      <c r="U67" s="182" t="str">
        <f>IFERROR(J67/SUM(P67:P68),"-")</f>
        <v>-</v>
      </c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>
        <f>SUM(X67:X68)-SUM(J67:J68)</f>
        <v>0</v>
      </c>
      <c r="AB67" s="85" t="str">
        <f>SUM(X67:X68)/SUM(J67:J68)</f>
        <v>0</v>
      </c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194</v>
      </c>
      <c r="C68" s="203"/>
      <c r="D68" s="203"/>
      <c r="E68" s="203"/>
      <c r="F68" s="203" t="s">
        <v>75</v>
      </c>
      <c r="G68" s="203"/>
      <c r="H68" s="90"/>
      <c r="I68" s="90"/>
      <c r="J68" s="188"/>
      <c r="K68" s="81">
        <v>0</v>
      </c>
      <c r="L68" s="81">
        <v>0</v>
      </c>
      <c r="M68" s="81">
        <v>0</v>
      </c>
      <c r="N68" s="91">
        <v>0</v>
      </c>
      <c r="O68" s="92">
        <v>0</v>
      </c>
      <c r="P68" s="93">
        <f>N68+O68</f>
        <v>0</v>
      </c>
      <c r="Q68" s="82" t="str">
        <f>IFERROR(P68/M68,"-")</f>
        <v>-</v>
      </c>
      <c r="R68" s="81">
        <v>0</v>
      </c>
      <c r="S68" s="81">
        <v>0</v>
      </c>
      <c r="T68" s="82" t="str">
        <f>IFERROR(S68/(O68+P68),"-")</f>
        <v>-</v>
      </c>
      <c r="U68" s="182"/>
      <c r="V68" s="84">
        <v>0</v>
      </c>
      <c r="W68" s="82" t="str">
        <f>IF(P68=0,"-",V68/P68)</f>
        <v>-</v>
      </c>
      <c r="X68" s="186">
        <v>0</v>
      </c>
      <c r="Y68" s="187" t="str">
        <f>IFERROR(X68/P68,"-")</f>
        <v>-</v>
      </c>
      <c r="Z68" s="187" t="str">
        <f>IFERROR(X68/V68,"-")</f>
        <v>-</v>
      </c>
      <c r="AA68" s="188"/>
      <c r="AB68" s="85"/>
      <c r="AC68" s="79"/>
      <c r="AD68" s="94"/>
      <c r="AE68" s="95" t="str">
        <f>IF(P68=0,"",IF(AD68=0,"",(AD68/P68)))</f>
        <v/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 t="str">
        <f>IF(P68=0,"",IF(AM68=0,"",(AM68/P68)))</f>
        <v/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 t="str">
        <f>IF(P68=0,"",IF(AV68=0,"",(AV68/P68)))</f>
        <v/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 t="str">
        <f>IF(P68=0,"",IF(BE68=0,"",(BE68/P68)))</f>
        <v/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 t="str">
        <f>IF(P68=0,"",IF(BN68=0,"",(BN68/P68)))</f>
        <v/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 t="str">
        <f>IF(P68=0,"",IF(BW68=0,"",(BW68/P68)))</f>
        <v/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 t="str">
        <f>IF(P68=0,"",IF(CF68=0,"",(CF68/P68)))</f>
        <v/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30"/>
      <c r="B69" s="87"/>
      <c r="C69" s="88"/>
      <c r="D69" s="88"/>
      <c r="E69" s="88"/>
      <c r="F69" s="89"/>
      <c r="G69" s="90"/>
      <c r="H69" s="90"/>
      <c r="I69" s="90"/>
      <c r="J69" s="192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59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30"/>
      <c r="B70" s="37"/>
      <c r="C70" s="21"/>
      <c r="D70" s="21"/>
      <c r="E70" s="21"/>
      <c r="F70" s="22"/>
      <c r="G70" s="36"/>
      <c r="H70" s="36"/>
      <c r="I70" s="75"/>
      <c r="J70" s="193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61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19">
        <f>AB71</f>
        <v>1.751208913649</v>
      </c>
      <c r="B71" s="39"/>
      <c r="C71" s="39"/>
      <c r="D71" s="39"/>
      <c r="E71" s="39"/>
      <c r="F71" s="39"/>
      <c r="G71" s="40" t="s">
        <v>195</v>
      </c>
      <c r="H71" s="40"/>
      <c r="I71" s="40"/>
      <c r="J71" s="190">
        <f>SUM(J6:J70)</f>
        <v>3590000</v>
      </c>
      <c r="K71" s="41">
        <f>SUM(K6:K70)</f>
        <v>1541</v>
      </c>
      <c r="L71" s="41">
        <f>SUM(L6:L70)</f>
        <v>585</v>
      </c>
      <c r="M71" s="41">
        <f>SUM(M6:M70)</f>
        <v>3545</v>
      </c>
      <c r="N71" s="41">
        <f>SUM(N6:N70)</f>
        <v>368</v>
      </c>
      <c r="O71" s="41">
        <f>SUM(O6:O70)</f>
        <v>2</v>
      </c>
      <c r="P71" s="41">
        <f>SUM(P6:P70)</f>
        <v>370</v>
      </c>
      <c r="Q71" s="42">
        <f>IFERROR(P71/M71,"-")</f>
        <v>0.10437235543018</v>
      </c>
      <c r="R71" s="78">
        <f>SUM(R6:R70)</f>
        <v>34</v>
      </c>
      <c r="S71" s="78">
        <f>SUM(S6:S70)</f>
        <v>102</v>
      </c>
      <c r="T71" s="42">
        <f>IFERROR(R71/P71,"-")</f>
        <v>0.091891891891892</v>
      </c>
      <c r="U71" s="184">
        <f>IFERROR(J71/P71,"-")</f>
        <v>9702.7027027027</v>
      </c>
      <c r="V71" s="44">
        <f>SUM(V6:V70)</f>
        <v>66</v>
      </c>
      <c r="W71" s="42">
        <f>IFERROR(V71/P71,"-")</f>
        <v>0.17837837837838</v>
      </c>
      <c r="X71" s="190">
        <f>SUM(X6:X70)</f>
        <v>6286840</v>
      </c>
      <c r="Y71" s="190">
        <f>IFERROR(X71/P71,"-")</f>
        <v>16991.459459459</v>
      </c>
      <c r="Z71" s="190">
        <f>IFERROR(X71/V71,"-")</f>
        <v>95255.151515152</v>
      </c>
      <c r="AA71" s="190">
        <f>X71-J71</f>
        <v>2696840</v>
      </c>
      <c r="AB71" s="47">
        <f>X71/J71</f>
        <v>1.751208913649</v>
      </c>
      <c r="AC71" s="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0"/>
    <mergeCell ref="J17:J20"/>
    <mergeCell ref="U17:U20"/>
    <mergeCell ref="AA17:AA20"/>
    <mergeCell ref="AB17:AB20"/>
    <mergeCell ref="A21:A24"/>
    <mergeCell ref="J21:J24"/>
    <mergeCell ref="U21:U24"/>
    <mergeCell ref="AA21:AA24"/>
    <mergeCell ref="AB21:AB24"/>
    <mergeCell ref="A25:A26"/>
    <mergeCell ref="J25:J26"/>
    <mergeCell ref="U25:U26"/>
    <mergeCell ref="AA25:AA26"/>
    <mergeCell ref="AB25:AB26"/>
    <mergeCell ref="A27:A29"/>
    <mergeCell ref="J27:J29"/>
    <mergeCell ref="U27:U29"/>
    <mergeCell ref="AA27:AA29"/>
    <mergeCell ref="AB27:AB29"/>
    <mergeCell ref="A30:A31"/>
    <mergeCell ref="J30:J31"/>
    <mergeCell ref="U30:U31"/>
    <mergeCell ref="AA30:AA31"/>
    <mergeCell ref="AB30:AB31"/>
    <mergeCell ref="A32:A33"/>
    <mergeCell ref="J32:J33"/>
    <mergeCell ref="U32:U33"/>
    <mergeCell ref="AA32:AA33"/>
    <mergeCell ref="AB32:AB33"/>
    <mergeCell ref="A34:A35"/>
    <mergeCell ref="J34:J35"/>
    <mergeCell ref="U34:U35"/>
    <mergeCell ref="AA34:AA35"/>
    <mergeCell ref="AB34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6"/>
    <mergeCell ref="J54:J56"/>
    <mergeCell ref="U54:U56"/>
    <mergeCell ref="AA54:AA56"/>
    <mergeCell ref="AB54:AB56"/>
    <mergeCell ref="A57:A58"/>
    <mergeCell ref="J57:J58"/>
    <mergeCell ref="U57:U58"/>
    <mergeCell ref="AA57:AA58"/>
    <mergeCell ref="AB57:AB58"/>
    <mergeCell ref="A59:A61"/>
    <mergeCell ref="J59:J61"/>
    <mergeCell ref="U59:U61"/>
    <mergeCell ref="AA59:AA61"/>
    <mergeCell ref="AB59:AB61"/>
    <mergeCell ref="A62:A66"/>
    <mergeCell ref="J62:J66"/>
    <mergeCell ref="U62:U66"/>
    <mergeCell ref="AA62:AA66"/>
    <mergeCell ref="AB62:AB66"/>
    <mergeCell ref="A67:A68"/>
    <mergeCell ref="J67:J68"/>
    <mergeCell ref="U67:U68"/>
    <mergeCell ref="AA67:AA68"/>
    <mergeCell ref="AB67:AB6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