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<sst xmlns="http://schemas.openxmlformats.org/spreadsheetml/2006/main" uniqueCount="190">
  <si>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</si>
  <si>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</si>
  <si>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</si>
  <si>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</si>
  <si>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</si>
  <si>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</si>
  <si>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</si>
  <si>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</si>
  <si>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</si>
  <si>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</si>
  <si>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</si>
  <si>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</si>
  <si>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</si>
  <si>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</si>
  <si>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</si>
  <si>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</si>
  <si>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</si>
  <si>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</si>
  <si>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</si>
  <si>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</si>
  <si>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</si>
  <si>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</si>
  <si>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</si>
  <si>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</si>
  <si>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</si>
  <si>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</si>
  <si>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</si>
  <si>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</si>
  <si>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</si>
  <si>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</si>
  <si>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</si>
  <si>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</si>
  <si>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</si>
  <si>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</si>
  <si>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</si>
  <si>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</si>
  <si>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</si>
  <si>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</si>
  <si>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</si>
  <si>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</si>
  <si>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</si>
  <si>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</si>
  <si>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</si>
  <si>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</si>
  <si>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</si>
  <si>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</si>
  <si>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</si>
  <si>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</si>
  <si>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</si>
  <si>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</si>
  <si>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</si>
  <si>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</si>
  <si>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</si>
  <si>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</si>
  <si>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</si>
  <si>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</si>
  <si>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</si>
  <si>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</si>
  <si>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</si>
  <si>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</si>
  <si>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ic2476</t>
  </si>
  <si>
    <t>デリヘル版3（高宮菜々子）</t>
  </si>
  <si>
    <t>もう50代の熟女だけど</t>
  </si>
  <si>
    <t>lp01</t>
  </si>
  <si>
    <t>スポーツ報知関東</t>
  </si>
  <si>
    <t>全5段つかみ4回</t>
  </si>
  <si>
    <t>8月14日(土)</t>
  </si>
  <si>
    <t>ic2477</t>
  </si>
  <si>
    <t>４コマ漫画版（大浦真奈美）</t>
  </si>
  <si>
    <t>50〜70代男性限定熟女好きな男性募集中</t>
  </si>
  <si>
    <t>8月15日(日)</t>
  </si>
  <si>
    <t>ic2478</t>
  </si>
  <si>
    <t>新書籍版2（晶エリー）</t>
  </si>
  <si>
    <t>70歳までの出会いお手伝い</t>
  </si>
  <si>
    <t>8月21日(土)</t>
  </si>
  <si>
    <t>ic2479</t>
  </si>
  <si>
    <t>右女9(ヘスティアさん)（大浦真奈美）</t>
  </si>
  <si>
    <t>学生いませんギャルもいません40代50代60代中年女性が多いサイト</t>
  </si>
  <si>
    <t>8月22日(日)</t>
  </si>
  <si>
    <t>ic2480</t>
  </si>
  <si>
    <t>(空電共通)</t>
  </si>
  <si>
    <t>空電</t>
  </si>
  <si>
    <t>空電 (共通)</t>
  </si>
  <si>
    <t>ic2481</t>
  </si>
  <si>
    <t>デリヘル版2（高宮菜々子）</t>
  </si>
  <si>
    <t>lp07</t>
  </si>
  <si>
    <t>サンスポ関東</t>
  </si>
  <si>
    <t>全5段つかみ15段</t>
  </si>
  <si>
    <t>1～15日</t>
  </si>
  <si>
    <t>ic2482</t>
  </si>
  <si>
    <t>ic2483</t>
  </si>
  <si>
    <t>ic2484</t>
  </si>
  <si>
    <t>ic2485</t>
  </si>
  <si>
    <t>右女9版(ヘスティア)（晶エリー）</t>
  </si>
  <si>
    <t>学生いませんギャルもいません熟女熟女熟女熟女</t>
  </si>
  <si>
    <t>16～31日</t>
  </si>
  <si>
    <t>ic2486</t>
  </si>
  <si>
    <t>ic2487</t>
  </si>
  <si>
    <t>ic2488</t>
  </si>
  <si>
    <t>ic2489</t>
  </si>
  <si>
    <t>サンスポ関西</t>
  </si>
  <si>
    <t>ic2490</t>
  </si>
  <si>
    <t>ic2491</t>
  </si>
  <si>
    <t>ic2492</t>
  </si>
  <si>
    <t>ic2493</t>
  </si>
  <si>
    <t>ic2494</t>
  </si>
  <si>
    <t>ic2495</t>
  </si>
  <si>
    <t>ic2496</t>
  </si>
  <si>
    <t>ic2497</t>
  </si>
  <si>
    <t>①大正版（高宮菜々子）</t>
  </si>
  <si>
    <t>178「日帰り出会い」</t>
  </si>
  <si>
    <t>スポニチ関東</t>
  </si>
  <si>
    <t>半2段つかみ20段保証</t>
  </si>
  <si>
    <t>20段保証</t>
  </si>
  <si>
    <t>ic2498</t>
  </si>
  <si>
    <t>②旧デイリー風（晶エリー）</t>
  </si>
  <si>
    <t>179「おめでとうございます。あなたは本物の出会いサイトに出会いました！」</t>
  </si>
  <si>
    <t>ic2499</t>
  </si>
  <si>
    <t>③求人風（大浦真奈美）</t>
  </si>
  <si>
    <t>180「出会い不足解消に〇〇」</t>
  </si>
  <si>
    <t>ic2500</t>
  </si>
  <si>
    <t>No.1誤解版（大浦真奈美）</t>
  </si>
  <si>
    <t>新カップルが続々登場！</t>
  </si>
  <si>
    <t>ic2501</t>
  </si>
  <si>
    <t>ic2507</t>
  </si>
  <si>
    <t>70歳までの出会いリクルート</t>
  </si>
  <si>
    <t>全5段</t>
  </si>
  <si>
    <t>ic2508</t>
  </si>
  <si>
    <t>ic2509</t>
  </si>
  <si>
    <t>DVDパッケージ＿ストーリー版（大浦真奈美）</t>
  </si>
  <si>
    <t>どうした？熟女男がいなくて焦ってるんだろ？よし、俺が相手してやるよ！</t>
  </si>
  <si>
    <t>ic2510</t>
  </si>
  <si>
    <t>ic2511</t>
  </si>
  <si>
    <t>デリヘル版2（晶エリー）</t>
  </si>
  <si>
    <t>顔出し無しでも女性から誘われる</t>
  </si>
  <si>
    <t>スポニチ関東 特価</t>
  </si>
  <si>
    <t>8月05日(木)</t>
  </si>
  <si>
    <t>ic2512</t>
  </si>
  <si>
    <t>ic2513</t>
  </si>
  <si>
    <t>新書籍版（大浦真奈美）</t>
  </si>
  <si>
    <t>日本の出会い系番付第1位に推薦します</t>
  </si>
  <si>
    <t>8月12日(木)</t>
  </si>
  <si>
    <t>ic2514</t>
  </si>
  <si>
    <t>ic2515</t>
  </si>
  <si>
    <t>スポニチ関西</t>
  </si>
  <si>
    <t>ic2516</t>
  </si>
  <si>
    <t>ic2517</t>
  </si>
  <si>
    <t>8月29日(日)</t>
  </si>
  <si>
    <t>ic2518</t>
  </si>
  <si>
    <t>ic2519</t>
  </si>
  <si>
    <t>スポニチ関西 特価</t>
  </si>
  <si>
    <t>8月09日(月)</t>
  </si>
  <si>
    <t>ic2520</t>
  </si>
  <si>
    <t>ic2521</t>
  </si>
  <si>
    <t>8月13日(金)</t>
  </si>
  <si>
    <t>ic2522</t>
  </si>
  <si>
    <t>ic2523</t>
  </si>
  <si>
    <t>1C終面全5段</t>
  </si>
  <si>
    <t>ic2524</t>
  </si>
  <si>
    <t>ic2525</t>
  </si>
  <si>
    <t>ic2526</t>
  </si>
  <si>
    <t>ic2527</t>
  </si>
  <si>
    <t>ニッカン関西</t>
  </si>
  <si>
    <t>ic2528</t>
  </si>
  <si>
    <t>ic2529</t>
  </si>
  <si>
    <t>デリヘル版3（大浦真奈美）</t>
  </si>
  <si>
    <t>半5段</t>
  </si>
  <si>
    <t>ic2530</t>
  </si>
  <si>
    <t>ic2531</t>
  </si>
  <si>
    <t>新書籍版（晶エリー）</t>
  </si>
  <si>
    <t>8月28日(土)</t>
  </si>
  <si>
    <t>ic2532</t>
  </si>
  <si>
    <t>ic2533</t>
  </si>
  <si>
    <t>デイリースポーツ関西</t>
  </si>
  <si>
    <t>4C終面全5段</t>
  </si>
  <si>
    <t>ic2534</t>
  </si>
  <si>
    <t>ic2535</t>
  </si>
  <si>
    <t>焼肉版（大浦真奈美）</t>
  </si>
  <si>
    <t>ic2536</t>
  </si>
  <si>
    <t>ic2537</t>
  </si>
  <si>
    <t>中京スポーツ</t>
  </si>
  <si>
    <t>8月06日(金)</t>
  </si>
  <si>
    <t>ic2538</t>
  </si>
  <si>
    <t>ic2539</t>
  </si>
  <si>
    <t>ic2540</t>
  </si>
  <si>
    <t>ic2541</t>
  </si>
  <si>
    <t>九スポ</t>
  </si>
  <si>
    <t>記事枠</t>
  </si>
  <si>
    <t>ic2542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</si>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</sst>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62</v>
      </c>
      <c r="D6" s="195">
        <v>3200000</v>
      </c>
      <c r="E6" s="81">
        <v>1828</v>
      </c>
      <c r="F6" s="81">
        <v>741</v>
      </c>
      <c r="G6" s="81">
        <v>2849</v>
      </c>
      <c r="H6" s="91">
        <v>364</v>
      </c>
      <c r="I6" s="92">
        <v>3</v>
      </c>
      <c r="J6" s="145">
        <f>H6+I6</f>
        <v>367</v>
      </c>
      <c r="K6" s="82">
        <f>IFERROR(J6/G6,"-")</f>
        <v>0.12881712881713</v>
      </c>
      <c r="L6" s="81">
        <v>51</v>
      </c>
      <c r="M6" s="81">
        <v>96</v>
      </c>
      <c r="N6" s="82">
        <f>IFERROR(L6/J6,"-")</f>
        <v>0.13896457765668</v>
      </c>
      <c r="O6" s="83">
        <f>IFERROR(D6/J6,"-")</f>
        <v>8719.3460490463</v>
      </c>
      <c r="P6" s="84">
        <v>78</v>
      </c>
      <c r="Q6" s="82">
        <f>IFERROR(P6/J6,"-")</f>
        <v>0.2125340599455</v>
      </c>
      <c r="R6" s="200">
        <v>6976480</v>
      </c>
      <c r="S6" s="201">
        <f>IFERROR(R6/J6,"-")</f>
        <v>19009.482288828</v>
      </c>
      <c r="T6" s="201">
        <f>IFERROR(R6/P6,"-")</f>
        <v>89442.051282051</v>
      </c>
      <c r="U6" s="195">
        <f>IFERROR(R6-D6,"-")</f>
        <v>3776480</v>
      </c>
      <c r="V6" s="85">
        <f>R6/D6</f>
        <v>2.18015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3200000</v>
      </c>
      <c r="E9" s="41">
        <f>SUM(E6:E7)</f>
        <v>1828</v>
      </c>
      <c r="F9" s="41">
        <f>SUM(F6:F7)</f>
        <v>741</v>
      </c>
      <c r="G9" s="41">
        <f>SUM(G6:G7)</f>
        <v>2849</v>
      </c>
      <c r="H9" s="41">
        <f>SUM(H6:H7)</f>
        <v>364</v>
      </c>
      <c r="I9" s="41">
        <f>SUM(I6:I7)</f>
        <v>3</v>
      </c>
      <c r="J9" s="41">
        <f>SUM(J6:J7)</f>
        <v>367</v>
      </c>
      <c r="K9" s="42">
        <f>IFERROR(J9/G9,"-")</f>
        <v>0.12881712881713</v>
      </c>
      <c r="L9" s="78">
        <f>SUM(L6:L7)</f>
        <v>51</v>
      </c>
      <c r="M9" s="78">
        <f>SUM(M6:M7)</f>
        <v>96</v>
      </c>
      <c r="N9" s="42">
        <f>IFERROR(L9/J9,"-")</f>
        <v>0.13896457765668</v>
      </c>
      <c r="O9" s="43">
        <f>IFERROR(D9/J9,"-")</f>
        <v>8719.3460490463</v>
      </c>
      <c r="P9" s="44">
        <f>SUM(P6:P7)</f>
        <v>78</v>
      </c>
      <c r="Q9" s="42">
        <f>IFERROR(P9/J9,"-")</f>
        <v>0.2125340599455</v>
      </c>
      <c r="R9" s="45">
        <f>SUM(R6:R7)</f>
        <v>6976480</v>
      </c>
      <c r="S9" s="45">
        <f>IFERROR(R9/J9,"-")</f>
        <v>19009.482288828</v>
      </c>
      <c r="T9" s="45">
        <f>IFERROR(R9/P9,"-")</f>
        <v>89442.051282051</v>
      </c>
      <c r="U9" s="46">
        <f>SUM(U6:U7)</f>
        <v>3776480</v>
      </c>
      <c r="V9" s="47">
        <f>IFERROR(R9/D9,"-")</f>
        <v>2.18015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2.8923076923077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520000</v>
      </c>
      <c r="K6" s="81">
        <v>13</v>
      </c>
      <c r="L6" s="81">
        <v>0</v>
      </c>
      <c r="M6" s="81">
        <v>91</v>
      </c>
      <c r="N6" s="91">
        <v>7</v>
      </c>
      <c r="O6" s="92">
        <v>0</v>
      </c>
      <c r="P6" s="93">
        <f>N6+O6</f>
        <v>7</v>
      </c>
      <c r="Q6" s="82">
        <f>IFERROR(P6/M6,"-")</f>
        <v>0.076923076923077</v>
      </c>
      <c r="R6" s="81">
        <v>0</v>
      </c>
      <c r="S6" s="81">
        <v>2</v>
      </c>
      <c r="T6" s="82">
        <f>IFERROR(S6/(O6+P6),"-")</f>
        <v>0.28571428571429</v>
      </c>
      <c r="U6" s="182">
        <f>IFERROR(J6/SUM(P6:P10),"-")</f>
        <v>11304.347826087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SUM(X6:X10)-SUM(J6:J10)</f>
        <v>984000</v>
      </c>
      <c r="AB6" s="85">
        <f>SUM(X6:X10)/SUM(J6:J10)</f>
        <v>2.8923076923077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0.28571428571429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0.28571428571429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0.28571428571429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0.14285714285714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68</v>
      </c>
      <c r="E7" s="203" t="s">
        <v>69</v>
      </c>
      <c r="F7" s="203" t="s">
        <v>63</v>
      </c>
      <c r="G7" s="203" t="s">
        <v>64</v>
      </c>
      <c r="H7" s="90" t="s">
        <v>65</v>
      </c>
      <c r="I7" s="205" t="s">
        <v>70</v>
      </c>
      <c r="J7" s="188"/>
      <c r="K7" s="81">
        <v>13</v>
      </c>
      <c r="L7" s="81">
        <v>0</v>
      </c>
      <c r="M7" s="81">
        <v>52</v>
      </c>
      <c r="N7" s="91">
        <v>6</v>
      </c>
      <c r="O7" s="92">
        <v>0</v>
      </c>
      <c r="P7" s="93">
        <f>N7+O7</f>
        <v>6</v>
      </c>
      <c r="Q7" s="82">
        <f>IFERROR(P7/M7,"-")</f>
        <v>0.11538461538462</v>
      </c>
      <c r="R7" s="81">
        <v>1</v>
      </c>
      <c r="S7" s="81">
        <v>1</v>
      </c>
      <c r="T7" s="82">
        <f>IFERROR(S7/(O7+P7),"-")</f>
        <v>0.16666666666667</v>
      </c>
      <c r="U7" s="182"/>
      <c r="V7" s="84">
        <v>1</v>
      </c>
      <c r="W7" s="82">
        <f>IF(P7=0,"-",V7/P7)</f>
        <v>0.16666666666667</v>
      </c>
      <c r="X7" s="186">
        <v>3000</v>
      </c>
      <c r="Y7" s="187">
        <f>IFERROR(X7/P7,"-")</f>
        <v>500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0.16666666666667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0.5</v>
      </c>
      <c r="BY7" s="128">
        <v>1</v>
      </c>
      <c r="BZ7" s="129">
        <f>IFERROR(BY7/BW7,"-")</f>
        <v>0.33333333333333</v>
      </c>
      <c r="CA7" s="130">
        <v>3000</v>
      </c>
      <c r="CB7" s="131">
        <f>IFERROR(CA7/BW7,"-")</f>
        <v>1000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72</v>
      </c>
      <c r="E8" s="203" t="s">
        <v>73</v>
      </c>
      <c r="F8" s="203" t="s">
        <v>63</v>
      </c>
      <c r="G8" s="203" t="s">
        <v>64</v>
      </c>
      <c r="H8" s="90" t="s">
        <v>65</v>
      </c>
      <c r="I8" s="204" t="s">
        <v>74</v>
      </c>
      <c r="J8" s="188"/>
      <c r="K8" s="81">
        <v>19</v>
      </c>
      <c r="L8" s="81">
        <v>0</v>
      </c>
      <c r="M8" s="81">
        <v>46</v>
      </c>
      <c r="N8" s="91">
        <v>5</v>
      </c>
      <c r="O8" s="92">
        <v>0</v>
      </c>
      <c r="P8" s="93">
        <f>N8+O8</f>
        <v>5</v>
      </c>
      <c r="Q8" s="82">
        <f>IFERROR(P8/M8,"-")</f>
        <v>0.10869565217391</v>
      </c>
      <c r="R8" s="81">
        <v>0</v>
      </c>
      <c r="S8" s="81">
        <v>3</v>
      </c>
      <c r="T8" s="82">
        <f>IFERROR(S8/(O8+P8),"-")</f>
        <v>0.6</v>
      </c>
      <c r="U8" s="182"/>
      <c r="V8" s="84">
        <v>2</v>
      </c>
      <c r="W8" s="82">
        <f>IF(P8=0,"-",V8/P8)</f>
        <v>0.4</v>
      </c>
      <c r="X8" s="186">
        <v>23000</v>
      </c>
      <c r="Y8" s="187">
        <f>IFERROR(X8/P8,"-")</f>
        <v>4600</v>
      </c>
      <c r="Z8" s="187">
        <f>IFERROR(X8/V8,"-")</f>
        <v>11500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3</v>
      </c>
      <c r="BF8" s="113">
        <f>IF(P8=0,"",IF(BE8=0,"",(BE8/P8)))</f>
        <v>0.6</v>
      </c>
      <c r="BG8" s="112">
        <v>1</v>
      </c>
      <c r="BH8" s="114">
        <f>IFERROR(BG8/BE8,"-")</f>
        <v>0.33333333333333</v>
      </c>
      <c r="BI8" s="115">
        <v>20000</v>
      </c>
      <c r="BJ8" s="116">
        <f>IFERROR(BI8/BE8,"-")</f>
        <v>6666.6666666667</v>
      </c>
      <c r="BK8" s="117"/>
      <c r="BL8" s="117">
        <v>1</v>
      </c>
      <c r="BM8" s="117"/>
      <c r="BN8" s="119">
        <v>1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0.2</v>
      </c>
      <c r="CH8" s="135">
        <v>1</v>
      </c>
      <c r="CI8" s="136">
        <f>IFERROR(CH8/CF8,"-")</f>
        <v>1</v>
      </c>
      <c r="CJ8" s="137">
        <v>3000</v>
      </c>
      <c r="CK8" s="138">
        <f>IFERROR(CJ8/CF8,"-")</f>
        <v>3000</v>
      </c>
      <c r="CL8" s="139">
        <v>1</v>
      </c>
      <c r="CM8" s="139"/>
      <c r="CN8" s="139"/>
      <c r="CO8" s="140">
        <v>2</v>
      </c>
      <c r="CP8" s="141">
        <v>23000</v>
      </c>
      <c r="CQ8" s="141">
        <v>20000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 t="s">
        <v>76</v>
      </c>
      <c r="E9" s="203" t="s">
        <v>77</v>
      </c>
      <c r="F9" s="203" t="s">
        <v>63</v>
      </c>
      <c r="G9" s="203" t="s">
        <v>64</v>
      </c>
      <c r="H9" s="90" t="s">
        <v>65</v>
      </c>
      <c r="I9" s="205" t="s">
        <v>78</v>
      </c>
      <c r="J9" s="188"/>
      <c r="K9" s="81">
        <v>18</v>
      </c>
      <c r="L9" s="81">
        <v>0</v>
      </c>
      <c r="M9" s="81">
        <v>90</v>
      </c>
      <c r="N9" s="91">
        <v>6</v>
      </c>
      <c r="O9" s="92">
        <v>0</v>
      </c>
      <c r="P9" s="93">
        <f>N9+O9</f>
        <v>6</v>
      </c>
      <c r="Q9" s="82">
        <f>IFERROR(P9/M9,"-")</f>
        <v>0.066666666666667</v>
      </c>
      <c r="R9" s="81">
        <v>1</v>
      </c>
      <c r="S9" s="81">
        <v>3</v>
      </c>
      <c r="T9" s="82">
        <f>IFERROR(S9/(O9+P9),"-")</f>
        <v>0.5</v>
      </c>
      <c r="U9" s="182"/>
      <c r="V9" s="84">
        <v>1</v>
      </c>
      <c r="W9" s="82">
        <f>IF(P9=0,"-",V9/P9)</f>
        <v>0.16666666666667</v>
      </c>
      <c r="X9" s="186">
        <v>69000</v>
      </c>
      <c r="Y9" s="187">
        <f>IFERROR(X9/P9,"-")</f>
        <v>11500</v>
      </c>
      <c r="Z9" s="187">
        <f>IFERROR(X9/V9,"-")</f>
        <v>69000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3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0.33333333333333</v>
      </c>
      <c r="BY9" s="128">
        <v>1</v>
      </c>
      <c r="BZ9" s="129">
        <f>IFERROR(BY9/BW9,"-")</f>
        <v>0.5</v>
      </c>
      <c r="CA9" s="130">
        <v>69000</v>
      </c>
      <c r="CB9" s="131">
        <f>IFERROR(CA9/BW9,"-")</f>
        <v>34500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69000</v>
      </c>
      <c r="CQ9" s="141">
        <v>69000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79</v>
      </c>
      <c r="C10" s="203"/>
      <c r="D10" s="203" t="s">
        <v>80</v>
      </c>
      <c r="E10" s="203" t="s">
        <v>80</v>
      </c>
      <c r="F10" s="203" t="s">
        <v>81</v>
      </c>
      <c r="G10" s="203" t="s">
        <v>82</v>
      </c>
      <c r="H10" s="90"/>
      <c r="I10" s="90"/>
      <c r="J10" s="188"/>
      <c r="K10" s="81">
        <v>101</v>
      </c>
      <c r="L10" s="81">
        <v>67</v>
      </c>
      <c r="M10" s="81">
        <v>46</v>
      </c>
      <c r="N10" s="91">
        <v>22</v>
      </c>
      <c r="O10" s="92">
        <v>0</v>
      </c>
      <c r="P10" s="93">
        <f>N10+O10</f>
        <v>22</v>
      </c>
      <c r="Q10" s="82">
        <f>IFERROR(P10/M10,"-")</f>
        <v>0.47826086956522</v>
      </c>
      <c r="R10" s="81">
        <v>6</v>
      </c>
      <c r="S10" s="81">
        <v>2</v>
      </c>
      <c r="T10" s="82">
        <f>IFERROR(S10/(O10+P10),"-")</f>
        <v>0.090909090909091</v>
      </c>
      <c r="U10" s="182"/>
      <c r="V10" s="84">
        <v>5</v>
      </c>
      <c r="W10" s="82">
        <f>IF(P10=0,"-",V10/P10)</f>
        <v>0.22727272727273</v>
      </c>
      <c r="X10" s="186">
        <v>1409000</v>
      </c>
      <c r="Y10" s="187">
        <f>IFERROR(X10/P10,"-")</f>
        <v>64045.454545455</v>
      </c>
      <c r="Z10" s="187">
        <f>IFERROR(X10/V10,"-")</f>
        <v>281800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0.045454545454545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5</v>
      </c>
      <c r="BF10" s="113">
        <f>IF(P10=0,"",IF(BE10=0,"",(BE10/P10)))</f>
        <v>0.22727272727273</v>
      </c>
      <c r="BG10" s="112">
        <v>1</v>
      </c>
      <c r="BH10" s="114">
        <f>IFERROR(BG10/BE10,"-")</f>
        <v>0.2</v>
      </c>
      <c r="BI10" s="115">
        <v>5000</v>
      </c>
      <c r="BJ10" s="116">
        <f>IFERROR(BI10/BE10,"-")</f>
        <v>1000</v>
      </c>
      <c r="BK10" s="117">
        <v>1</v>
      </c>
      <c r="BL10" s="117"/>
      <c r="BM10" s="117"/>
      <c r="BN10" s="119">
        <v>4</v>
      </c>
      <c r="BO10" s="120">
        <f>IF(P10=0,"",IF(BN10=0,"",(BN10/P10)))</f>
        <v>0.18181818181818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8</v>
      </c>
      <c r="BX10" s="127">
        <f>IF(P10=0,"",IF(BW10=0,"",(BW10/P10)))</f>
        <v>0.36363636363636</v>
      </c>
      <c r="BY10" s="128">
        <v>3</v>
      </c>
      <c r="BZ10" s="129">
        <f>IFERROR(BY10/BW10,"-")</f>
        <v>0.375</v>
      </c>
      <c r="CA10" s="130">
        <v>184500</v>
      </c>
      <c r="CB10" s="131">
        <f>IFERROR(CA10/BW10,"-")</f>
        <v>23062.5</v>
      </c>
      <c r="CC10" s="132">
        <v>2</v>
      </c>
      <c r="CD10" s="132"/>
      <c r="CE10" s="132">
        <v>1</v>
      </c>
      <c r="CF10" s="133">
        <v>4</v>
      </c>
      <c r="CG10" s="134">
        <f>IF(P10=0,"",IF(CF10=0,"",(CF10/P10)))</f>
        <v>0.18181818181818</v>
      </c>
      <c r="CH10" s="135">
        <v>4</v>
      </c>
      <c r="CI10" s="136">
        <f>IFERROR(CH10/CF10,"-")</f>
        <v>1</v>
      </c>
      <c r="CJ10" s="137">
        <v>1230000</v>
      </c>
      <c r="CK10" s="138">
        <f>IFERROR(CJ10/CF10,"-")</f>
        <v>307500</v>
      </c>
      <c r="CL10" s="139">
        <v>1</v>
      </c>
      <c r="CM10" s="139"/>
      <c r="CN10" s="139">
        <v>3</v>
      </c>
      <c r="CO10" s="140">
        <v>5</v>
      </c>
      <c r="CP10" s="141">
        <v>1409000</v>
      </c>
      <c r="CQ10" s="141">
        <v>778000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4.4735294117647</v>
      </c>
      <c r="B11" s="203" t="s">
        <v>83</v>
      </c>
      <c r="C11" s="203"/>
      <c r="D11" s="203" t="s">
        <v>84</v>
      </c>
      <c r="E11" s="203" t="s">
        <v>62</v>
      </c>
      <c r="F11" s="203" t="s">
        <v>85</v>
      </c>
      <c r="G11" s="203" t="s">
        <v>86</v>
      </c>
      <c r="H11" s="90" t="s">
        <v>87</v>
      </c>
      <c r="I11" s="90" t="s">
        <v>88</v>
      </c>
      <c r="J11" s="188">
        <v>340000</v>
      </c>
      <c r="K11" s="81">
        <v>9</v>
      </c>
      <c r="L11" s="81">
        <v>0</v>
      </c>
      <c r="M11" s="81">
        <v>50</v>
      </c>
      <c r="N11" s="91">
        <v>3</v>
      </c>
      <c r="O11" s="92">
        <v>0</v>
      </c>
      <c r="P11" s="93">
        <f>N11+O11</f>
        <v>3</v>
      </c>
      <c r="Q11" s="82">
        <f>IFERROR(P11/M11,"-")</f>
        <v>0.06</v>
      </c>
      <c r="R11" s="81">
        <v>0</v>
      </c>
      <c r="S11" s="81">
        <v>1</v>
      </c>
      <c r="T11" s="82">
        <f>IFERROR(S11/(O11+P11),"-")</f>
        <v>0.33333333333333</v>
      </c>
      <c r="U11" s="182">
        <f>IFERROR(J11/SUM(P11:P26),"-")</f>
        <v>4927.5362318841</v>
      </c>
      <c r="V11" s="84">
        <v>1</v>
      </c>
      <c r="W11" s="82">
        <f>IF(P11=0,"-",V11/P11)</f>
        <v>0.33333333333333</v>
      </c>
      <c r="X11" s="186">
        <v>5000</v>
      </c>
      <c r="Y11" s="187">
        <f>IFERROR(X11/P11,"-")</f>
        <v>1666.6666666667</v>
      </c>
      <c r="Z11" s="187">
        <f>IFERROR(X11/V11,"-")</f>
        <v>5000</v>
      </c>
      <c r="AA11" s="188">
        <f>SUM(X11:X26)-SUM(J11:J26)</f>
        <v>1181000</v>
      </c>
      <c r="AB11" s="85">
        <f>SUM(X11:X26)/SUM(J11:J26)</f>
        <v>4.4735294117647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0.33333333333333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0.33333333333333</v>
      </c>
      <c r="BP11" s="121">
        <v>1</v>
      </c>
      <c r="BQ11" s="122">
        <f>IFERROR(BP11/BN11,"-")</f>
        <v>1</v>
      </c>
      <c r="BR11" s="123">
        <v>5000</v>
      </c>
      <c r="BS11" s="124">
        <f>IFERROR(BR11/BN11,"-")</f>
        <v>5000</v>
      </c>
      <c r="BT11" s="125">
        <v>1</v>
      </c>
      <c r="BU11" s="125"/>
      <c r="BV11" s="125"/>
      <c r="BW11" s="126">
        <v>1</v>
      </c>
      <c r="BX11" s="127">
        <f>IF(P11=0,"",IF(BW11=0,"",(BW11/P11)))</f>
        <v>0.33333333333333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5000</v>
      </c>
      <c r="CQ11" s="141">
        <v>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89</v>
      </c>
      <c r="C12" s="203"/>
      <c r="D12" s="203" t="s">
        <v>84</v>
      </c>
      <c r="E12" s="203" t="s">
        <v>62</v>
      </c>
      <c r="F12" s="203" t="s">
        <v>81</v>
      </c>
      <c r="G12" s="203"/>
      <c r="H12" s="90"/>
      <c r="I12" s="90"/>
      <c r="J12" s="188"/>
      <c r="K12" s="81">
        <v>21</v>
      </c>
      <c r="L12" s="81">
        <v>17</v>
      </c>
      <c r="M12" s="81">
        <v>11</v>
      </c>
      <c r="N12" s="91">
        <v>2</v>
      </c>
      <c r="O12" s="92">
        <v>0</v>
      </c>
      <c r="P12" s="93">
        <f>N12+O12</f>
        <v>2</v>
      </c>
      <c r="Q12" s="82">
        <f>IFERROR(P12/M12,"-")</f>
        <v>0.18181818181818</v>
      </c>
      <c r="R12" s="81">
        <v>0</v>
      </c>
      <c r="S12" s="81">
        <v>1</v>
      </c>
      <c r="T12" s="82">
        <f>IFERROR(S12/(O12+P12),"-")</f>
        <v>0.5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2</v>
      </c>
      <c r="BO12" s="120">
        <f>IF(P12=0,"",IF(BN12=0,"",(BN12/P12)))</f>
        <v>1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90</v>
      </c>
      <c r="C13" s="203"/>
      <c r="D13" s="203" t="s">
        <v>84</v>
      </c>
      <c r="E13" s="203" t="s">
        <v>62</v>
      </c>
      <c r="F13" s="203" t="s">
        <v>63</v>
      </c>
      <c r="G13" s="203" t="s">
        <v>86</v>
      </c>
      <c r="H13" s="90" t="s">
        <v>87</v>
      </c>
      <c r="I13" s="90"/>
      <c r="J13" s="188"/>
      <c r="K13" s="81">
        <v>8</v>
      </c>
      <c r="L13" s="81">
        <v>0</v>
      </c>
      <c r="M13" s="81">
        <v>80</v>
      </c>
      <c r="N13" s="91">
        <v>2</v>
      </c>
      <c r="O13" s="92">
        <v>0</v>
      </c>
      <c r="P13" s="93">
        <f>N13+O13</f>
        <v>2</v>
      </c>
      <c r="Q13" s="82">
        <f>IFERROR(P13/M13,"-")</f>
        <v>0.025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0.5</v>
      </c>
      <c r="X13" s="186">
        <v>28000</v>
      </c>
      <c r="Y13" s="187">
        <f>IFERROR(X13/P13,"-")</f>
        <v>14000</v>
      </c>
      <c r="Z13" s="187">
        <f>IFERROR(X13/V13,"-")</f>
        <v>28000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0.5</v>
      </c>
      <c r="BY13" s="128">
        <v>1</v>
      </c>
      <c r="BZ13" s="129">
        <f>IFERROR(BY13/BW13,"-")</f>
        <v>1</v>
      </c>
      <c r="CA13" s="130">
        <v>28000</v>
      </c>
      <c r="CB13" s="131">
        <f>IFERROR(CA13/BW13,"-")</f>
        <v>28000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28000</v>
      </c>
      <c r="CQ13" s="141">
        <v>28000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91</v>
      </c>
      <c r="C14" s="203"/>
      <c r="D14" s="203" t="s">
        <v>84</v>
      </c>
      <c r="E14" s="203" t="s">
        <v>62</v>
      </c>
      <c r="F14" s="203" t="s">
        <v>81</v>
      </c>
      <c r="G14" s="203"/>
      <c r="H14" s="90"/>
      <c r="I14" s="90"/>
      <c r="J14" s="188"/>
      <c r="K14" s="81">
        <v>55</v>
      </c>
      <c r="L14" s="81">
        <v>39</v>
      </c>
      <c r="M14" s="81">
        <v>10</v>
      </c>
      <c r="N14" s="91">
        <v>9</v>
      </c>
      <c r="O14" s="92">
        <v>0</v>
      </c>
      <c r="P14" s="93">
        <f>N14+O14</f>
        <v>9</v>
      </c>
      <c r="Q14" s="82">
        <f>IFERROR(P14/M14,"-")</f>
        <v>0.9</v>
      </c>
      <c r="R14" s="81">
        <v>3</v>
      </c>
      <c r="S14" s="81">
        <v>1</v>
      </c>
      <c r="T14" s="82">
        <f>IFERROR(S14/(O14+P14),"-")</f>
        <v>0.11111111111111</v>
      </c>
      <c r="U14" s="182"/>
      <c r="V14" s="84">
        <v>1</v>
      </c>
      <c r="W14" s="82">
        <f>IF(P14=0,"-",V14/P14)</f>
        <v>0.11111111111111</v>
      </c>
      <c r="X14" s="186">
        <v>1235000</v>
      </c>
      <c r="Y14" s="187">
        <f>IFERROR(X14/P14,"-")</f>
        <v>137222.22222222</v>
      </c>
      <c r="Z14" s="187">
        <f>IFERROR(X14/V14,"-")</f>
        <v>1235000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0.11111111111111</v>
      </c>
      <c r="BG14" s="112">
        <v>1</v>
      </c>
      <c r="BH14" s="114">
        <f>IFERROR(BG14/BE14,"-")</f>
        <v>1</v>
      </c>
      <c r="BI14" s="115">
        <v>5000</v>
      </c>
      <c r="BJ14" s="116">
        <f>IFERROR(BI14/BE14,"-")</f>
        <v>5000</v>
      </c>
      <c r="BK14" s="117">
        <v>1</v>
      </c>
      <c r="BL14" s="117"/>
      <c r="BM14" s="117"/>
      <c r="BN14" s="119">
        <v>2</v>
      </c>
      <c r="BO14" s="120">
        <f>IF(P14=0,"",IF(BN14=0,"",(BN14/P14)))</f>
        <v>0.22222222222222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4</v>
      </c>
      <c r="BX14" s="127">
        <f>IF(P14=0,"",IF(BW14=0,"",(BW14/P14)))</f>
        <v>0.44444444444444</v>
      </c>
      <c r="BY14" s="128">
        <v>1</v>
      </c>
      <c r="BZ14" s="129">
        <f>IFERROR(BY14/BW14,"-")</f>
        <v>0.25</v>
      </c>
      <c r="CA14" s="130">
        <v>10000</v>
      </c>
      <c r="CB14" s="131">
        <f>IFERROR(CA14/BW14,"-")</f>
        <v>2500</v>
      </c>
      <c r="CC14" s="132"/>
      <c r="CD14" s="132">
        <v>1</v>
      </c>
      <c r="CE14" s="132"/>
      <c r="CF14" s="133">
        <v>2</v>
      </c>
      <c r="CG14" s="134">
        <f>IF(P14=0,"",IF(CF14=0,"",(CF14/P14)))</f>
        <v>0.22222222222222</v>
      </c>
      <c r="CH14" s="135">
        <v>1</v>
      </c>
      <c r="CI14" s="136">
        <f>IFERROR(CH14/CF14,"-")</f>
        <v>0.5</v>
      </c>
      <c r="CJ14" s="137">
        <v>1220000</v>
      </c>
      <c r="CK14" s="138">
        <f>IFERROR(CJ14/CF14,"-")</f>
        <v>610000</v>
      </c>
      <c r="CL14" s="139"/>
      <c r="CM14" s="139"/>
      <c r="CN14" s="139">
        <v>1</v>
      </c>
      <c r="CO14" s="140">
        <v>1</v>
      </c>
      <c r="CP14" s="141">
        <v>1235000</v>
      </c>
      <c r="CQ14" s="141">
        <v>1220000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92</v>
      </c>
      <c r="C15" s="203"/>
      <c r="D15" s="203" t="s">
        <v>93</v>
      </c>
      <c r="E15" s="203" t="s">
        <v>94</v>
      </c>
      <c r="F15" s="203" t="s">
        <v>85</v>
      </c>
      <c r="G15" s="203" t="s">
        <v>86</v>
      </c>
      <c r="H15" s="90" t="s">
        <v>87</v>
      </c>
      <c r="I15" s="90" t="s">
        <v>95</v>
      </c>
      <c r="J15" s="188"/>
      <c r="K15" s="81">
        <v>10</v>
      </c>
      <c r="L15" s="81">
        <v>0</v>
      </c>
      <c r="M15" s="81">
        <v>29</v>
      </c>
      <c r="N15" s="91">
        <v>6</v>
      </c>
      <c r="O15" s="92">
        <v>0</v>
      </c>
      <c r="P15" s="93">
        <f>N15+O15</f>
        <v>6</v>
      </c>
      <c r="Q15" s="82">
        <f>IFERROR(P15/M15,"-")</f>
        <v>0.20689655172414</v>
      </c>
      <c r="R15" s="81">
        <v>0</v>
      </c>
      <c r="S15" s="81">
        <v>1</v>
      </c>
      <c r="T15" s="82">
        <f>IFERROR(S15/(O15+P15),"-")</f>
        <v>0.16666666666667</v>
      </c>
      <c r="U15" s="182"/>
      <c r="V15" s="84">
        <v>1</v>
      </c>
      <c r="W15" s="82">
        <f>IF(P15=0,"-",V15/P15)</f>
        <v>0.16666666666667</v>
      </c>
      <c r="X15" s="186">
        <v>6000</v>
      </c>
      <c r="Y15" s="187">
        <f>IFERROR(X15/P15,"-")</f>
        <v>1000</v>
      </c>
      <c r="Z15" s="187">
        <f>IFERROR(X15/V15,"-")</f>
        <v>6000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2</v>
      </c>
      <c r="AW15" s="107">
        <f>IF(P15=0,"",IF(AV15=0,"",(AV15/P15)))</f>
        <v>0.33333333333333</v>
      </c>
      <c r="AX15" s="106">
        <v>1</v>
      </c>
      <c r="AY15" s="108">
        <f>IFERROR(AX15/AV15,"-")</f>
        <v>0.5</v>
      </c>
      <c r="AZ15" s="109">
        <v>6000</v>
      </c>
      <c r="BA15" s="110">
        <f>IFERROR(AZ15/AV15,"-")</f>
        <v>3000</v>
      </c>
      <c r="BB15" s="111"/>
      <c r="BC15" s="111">
        <v>1</v>
      </c>
      <c r="BD15" s="111"/>
      <c r="BE15" s="112">
        <v>1</v>
      </c>
      <c r="BF15" s="113">
        <f>IF(P15=0,"",IF(BE15=0,"",(BE15/P15)))</f>
        <v>0.16666666666667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</v>
      </c>
      <c r="BO15" s="120">
        <f>IF(P15=0,"",IF(BN15=0,"",(BN15/P15)))</f>
        <v>0.33333333333333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0.16666666666667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1</v>
      </c>
      <c r="CP15" s="141">
        <v>6000</v>
      </c>
      <c r="CQ15" s="141">
        <v>6000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96</v>
      </c>
      <c r="C16" s="203"/>
      <c r="D16" s="203" t="s">
        <v>93</v>
      </c>
      <c r="E16" s="203" t="s">
        <v>94</v>
      </c>
      <c r="F16" s="203" t="s">
        <v>81</v>
      </c>
      <c r="G16" s="203"/>
      <c r="H16" s="90"/>
      <c r="I16" s="90"/>
      <c r="J16" s="188"/>
      <c r="K16" s="81">
        <v>7</v>
      </c>
      <c r="L16" s="81">
        <v>4</v>
      </c>
      <c r="M16" s="81">
        <v>3</v>
      </c>
      <c r="N16" s="91">
        <v>1</v>
      </c>
      <c r="O16" s="92">
        <v>0</v>
      </c>
      <c r="P16" s="93">
        <f>N16+O16</f>
        <v>1</v>
      </c>
      <c r="Q16" s="82">
        <f>IFERROR(P16/M16,"-")</f>
        <v>0.33333333333333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97</v>
      </c>
      <c r="C17" s="203"/>
      <c r="D17" s="203" t="s">
        <v>93</v>
      </c>
      <c r="E17" s="203" t="s">
        <v>94</v>
      </c>
      <c r="F17" s="203" t="s">
        <v>63</v>
      </c>
      <c r="G17" s="203" t="s">
        <v>86</v>
      </c>
      <c r="H17" s="90" t="s">
        <v>87</v>
      </c>
      <c r="I17" s="90"/>
      <c r="J17" s="188"/>
      <c r="K17" s="81">
        <v>10</v>
      </c>
      <c r="L17" s="81">
        <v>0</v>
      </c>
      <c r="M17" s="81">
        <v>71</v>
      </c>
      <c r="N17" s="91">
        <v>2</v>
      </c>
      <c r="O17" s="92">
        <v>0</v>
      </c>
      <c r="P17" s="93">
        <f>N17+O17</f>
        <v>2</v>
      </c>
      <c r="Q17" s="82">
        <f>IFERROR(P17/M17,"-")</f>
        <v>0.028169014084507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0.5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0.5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 t="s">
        <v>93</v>
      </c>
      <c r="E18" s="203" t="s">
        <v>94</v>
      </c>
      <c r="F18" s="203" t="s">
        <v>81</v>
      </c>
      <c r="G18" s="203"/>
      <c r="H18" s="90"/>
      <c r="I18" s="90"/>
      <c r="J18" s="188"/>
      <c r="K18" s="81">
        <v>65</v>
      </c>
      <c r="L18" s="81">
        <v>24</v>
      </c>
      <c r="M18" s="81">
        <v>14</v>
      </c>
      <c r="N18" s="91">
        <v>4</v>
      </c>
      <c r="O18" s="92">
        <v>0</v>
      </c>
      <c r="P18" s="93">
        <f>N18+O18</f>
        <v>4</v>
      </c>
      <c r="Q18" s="82">
        <f>IFERROR(P18/M18,"-")</f>
        <v>0.28571428571429</v>
      </c>
      <c r="R18" s="81">
        <v>0</v>
      </c>
      <c r="S18" s="81">
        <v>0</v>
      </c>
      <c r="T18" s="82">
        <f>IFERROR(S18/(O18+P18),"-")</f>
        <v>0</v>
      </c>
      <c r="U18" s="182"/>
      <c r="V18" s="84">
        <v>1</v>
      </c>
      <c r="W18" s="82">
        <f>IF(P18=0,"-",V18/P18)</f>
        <v>0.25</v>
      </c>
      <c r="X18" s="186">
        <v>25000</v>
      </c>
      <c r="Y18" s="187">
        <f>IFERROR(X18/P18,"-")</f>
        <v>6250</v>
      </c>
      <c r="Z18" s="187">
        <f>IFERROR(X18/V18,"-")</f>
        <v>25000</v>
      </c>
      <c r="AA18" s="188"/>
      <c r="AB18" s="85"/>
      <c r="AC18" s="79"/>
      <c r="AD18" s="94">
        <v>1</v>
      </c>
      <c r="AE18" s="95">
        <f>IF(P18=0,"",IF(AD18=0,"",(AD18/P18)))</f>
        <v>0.25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0.25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>
        <v>2</v>
      </c>
      <c r="CG18" s="134">
        <f>IF(P18=0,"",IF(CF18=0,"",(CF18/P18)))</f>
        <v>0.5</v>
      </c>
      <c r="CH18" s="135">
        <v>1</v>
      </c>
      <c r="CI18" s="136">
        <f>IFERROR(CH18/CF18,"-")</f>
        <v>0.5</v>
      </c>
      <c r="CJ18" s="137">
        <v>25000</v>
      </c>
      <c r="CK18" s="138">
        <f>IFERROR(CJ18/CF18,"-")</f>
        <v>12500</v>
      </c>
      <c r="CL18" s="139"/>
      <c r="CM18" s="139"/>
      <c r="CN18" s="139">
        <v>1</v>
      </c>
      <c r="CO18" s="140">
        <v>1</v>
      </c>
      <c r="CP18" s="141">
        <v>25000</v>
      </c>
      <c r="CQ18" s="141">
        <v>25000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99</v>
      </c>
      <c r="C19" s="203"/>
      <c r="D19" s="203" t="s">
        <v>84</v>
      </c>
      <c r="E19" s="203" t="s">
        <v>62</v>
      </c>
      <c r="F19" s="203" t="s">
        <v>85</v>
      </c>
      <c r="G19" s="203" t="s">
        <v>100</v>
      </c>
      <c r="H19" s="90" t="s">
        <v>87</v>
      </c>
      <c r="I19" s="90" t="s">
        <v>88</v>
      </c>
      <c r="J19" s="188"/>
      <c r="K19" s="81">
        <v>17</v>
      </c>
      <c r="L19" s="81">
        <v>0</v>
      </c>
      <c r="M19" s="81">
        <v>67</v>
      </c>
      <c r="N19" s="91">
        <v>10</v>
      </c>
      <c r="O19" s="92">
        <v>0</v>
      </c>
      <c r="P19" s="93">
        <f>N19+O19</f>
        <v>10</v>
      </c>
      <c r="Q19" s="82">
        <f>IFERROR(P19/M19,"-")</f>
        <v>0.14925373134328</v>
      </c>
      <c r="R19" s="81">
        <v>2</v>
      </c>
      <c r="S19" s="81">
        <v>5</v>
      </c>
      <c r="T19" s="82">
        <f>IFERROR(S19/(O19+P19),"-")</f>
        <v>0.5</v>
      </c>
      <c r="U19" s="182"/>
      <c r="V19" s="84">
        <v>2</v>
      </c>
      <c r="W19" s="82">
        <f>IF(P19=0,"-",V19/P19)</f>
        <v>0.2</v>
      </c>
      <c r="X19" s="186">
        <v>87000</v>
      </c>
      <c r="Y19" s="187">
        <f>IFERROR(X19/P19,"-")</f>
        <v>8700</v>
      </c>
      <c r="Z19" s="187">
        <f>IFERROR(X19/V19,"-")</f>
        <v>43500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3</v>
      </c>
      <c r="BF19" s="113">
        <f>IF(P19=0,"",IF(BE19=0,"",(BE19/P19)))</f>
        <v>0.3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2</v>
      </c>
      <c r="BO19" s="120">
        <f>IF(P19=0,"",IF(BN19=0,"",(BN19/P19)))</f>
        <v>0.2</v>
      </c>
      <c r="BP19" s="121">
        <v>1</v>
      </c>
      <c r="BQ19" s="122">
        <f>IFERROR(BP19/BN19,"-")</f>
        <v>0.5</v>
      </c>
      <c r="BR19" s="123">
        <v>81000</v>
      </c>
      <c r="BS19" s="124">
        <f>IFERROR(BR19/BN19,"-")</f>
        <v>40500</v>
      </c>
      <c r="BT19" s="125"/>
      <c r="BU19" s="125"/>
      <c r="BV19" s="125">
        <v>1</v>
      </c>
      <c r="BW19" s="126">
        <v>5</v>
      </c>
      <c r="BX19" s="127">
        <f>IF(P19=0,"",IF(BW19=0,"",(BW19/P19)))</f>
        <v>0.5</v>
      </c>
      <c r="BY19" s="128">
        <v>1</v>
      </c>
      <c r="BZ19" s="129">
        <f>IFERROR(BY19/BW19,"-")</f>
        <v>0.2</v>
      </c>
      <c r="CA19" s="130">
        <v>6000</v>
      </c>
      <c r="CB19" s="131">
        <f>IFERROR(CA19/BW19,"-")</f>
        <v>1200</v>
      </c>
      <c r="CC19" s="132"/>
      <c r="CD19" s="132">
        <v>1</v>
      </c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87000</v>
      </c>
      <c r="CQ19" s="141">
        <v>81000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101</v>
      </c>
      <c r="C20" s="203"/>
      <c r="D20" s="203" t="s">
        <v>84</v>
      </c>
      <c r="E20" s="203" t="s">
        <v>62</v>
      </c>
      <c r="F20" s="203" t="s">
        <v>81</v>
      </c>
      <c r="G20" s="203"/>
      <c r="H20" s="90"/>
      <c r="I20" s="90"/>
      <c r="J20" s="188"/>
      <c r="K20" s="81">
        <v>59</v>
      </c>
      <c r="L20" s="81">
        <v>38</v>
      </c>
      <c r="M20" s="81">
        <v>10</v>
      </c>
      <c r="N20" s="91">
        <v>9</v>
      </c>
      <c r="O20" s="92">
        <v>0</v>
      </c>
      <c r="P20" s="93">
        <f>N20+O20</f>
        <v>9</v>
      </c>
      <c r="Q20" s="82">
        <f>IFERROR(P20/M20,"-")</f>
        <v>0.9</v>
      </c>
      <c r="R20" s="81">
        <v>1</v>
      </c>
      <c r="S20" s="81">
        <v>1</v>
      </c>
      <c r="T20" s="82">
        <f>IFERROR(S20/(O20+P20),"-")</f>
        <v>0.11111111111111</v>
      </c>
      <c r="U20" s="182"/>
      <c r="V20" s="84">
        <v>2</v>
      </c>
      <c r="W20" s="82">
        <f>IF(P20=0,"-",V20/P20)</f>
        <v>0.22222222222222</v>
      </c>
      <c r="X20" s="186">
        <v>53000</v>
      </c>
      <c r="Y20" s="187">
        <f>IFERROR(X20/P20,"-")</f>
        <v>5888.8888888889</v>
      </c>
      <c r="Z20" s="187">
        <f>IFERROR(X20/V20,"-")</f>
        <v>26500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0.11111111111111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2</v>
      </c>
      <c r="BX20" s="127">
        <f>IF(P20=0,"",IF(BW20=0,"",(BW20/P20)))</f>
        <v>0.22222222222222</v>
      </c>
      <c r="BY20" s="128">
        <v>2</v>
      </c>
      <c r="BZ20" s="129">
        <f>IFERROR(BY20/BW20,"-")</f>
        <v>1</v>
      </c>
      <c r="CA20" s="130">
        <v>11000</v>
      </c>
      <c r="CB20" s="131">
        <f>IFERROR(CA20/BW20,"-")</f>
        <v>5500</v>
      </c>
      <c r="CC20" s="132">
        <v>1</v>
      </c>
      <c r="CD20" s="132">
        <v>1</v>
      </c>
      <c r="CE20" s="132"/>
      <c r="CF20" s="133">
        <v>3</v>
      </c>
      <c r="CG20" s="134">
        <f>IF(P20=0,"",IF(CF20=0,"",(CF20/P20)))</f>
        <v>0.33333333333333</v>
      </c>
      <c r="CH20" s="135">
        <v>1</v>
      </c>
      <c r="CI20" s="136">
        <f>IFERROR(CH20/CF20,"-")</f>
        <v>0.33333333333333</v>
      </c>
      <c r="CJ20" s="137">
        <v>45000</v>
      </c>
      <c r="CK20" s="138">
        <f>IFERROR(CJ20/CF20,"-")</f>
        <v>15000</v>
      </c>
      <c r="CL20" s="139"/>
      <c r="CM20" s="139"/>
      <c r="CN20" s="139">
        <v>1</v>
      </c>
      <c r="CO20" s="140">
        <v>2</v>
      </c>
      <c r="CP20" s="141">
        <v>53000</v>
      </c>
      <c r="CQ20" s="141">
        <v>45000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102</v>
      </c>
      <c r="C21" s="203"/>
      <c r="D21" s="203" t="s">
        <v>84</v>
      </c>
      <c r="E21" s="203" t="s">
        <v>62</v>
      </c>
      <c r="F21" s="203" t="s">
        <v>63</v>
      </c>
      <c r="G21" s="203" t="s">
        <v>100</v>
      </c>
      <c r="H21" s="90" t="s">
        <v>87</v>
      </c>
      <c r="I21" s="90"/>
      <c r="J21" s="188"/>
      <c r="K21" s="81">
        <v>10</v>
      </c>
      <c r="L21" s="81">
        <v>0</v>
      </c>
      <c r="M21" s="81">
        <v>36</v>
      </c>
      <c r="N21" s="91">
        <v>1</v>
      </c>
      <c r="O21" s="92">
        <v>0</v>
      </c>
      <c r="P21" s="93">
        <f>N21+O21</f>
        <v>1</v>
      </c>
      <c r="Q21" s="82">
        <f>IFERROR(P21/M21,"-")</f>
        <v>0.027777777777778</v>
      </c>
      <c r="R21" s="81">
        <v>1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>
        <v>1</v>
      </c>
      <c r="AN21" s="101">
        <f>IF(P21=0,"",IF(AM21=0,"",(AM21/P21)))</f>
        <v>1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103</v>
      </c>
      <c r="C22" s="203"/>
      <c r="D22" s="203" t="s">
        <v>84</v>
      </c>
      <c r="E22" s="203" t="s">
        <v>62</v>
      </c>
      <c r="F22" s="203" t="s">
        <v>81</v>
      </c>
      <c r="G22" s="203"/>
      <c r="H22" s="90"/>
      <c r="I22" s="90"/>
      <c r="J22" s="188"/>
      <c r="K22" s="81">
        <v>44</v>
      </c>
      <c r="L22" s="81">
        <v>36</v>
      </c>
      <c r="M22" s="81">
        <v>14</v>
      </c>
      <c r="N22" s="91">
        <v>8</v>
      </c>
      <c r="O22" s="92">
        <v>0</v>
      </c>
      <c r="P22" s="93">
        <f>N22+O22</f>
        <v>8</v>
      </c>
      <c r="Q22" s="82">
        <f>IFERROR(P22/M22,"-")</f>
        <v>0.57142857142857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0.125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0.25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4</v>
      </c>
      <c r="BX22" s="127">
        <f>IF(P22=0,"",IF(BW22=0,"",(BW22/P22)))</f>
        <v>0.5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0.125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104</v>
      </c>
      <c r="C23" s="203"/>
      <c r="D23" s="203" t="s">
        <v>93</v>
      </c>
      <c r="E23" s="203" t="s">
        <v>94</v>
      </c>
      <c r="F23" s="203" t="s">
        <v>85</v>
      </c>
      <c r="G23" s="203" t="s">
        <v>100</v>
      </c>
      <c r="H23" s="90" t="s">
        <v>87</v>
      </c>
      <c r="I23" s="90" t="s">
        <v>95</v>
      </c>
      <c r="J23" s="188"/>
      <c r="K23" s="81">
        <v>4</v>
      </c>
      <c r="L23" s="81">
        <v>0</v>
      </c>
      <c r="M23" s="81">
        <v>18</v>
      </c>
      <c r="N23" s="91">
        <v>2</v>
      </c>
      <c r="O23" s="92">
        <v>0</v>
      </c>
      <c r="P23" s="93">
        <f>N23+O23</f>
        <v>2</v>
      </c>
      <c r="Q23" s="82">
        <f>IFERROR(P23/M23,"-")</f>
        <v>0.11111111111111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105</v>
      </c>
      <c r="C24" s="203"/>
      <c r="D24" s="203" t="s">
        <v>93</v>
      </c>
      <c r="E24" s="203" t="s">
        <v>94</v>
      </c>
      <c r="F24" s="203" t="s">
        <v>81</v>
      </c>
      <c r="G24" s="203"/>
      <c r="H24" s="90"/>
      <c r="I24" s="90"/>
      <c r="J24" s="188"/>
      <c r="K24" s="81">
        <v>23</v>
      </c>
      <c r="L24" s="81">
        <v>17</v>
      </c>
      <c r="M24" s="81">
        <v>2</v>
      </c>
      <c r="N24" s="91">
        <v>1</v>
      </c>
      <c r="O24" s="92">
        <v>0</v>
      </c>
      <c r="P24" s="93">
        <f>N24+O24</f>
        <v>1</v>
      </c>
      <c r="Q24" s="82">
        <f>IFERROR(P24/M24,"-")</f>
        <v>0.5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1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106</v>
      </c>
      <c r="C25" s="203"/>
      <c r="D25" s="203" t="s">
        <v>93</v>
      </c>
      <c r="E25" s="203" t="s">
        <v>94</v>
      </c>
      <c r="F25" s="203" t="s">
        <v>63</v>
      </c>
      <c r="G25" s="203" t="s">
        <v>100</v>
      </c>
      <c r="H25" s="90" t="s">
        <v>87</v>
      </c>
      <c r="I25" s="90"/>
      <c r="J25" s="188"/>
      <c r="K25" s="81">
        <v>17</v>
      </c>
      <c r="L25" s="81">
        <v>0</v>
      </c>
      <c r="M25" s="81">
        <v>92</v>
      </c>
      <c r="N25" s="91">
        <v>5</v>
      </c>
      <c r="O25" s="92">
        <v>0</v>
      </c>
      <c r="P25" s="93">
        <f>N25+O25</f>
        <v>5</v>
      </c>
      <c r="Q25" s="82">
        <f>IFERROR(P25/M25,"-")</f>
        <v>0.054347826086957</v>
      </c>
      <c r="R25" s="81">
        <v>0</v>
      </c>
      <c r="S25" s="81">
        <v>1</v>
      </c>
      <c r="T25" s="82">
        <f>IFERROR(S25/(O25+P25),"-")</f>
        <v>0.2</v>
      </c>
      <c r="U25" s="182"/>
      <c r="V25" s="84">
        <v>1</v>
      </c>
      <c r="W25" s="82">
        <f>IF(P25=0,"-",V25/P25)</f>
        <v>0.2</v>
      </c>
      <c r="X25" s="186">
        <v>3000</v>
      </c>
      <c r="Y25" s="187">
        <f>IFERROR(X25/P25,"-")</f>
        <v>600</v>
      </c>
      <c r="Z25" s="187">
        <f>IFERROR(X25/V25,"-")</f>
        <v>3000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3</v>
      </c>
      <c r="BO25" s="120">
        <f>IF(P25=0,"",IF(BN25=0,"",(BN25/P25)))</f>
        <v>0.6</v>
      </c>
      <c r="BP25" s="121">
        <v>1</v>
      </c>
      <c r="BQ25" s="122">
        <f>IFERROR(BP25/BN25,"-")</f>
        <v>0.33333333333333</v>
      </c>
      <c r="BR25" s="123">
        <v>3000</v>
      </c>
      <c r="BS25" s="124">
        <f>IFERROR(BR25/BN25,"-")</f>
        <v>1000</v>
      </c>
      <c r="BT25" s="125">
        <v>1</v>
      </c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>
        <v>2</v>
      </c>
      <c r="CG25" s="134">
        <f>IF(P25=0,"",IF(CF25=0,"",(CF25/P25)))</f>
        <v>0.4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1</v>
      </c>
      <c r="CP25" s="141">
        <v>3000</v>
      </c>
      <c r="CQ25" s="141">
        <v>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107</v>
      </c>
      <c r="C26" s="203"/>
      <c r="D26" s="203" t="s">
        <v>93</v>
      </c>
      <c r="E26" s="203" t="s">
        <v>94</v>
      </c>
      <c r="F26" s="203" t="s">
        <v>81</v>
      </c>
      <c r="G26" s="203"/>
      <c r="H26" s="90"/>
      <c r="I26" s="90"/>
      <c r="J26" s="188"/>
      <c r="K26" s="81">
        <v>37</v>
      </c>
      <c r="L26" s="81">
        <v>30</v>
      </c>
      <c r="M26" s="81">
        <v>5</v>
      </c>
      <c r="N26" s="91">
        <v>4</v>
      </c>
      <c r="O26" s="92">
        <v>0</v>
      </c>
      <c r="P26" s="93">
        <f>N26+O26</f>
        <v>4</v>
      </c>
      <c r="Q26" s="82">
        <f>IFERROR(P26/M26,"-")</f>
        <v>0.8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2</v>
      </c>
      <c r="W26" s="82">
        <f>IF(P26=0,"-",V26/P26)</f>
        <v>0.5</v>
      </c>
      <c r="X26" s="186">
        <v>79000</v>
      </c>
      <c r="Y26" s="187">
        <f>IFERROR(X26/P26,"-")</f>
        <v>19750</v>
      </c>
      <c r="Z26" s="187">
        <f>IFERROR(X26/V26,"-")</f>
        <v>39500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0.25</v>
      </c>
      <c r="AX26" s="106">
        <v>1</v>
      </c>
      <c r="AY26" s="108">
        <f>IFERROR(AX26/AV26,"-")</f>
        <v>1</v>
      </c>
      <c r="AZ26" s="109">
        <v>42000</v>
      </c>
      <c r="BA26" s="110">
        <f>IFERROR(AZ26/AV26,"-")</f>
        <v>42000</v>
      </c>
      <c r="BB26" s="111"/>
      <c r="BC26" s="111"/>
      <c r="BD26" s="111">
        <v>1</v>
      </c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3</v>
      </c>
      <c r="BX26" s="127">
        <f>IF(P26=0,"",IF(BW26=0,"",(BW26/P26)))</f>
        <v>0.75</v>
      </c>
      <c r="BY26" s="128">
        <v>1</v>
      </c>
      <c r="BZ26" s="129">
        <f>IFERROR(BY26/BW26,"-")</f>
        <v>0.33333333333333</v>
      </c>
      <c r="CA26" s="130">
        <v>37000</v>
      </c>
      <c r="CB26" s="131">
        <f>IFERROR(CA26/BW26,"-")</f>
        <v>12333.333333333</v>
      </c>
      <c r="CC26" s="132"/>
      <c r="CD26" s="132"/>
      <c r="CE26" s="132">
        <v>1</v>
      </c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2</v>
      </c>
      <c r="CP26" s="141">
        <v>79000</v>
      </c>
      <c r="CQ26" s="141">
        <v>42000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4.315</v>
      </c>
      <c r="B27" s="203" t="s">
        <v>108</v>
      </c>
      <c r="C27" s="203"/>
      <c r="D27" s="203" t="s">
        <v>109</v>
      </c>
      <c r="E27" s="203" t="s">
        <v>110</v>
      </c>
      <c r="F27" s="203" t="s">
        <v>63</v>
      </c>
      <c r="G27" s="203" t="s">
        <v>111</v>
      </c>
      <c r="H27" s="90" t="s">
        <v>112</v>
      </c>
      <c r="I27" s="90" t="s">
        <v>113</v>
      </c>
      <c r="J27" s="188">
        <v>400000</v>
      </c>
      <c r="K27" s="81">
        <v>24</v>
      </c>
      <c r="L27" s="81">
        <v>0</v>
      </c>
      <c r="M27" s="81">
        <v>148</v>
      </c>
      <c r="N27" s="91">
        <v>10</v>
      </c>
      <c r="O27" s="92">
        <v>0</v>
      </c>
      <c r="P27" s="93">
        <f>N27+O27</f>
        <v>10</v>
      </c>
      <c r="Q27" s="82">
        <f>IFERROR(P27/M27,"-")</f>
        <v>0.067567567567568</v>
      </c>
      <c r="R27" s="81">
        <v>1</v>
      </c>
      <c r="S27" s="81">
        <v>4</v>
      </c>
      <c r="T27" s="82">
        <f>IFERROR(S27/(O27+P27),"-")</f>
        <v>0.4</v>
      </c>
      <c r="U27" s="182">
        <f>IFERROR(J27/SUM(P27:P31),"-")</f>
        <v>11111.111111111</v>
      </c>
      <c r="V27" s="84">
        <v>1</v>
      </c>
      <c r="W27" s="82">
        <f>IF(P27=0,"-",V27/P27)</f>
        <v>0.1</v>
      </c>
      <c r="X27" s="186">
        <v>37000</v>
      </c>
      <c r="Y27" s="187">
        <f>IFERROR(X27/P27,"-")</f>
        <v>3700</v>
      </c>
      <c r="Z27" s="187">
        <f>IFERROR(X27/V27,"-")</f>
        <v>37000</v>
      </c>
      <c r="AA27" s="188">
        <f>SUM(X27:X31)-SUM(J27:J31)</f>
        <v>1326000</v>
      </c>
      <c r="AB27" s="85">
        <f>SUM(X27:X31)/SUM(J27:J31)</f>
        <v>4.315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0.2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5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3</v>
      </c>
      <c r="BX27" s="127">
        <f>IF(P27=0,"",IF(BW27=0,"",(BW27/P27)))</f>
        <v>0.3</v>
      </c>
      <c r="BY27" s="128">
        <v>1</v>
      </c>
      <c r="BZ27" s="129">
        <f>IFERROR(BY27/BW27,"-")</f>
        <v>0.33333333333333</v>
      </c>
      <c r="CA27" s="130">
        <v>37000</v>
      </c>
      <c r="CB27" s="131">
        <f>IFERROR(CA27/BW27,"-")</f>
        <v>12333.333333333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37000</v>
      </c>
      <c r="CQ27" s="141">
        <v>37000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114</v>
      </c>
      <c r="C28" s="203"/>
      <c r="D28" s="203" t="s">
        <v>115</v>
      </c>
      <c r="E28" s="203" t="s">
        <v>116</v>
      </c>
      <c r="F28" s="203" t="s">
        <v>85</v>
      </c>
      <c r="G28" s="203"/>
      <c r="H28" s="90" t="s">
        <v>112</v>
      </c>
      <c r="I28" s="90"/>
      <c r="J28" s="188"/>
      <c r="K28" s="81">
        <v>10</v>
      </c>
      <c r="L28" s="81">
        <v>0</v>
      </c>
      <c r="M28" s="81">
        <v>53</v>
      </c>
      <c r="N28" s="91">
        <v>4</v>
      </c>
      <c r="O28" s="92">
        <v>0</v>
      </c>
      <c r="P28" s="93">
        <f>N28+O28</f>
        <v>4</v>
      </c>
      <c r="Q28" s="82">
        <f>IFERROR(P28/M28,"-")</f>
        <v>0.075471698113208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15000</v>
      </c>
      <c r="Y28" s="187">
        <f>IFERROR(X28/P28,"-")</f>
        <v>3750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3</v>
      </c>
      <c r="BO28" s="120">
        <f>IF(P28=0,"",IF(BN28=0,"",(BN28/P28)))</f>
        <v>0.75</v>
      </c>
      <c r="BP28" s="121">
        <v>1</v>
      </c>
      <c r="BQ28" s="122">
        <f>IFERROR(BP28/BN28,"-")</f>
        <v>0.33333333333333</v>
      </c>
      <c r="BR28" s="123">
        <v>25000</v>
      </c>
      <c r="BS28" s="124">
        <f>IFERROR(BR28/BN28,"-")</f>
        <v>8333.3333333333</v>
      </c>
      <c r="BT28" s="125"/>
      <c r="BU28" s="125"/>
      <c r="BV28" s="125">
        <v>1</v>
      </c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>
        <v>1</v>
      </c>
      <c r="CG28" s="134">
        <f>IF(P28=0,"",IF(CF28=0,"",(CF28/P28)))</f>
        <v>0.25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0</v>
      </c>
      <c r="CP28" s="141">
        <v>15000</v>
      </c>
      <c r="CQ28" s="141">
        <v>25000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117</v>
      </c>
      <c r="C29" s="203"/>
      <c r="D29" s="203" t="s">
        <v>118</v>
      </c>
      <c r="E29" s="203" t="s">
        <v>119</v>
      </c>
      <c r="F29" s="203" t="s">
        <v>63</v>
      </c>
      <c r="G29" s="203"/>
      <c r="H29" s="90" t="s">
        <v>112</v>
      </c>
      <c r="I29" s="90"/>
      <c r="J29" s="188"/>
      <c r="K29" s="81">
        <v>10</v>
      </c>
      <c r="L29" s="81">
        <v>0</v>
      </c>
      <c r="M29" s="81">
        <v>45</v>
      </c>
      <c r="N29" s="91">
        <v>3</v>
      </c>
      <c r="O29" s="92">
        <v>0</v>
      </c>
      <c r="P29" s="93">
        <f>N29+O29</f>
        <v>3</v>
      </c>
      <c r="Q29" s="82">
        <f>IFERROR(P29/M29,"-")</f>
        <v>0.066666666666667</v>
      </c>
      <c r="R29" s="81">
        <v>1</v>
      </c>
      <c r="S29" s="81">
        <v>0</v>
      </c>
      <c r="T29" s="82">
        <f>IFERROR(S29/(O29+P29),"-")</f>
        <v>0</v>
      </c>
      <c r="U29" s="182"/>
      <c r="V29" s="84">
        <v>2</v>
      </c>
      <c r="W29" s="82">
        <f>IF(P29=0,"-",V29/P29)</f>
        <v>0.66666666666667</v>
      </c>
      <c r="X29" s="186">
        <v>18000</v>
      </c>
      <c r="Y29" s="187">
        <f>IFERROR(X29/P29,"-")</f>
        <v>6000</v>
      </c>
      <c r="Z29" s="187">
        <f>IFERROR(X29/V29,"-")</f>
        <v>9000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0.33333333333333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0.33333333333333</v>
      </c>
      <c r="BP29" s="121">
        <v>1</v>
      </c>
      <c r="BQ29" s="122">
        <f>IFERROR(BP29/BN29,"-")</f>
        <v>1</v>
      </c>
      <c r="BR29" s="123">
        <v>5000</v>
      </c>
      <c r="BS29" s="124">
        <f>IFERROR(BR29/BN29,"-")</f>
        <v>5000</v>
      </c>
      <c r="BT29" s="125">
        <v>1</v>
      </c>
      <c r="BU29" s="125"/>
      <c r="BV29" s="125"/>
      <c r="BW29" s="126">
        <v>1</v>
      </c>
      <c r="BX29" s="127">
        <f>IF(P29=0,"",IF(BW29=0,"",(BW29/P29)))</f>
        <v>0.33333333333333</v>
      </c>
      <c r="BY29" s="128">
        <v>1</v>
      </c>
      <c r="BZ29" s="129">
        <f>IFERROR(BY29/BW29,"-")</f>
        <v>1</v>
      </c>
      <c r="CA29" s="130">
        <v>13000</v>
      </c>
      <c r="CB29" s="131">
        <f>IFERROR(CA29/BW29,"-")</f>
        <v>13000</v>
      </c>
      <c r="CC29" s="132"/>
      <c r="CD29" s="132"/>
      <c r="CE29" s="132">
        <v>1</v>
      </c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18000</v>
      </c>
      <c r="CQ29" s="141">
        <v>13000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120</v>
      </c>
      <c r="C30" s="203"/>
      <c r="D30" s="203" t="s">
        <v>121</v>
      </c>
      <c r="E30" s="203" t="s">
        <v>122</v>
      </c>
      <c r="F30" s="203" t="s">
        <v>85</v>
      </c>
      <c r="G30" s="203"/>
      <c r="H30" s="90" t="s">
        <v>112</v>
      </c>
      <c r="I30" s="90"/>
      <c r="J30" s="188"/>
      <c r="K30" s="81">
        <v>11</v>
      </c>
      <c r="L30" s="81">
        <v>0</v>
      </c>
      <c r="M30" s="81">
        <v>53</v>
      </c>
      <c r="N30" s="91">
        <v>3</v>
      </c>
      <c r="O30" s="92">
        <v>0</v>
      </c>
      <c r="P30" s="93">
        <f>N30+O30</f>
        <v>3</v>
      </c>
      <c r="Q30" s="82">
        <f>IFERROR(P30/M30,"-")</f>
        <v>0.056603773584906</v>
      </c>
      <c r="R30" s="81">
        <v>0</v>
      </c>
      <c r="S30" s="81">
        <v>1</v>
      </c>
      <c r="T30" s="82">
        <f>IFERROR(S30/(O30+P30),"-")</f>
        <v>0.33333333333333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0.33333333333333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1</v>
      </c>
      <c r="BO30" s="120">
        <f>IF(P30=0,"",IF(BN30=0,"",(BN30/P30)))</f>
        <v>0.33333333333333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0.33333333333333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123</v>
      </c>
      <c r="C31" s="203"/>
      <c r="D31" s="203" t="s">
        <v>80</v>
      </c>
      <c r="E31" s="203" t="s">
        <v>80</v>
      </c>
      <c r="F31" s="203" t="s">
        <v>81</v>
      </c>
      <c r="G31" s="203"/>
      <c r="H31" s="90"/>
      <c r="I31" s="90"/>
      <c r="J31" s="188"/>
      <c r="K31" s="81">
        <v>140</v>
      </c>
      <c r="L31" s="81">
        <v>89</v>
      </c>
      <c r="M31" s="81">
        <v>46</v>
      </c>
      <c r="N31" s="91">
        <v>16</v>
      </c>
      <c r="O31" s="92">
        <v>0</v>
      </c>
      <c r="P31" s="93">
        <f>N31+O31</f>
        <v>16</v>
      </c>
      <c r="Q31" s="82">
        <f>IFERROR(P31/M31,"-")</f>
        <v>0.34782608695652</v>
      </c>
      <c r="R31" s="81">
        <v>5</v>
      </c>
      <c r="S31" s="81">
        <v>2</v>
      </c>
      <c r="T31" s="82">
        <f>IFERROR(S31/(O31+P31),"-")</f>
        <v>0.125</v>
      </c>
      <c r="U31" s="182"/>
      <c r="V31" s="84">
        <v>5</v>
      </c>
      <c r="W31" s="82">
        <f>IF(P31=0,"-",V31/P31)</f>
        <v>0.3125</v>
      </c>
      <c r="X31" s="186">
        <v>1656000</v>
      </c>
      <c r="Y31" s="187">
        <f>IFERROR(X31/P31,"-")</f>
        <v>103500</v>
      </c>
      <c r="Z31" s="187">
        <f>IFERROR(X31/V31,"-")</f>
        <v>331200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2</v>
      </c>
      <c r="AN31" s="101">
        <f>IF(P31=0,"",IF(AM31=0,"",(AM31/P31)))</f>
        <v>0.125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>
        <v>1</v>
      </c>
      <c r="AW31" s="107">
        <f>IF(P31=0,"",IF(AV31=0,"",(AV31/P31)))</f>
        <v>0.0625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2</v>
      </c>
      <c r="BF31" s="113">
        <f>IF(P31=0,"",IF(BE31=0,"",(BE31/P31)))</f>
        <v>0.125</v>
      </c>
      <c r="BG31" s="112">
        <v>1</v>
      </c>
      <c r="BH31" s="114">
        <f>IFERROR(BG31/BE31,"-")</f>
        <v>0.5</v>
      </c>
      <c r="BI31" s="115">
        <v>3000</v>
      </c>
      <c r="BJ31" s="116">
        <f>IFERROR(BI31/BE31,"-")</f>
        <v>1500</v>
      </c>
      <c r="BK31" s="117">
        <v>1</v>
      </c>
      <c r="BL31" s="117"/>
      <c r="BM31" s="117"/>
      <c r="BN31" s="119">
        <v>2</v>
      </c>
      <c r="BO31" s="120">
        <f>IF(P31=0,"",IF(BN31=0,"",(BN31/P31)))</f>
        <v>0.125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5</v>
      </c>
      <c r="BX31" s="127">
        <f>IF(P31=0,"",IF(BW31=0,"",(BW31/P31)))</f>
        <v>0.3125</v>
      </c>
      <c r="BY31" s="128">
        <v>1</v>
      </c>
      <c r="BZ31" s="129">
        <f>IFERROR(BY31/BW31,"-")</f>
        <v>0.2</v>
      </c>
      <c r="CA31" s="130">
        <v>386000</v>
      </c>
      <c r="CB31" s="131">
        <f>IFERROR(CA31/BW31,"-")</f>
        <v>77200</v>
      </c>
      <c r="CC31" s="132"/>
      <c r="CD31" s="132"/>
      <c r="CE31" s="132">
        <v>1</v>
      </c>
      <c r="CF31" s="133">
        <v>4</v>
      </c>
      <c r="CG31" s="134">
        <f>IF(P31=0,"",IF(CF31=0,"",(CF31/P31)))</f>
        <v>0.25</v>
      </c>
      <c r="CH31" s="135">
        <v>3</v>
      </c>
      <c r="CI31" s="136">
        <f>IFERROR(CH31/CF31,"-")</f>
        <v>0.75</v>
      </c>
      <c r="CJ31" s="137">
        <v>1267000</v>
      </c>
      <c r="CK31" s="138">
        <f>IFERROR(CJ31/CF31,"-")</f>
        <v>316750</v>
      </c>
      <c r="CL31" s="139">
        <v>1</v>
      </c>
      <c r="CM31" s="139"/>
      <c r="CN31" s="139">
        <v>2</v>
      </c>
      <c r="CO31" s="140">
        <v>5</v>
      </c>
      <c r="CP31" s="141">
        <v>1656000</v>
      </c>
      <c r="CQ31" s="141">
        <v>996000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1.3706666666667</v>
      </c>
      <c r="B32" s="203" t="s">
        <v>124</v>
      </c>
      <c r="C32" s="203"/>
      <c r="D32" s="203" t="s">
        <v>61</v>
      </c>
      <c r="E32" s="203" t="s">
        <v>125</v>
      </c>
      <c r="F32" s="203" t="s">
        <v>85</v>
      </c>
      <c r="G32" s="203" t="s">
        <v>111</v>
      </c>
      <c r="H32" s="90" t="s">
        <v>126</v>
      </c>
      <c r="I32" s="205" t="s">
        <v>70</v>
      </c>
      <c r="J32" s="188">
        <v>120000</v>
      </c>
      <c r="K32" s="81">
        <v>61</v>
      </c>
      <c r="L32" s="81">
        <v>0</v>
      </c>
      <c r="M32" s="81">
        <v>165</v>
      </c>
      <c r="N32" s="91">
        <v>29</v>
      </c>
      <c r="O32" s="92">
        <v>0</v>
      </c>
      <c r="P32" s="93">
        <f>N32+O32</f>
        <v>29</v>
      </c>
      <c r="Q32" s="82">
        <f>IFERROR(P32/M32,"-")</f>
        <v>0.17575757575758</v>
      </c>
      <c r="R32" s="81">
        <v>4</v>
      </c>
      <c r="S32" s="81">
        <v>11</v>
      </c>
      <c r="T32" s="82">
        <f>IFERROR(S32/(O32+P32),"-")</f>
        <v>0.37931034482759</v>
      </c>
      <c r="U32" s="182">
        <f>IFERROR(J32/SUM(P32:P33),"-")</f>
        <v>3333.3333333333</v>
      </c>
      <c r="V32" s="84">
        <v>6</v>
      </c>
      <c r="W32" s="82">
        <f>IF(P32=0,"-",V32/P32)</f>
        <v>0.20689655172414</v>
      </c>
      <c r="X32" s="186">
        <v>105480</v>
      </c>
      <c r="Y32" s="187">
        <f>IFERROR(X32/P32,"-")</f>
        <v>3637.2413793103</v>
      </c>
      <c r="Z32" s="187">
        <f>IFERROR(X32/V32,"-")</f>
        <v>17580</v>
      </c>
      <c r="AA32" s="188">
        <f>SUM(X32:X33)-SUM(J32:J33)</f>
        <v>44480</v>
      </c>
      <c r="AB32" s="85">
        <f>SUM(X32:X33)/SUM(J32:J33)</f>
        <v>1.3706666666667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3</v>
      </c>
      <c r="AW32" s="107">
        <f>IF(P32=0,"",IF(AV32=0,"",(AV32/P32)))</f>
        <v>0.10344827586207</v>
      </c>
      <c r="AX32" s="106">
        <v>1</v>
      </c>
      <c r="AY32" s="108">
        <f>IFERROR(AX32/AV32,"-")</f>
        <v>0.33333333333333</v>
      </c>
      <c r="AZ32" s="109">
        <v>3000</v>
      </c>
      <c r="BA32" s="110">
        <f>IFERROR(AZ32/AV32,"-")</f>
        <v>1000</v>
      </c>
      <c r="BB32" s="111">
        <v>1</v>
      </c>
      <c r="BC32" s="111"/>
      <c r="BD32" s="111"/>
      <c r="BE32" s="112">
        <v>6</v>
      </c>
      <c r="BF32" s="113">
        <f>IF(P32=0,"",IF(BE32=0,"",(BE32/P32)))</f>
        <v>0.20689655172414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11</v>
      </c>
      <c r="BO32" s="120">
        <f>IF(P32=0,"",IF(BN32=0,"",(BN32/P32)))</f>
        <v>0.37931034482759</v>
      </c>
      <c r="BP32" s="121">
        <v>2</v>
      </c>
      <c r="BQ32" s="122">
        <f>IFERROR(BP32/BN32,"-")</f>
        <v>0.18181818181818</v>
      </c>
      <c r="BR32" s="123">
        <v>12000</v>
      </c>
      <c r="BS32" s="124">
        <f>IFERROR(BR32/BN32,"-")</f>
        <v>1090.9090909091</v>
      </c>
      <c r="BT32" s="125">
        <v>1</v>
      </c>
      <c r="BU32" s="125"/>
      <c r="BV32" s="125">
        <v>1</v>
      </c>
      <c r="BW32" s="126">
        <v>6</v>
      </c>
      <c r="BX32" s="127">
        <f>IF(P32=0,"",IF(BW32=0,"",(BW32/P32)))</f>
        <v>0.20689655172414</v>
      </c>
      <c r="BY32" s="128">
        <v>2</v>
      </c>
      <c r="BZ32" s="129">
        <f>IFERROR(BY32/BW32,"-")</f>
        <v>0.33333333333333</v>
      </c>
      <c r="CA32" s="130">
        <v>85000</v>
      </c>
      <c r="CB32" s="131">
        <f>IFERROR(CA32/BW32,"-")</f>
        <v>14166.666666667</v>
      </c>
      <c r="CC32" s="132">
        <v>1</v>
      </c>
      <c r="CD32" s="132"/>
      <c r="CE32" s="132">
        <v>1</v>
      </c>
      <c r="CF32" s="133">
        <v>3</v>
      </c>
      <c r="CG32" s="134">
        <f>IF(P32=0,"",IF(CF32=0,"",(CF32/P32)))</f>
        <v>0.10344827586207</v>
      </c>
      <c r="CH32" s="135">
        <v>2</v>
      </c>
      <c r="CI32" s="136">
        <f>IFERROR(CH32/CF32,"-")</f>
        <v>0.66666666666667</v>
      </c>
      <c r="CJ32" s="137">
        <v>8480</v>
      </c>
      <c r="CK32" s="138">
        <f>IFERROR(CJ32/CF32,"-")</f>
        <v>2826.6666666667</v>
      </c>
      <c r="CL32" s="139">
        <v>1</v>
      </c>
      <c r="CM32" s="139"/>
      <c r="CN32" s="139">
        <v>1</v>
      </c>
      <c r="CO32" s="140">
        <v>6</v>
      </c>
      <c r="CP32" s="141">
        <v>105480</v>
      </c>
      <c r="CQ32" s="141">
        <v>75000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127</v>
      </c>
      <c r="C33" s="203"/>
      <c r="D33" s="203" t="s">
        <v>61</v>
      </c>
      <c r="E33" s="203" t="s">
        <v>125</v>
      </c>
      <c r="F33" s="203" t="s">
        <v>81</v>
      </c>
      <c r="G33" s="203"/>
      <c r="H33" s="90"/>
      <c r="I33" s="90"/>
      <c r="J33" s="188"/>
      <c r="K33" s="81">
        <v>60</v>
      </c>
      <c r="L33" s="81">
        <v>28</v>
      </c>
      <c r="M33" s="81">
        <v>36</v>
      </c>
      <c r="N33" s="91">
        <v>7</v>
      </c>
      <c r="O33" s="92">
        <v>0</v>
      </c>
      <c r="P33" s="93">
        <f>N33+O33</f>
        <v>7</v>
      </c>
      <c r="Q33" s="82">
        <f>IFERROR(P33/M33,"-")</f>
        <v>0.19444444444444</v>
      </c>
      <c r="R33" s="81">
        <v>1</v>
      </c>
      <c r="S33" s="81">
        <v>2</v>
      </c>
      <c r="T33" s="82">
        <f>IFERROR(S33/(O33+P33),"-")</f>
        <v>0.28571428571429</v>
      </c>
      <c r="U33" s="182"/>
      <c r="V33" s="84">
        <v>3</v>
      </c>
      <c r="W33" s="82">
        <f>IF(P33=0,"-",V33/P33)</f>
        <v>0.42857142857143</v>
      </c>
      <c r="X33" s="186">
        <v>59000</v>
      </c>
      <c r="Y33" s="187">
        <f>IFERROR(X33/P33,"-")</f>
        <v>8428.5714285714</v>
      </c>
      <c r="Z33" s="187">
        <f>IFERROR(X33/V33,"-")</f>
        <v>19666.666666667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0.14285714285714</v>
      </c>
      <c r="BG33" s="112">
        <v>1</v>
      </c>
      <c r="BH33" s="114">
        <f>IFERROR(BG33/BE33,"-")</f>
        <v>1</v>
      </c>
      <c r="BI33" s="115">
        <v>5000</v>
      </c>
      <c r="BJ33" s="116">
        <f>IFERROR(BI33/BE33,"-")</f>
        <v>5000</v>
      </c>
      <c r="BK33" s="117">
        <v>1</v>
      </c>
      <c r="BL33" s="117"/>
      <c r="BM33" s="117"/>
      <c r="BN33" s="119">
        <v>2</v>
      </c>
      <c r="BO33" s="120">
        <f>IF(P33=0,"",IF(BN33=0,"",(BN33/P33)))</f>
        <v>0.28571428571429</v>
      </c>
      <c r="BP33" s="121">
        <v>1</v>
      </c>
      <c r="BQ33" s="122">
        <f>IFERROR(BP33/BN33,"-")</f>
        <v>0.5</v>
      </c>
      <c r="BR33" s="123">
        <v>41000</v>
      </c>
      <c r="BS33" s="124">
        <f>IFERROR(BR33/BN33,"-")</f>
        <v>20500</v>
      </c>
      <c r="BT33" s="125"/>
      <c r="BU33" s="125"/>
      <c r="BV33" s="125">
        <v>1</v>
      </c>
      <c r="BW33" s="126">
        <v>4</v>
      </c>
      <c r="BX33" s="127">
        <f>IF(P33=0,"",IF(BW33=0,"",(BW33/P33)))</f>
        <v>0.57142857142857</v>
      </c>
      <c r="BY33" s="128">
        <v>1</v>
      </c>
      <c r="BZ33" s="129">
        <f>IFERROR(BY33/BW33,"-")</f>
        <v>0.25</v>
      </c>
      <c r="CA33" s="130">
        <v>13000</v>
      </c>
      <c r="CB33" s="131">
        <f>IFERROR(CA33/BW33,"-")</f>
        <v>3250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3</v>
      </c>
      <c r="CP33" s="141">
        <v>59000</v>
      </c>
      <c r="CQ33" s="141">
        <v>41000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2.6083333333333</v>
      </c>
      <c r="B34" s="203" t="s">
        <v>128</v>
      </c>
      <c r="C34" s="203"/>
      <c r="D34" s="203" t="s">
        <v>129</v>
      </c>
      <c r="E34" s="203" t="s">
        <v>130</v>
      </c>
      <c r="F34" s="203" t="s">
        <v>63</v>
      </c>
      <c r="G34" s="203" t="s">
        <v>111</v>
      </c>
      <c r="H34" s="90" t="s">
        <v>126</v>
      </c>
      <c r="I34" s="205" t="s">
        <v>78</v>
      </c>
      <c r="J34" s="188">
        <v>120000</v>
      </c>
      <c r="K34" s="81">
        <v>23</v>
      </c>
      <c r="L34" s="81">
        <v>0</v>
      </c>
      <c r="M34" s="81">
        <v>116</v>
      </c>
      <c r="N34" s="91">
        <v>10</v>
      </c>
      <c r="O34" s="92">
        <v>0</v>
      </c>
      <c r="P34" s="93">
        <f>N34+O34</f>
        <v>10</v>
      </c>
      <c r="Q34" s="82">
        <f>IFERROR(P34/M34,"-")</f>
        <v>0.086206896551724</v>
      </c>
      <c r="R34" s="81">
        <v>1</v>
      </c>
      <c r="S34" s="81">
        <v>7</v>
      </c>
      <c r="T34" s="82">
        <f>IFERROR(S34/(O34+P34),"-")</f>
        <v>0.7</v>
      </c>
      <c r="U34" s="182">
        <f>IFERROR(J34/SUM(P34:P35),"-")</f>
        <v>7058.8235294118</v>
      </c>
      <c r="V34" s="84">
        <v>2</v>
      </c>
      <c r="W34" s="82">
        <f>IF(P34=0,"-",V34/P34)</f>
        <v>0.2</v>
      </c>
      <c r="X34" s="186">
        <v>30000</v>
      </c>
      <c r="Y34" s="187">
        <f>IFERROR(X34/P34,"-")</f>
        <v>3000</v>
      </c>
      <c r="Z34" s="187">
        <f>IFERROR(X34/V34,"-")</f>
        <v>15000</v>
      </c>
      <c r="AA34" s="188">
        <f>SUM(X34:X35)-SUM(J34:J35)</f>
        <v>193000</v>
      </c>
      <c r="AB34" s="85">
        <f>SUM(X34:X35)/SUM(J34:J35)</f>
        <v>2.6083333333333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3</v>
      </c>
      <c r="BF34" s="113">
        <f>IF(P34=0,"",IF(BE34=0,"",(BE34/P34)))</f>
        <v>0.3</v>
      </c>
      <c r="BG34" s="112">
        <v>1</v>
      </c>
      <c r="BH34" s="114">
        <f>IFERROR(BG34/BE34,"-")</f>
        <v>0.33333333333333</v>
      </c>
      <c r="BI34" s="115">
        <v>5000</v>
      </c>
      <c r="BJ34" s="116">
        <f>IFERROR(BI34/BE34,"-")</f>
        <v>1666.6666666667</v>
      </c>
      <c r="BK34" s="117">
        <v>1</v>
      </c>
      <c r="BL34" s="117"/>
      <c r="BM34" s="117"/>
      <c r="BN34" s="119">
        <v>5</v>
      </c>
      <c r="BO34" s="120">
        <f>IF(P34=0,"",IF(BN34=0,"",(BN34/P34)))</f>
        <v>0.5</v>
      </c>
      <c r="BP34" s="121">
        <v>1</v>
      </c>
      <c r="BQ34" s="122">
        <f>IFERROR(BP34/BN34,"-")</f>
        <v>0.2</v>
      </c>
      <c r="BR34" s="123">
        <v>25000</v>
      </c>
      <c r="BS34" s="124">
        <f>IFERROR(BR34/BN34,"-")</f>
        <v>5000</v>
      </c>
      <c r="BT34" s="125"/>
      <c r="BU34" s="125"/>
      <c r="BV34" s="125">
        <v>1</v>
      </c>
      <c r="BW34" s="126">
        <v>2</v>
      </c>
      <c r="BX34" s="127">
        <f>IF(P34=0,"",IF(BW34=0,"",(BW34/P34)))</f>
        <v>0.2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2</v>
      </c>
      <c r="CP34" s="141">
        <v>30000</v>
      </c>
      <c r="CQ34" s="141">
        <v>25000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131</v>
      </c>
      <c r="C35" s="203"/>
      <c r="D35" s="203" t="s">
        <v>129</v>
      </c>
      <c r="E35" s="203" t="s">
        <v>130</v>
      </c>
      <c r="F35" s="203" t="s">
        <v>81</v>
      </c>
      <c r="G35" s="203"/>
      <c r="H35" s="90"/>
      <c r="I35" s="90"/>
      <c r="J35" s="188"/>
      <c r="K35" s="81">
        <v>37</v>
      </c>
      <c r="L35" s="81">
        <v>28</v>
      </c>
      <c r="M35" s="81">
        <v>14</v>
      </c>
      <c r="N35" s="91">
        <v>7</v>
      </c>
      <c r="O35" s="92">
        <v>0</v>
      </c>
      <c r="P35" s="93">
        <f>N35+O35</f>
        <v>7</v>
      </c>
      <c r="Q35" s="82">
        <f>IFERROR(P35/M35,"-")</f>
        <v>0.5</v>
      </c>
      <c r="R35" s="81">
        <v>2</v>
      </c>
      <c r="S35" s="81">
        <v>1</v>
      </c>
      <c r="T35" s="82">
        <f>IFERROR(S35/(O35+P35),"-")</f>
        <v>0.14285714285714</v>
      </c>
      <c r="U35" s="182"/>
      <c r="V35" s="84">
        <v>2</v>
      </c>
      <c r="W35" s="82">
        <f>IF(P35=0,"-",V35/P35)</f>
        <v>0.28571428571429</v>
      </c>
      <c r="X35" s="186">
        <v>283000</v>
      </c>
      <c r="Y35" s="187">
        <f>IFERROR(X35/P35,"-")</f>
        <v>40428.571428571</v>
      </c>
      <c r="Z35" s="187">
        <f>IFERROR(X35/V35,"-")</f>
        <v>141500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0.14285714285714</v>
      </c>
      <c r="AO35" s="100">
        <v>1</v>
      </c>
      <c r="AP35" s="102">
        <f>IFERROR(AP35/AM35,"-")</f>
        <v>0</v>
      </c>
      <c r="AQ35" s="103">
        <v>175000</v>
      </c>
      <c r="AR35" s="104">
        <f>IFERROR(AQ35/AM35,"-")</f>
        <v>175000</v>
      </c>
      <c r="AS35" s="105"/>
      <c r="AT35" s="105"/>
      <c r="AU35" s="105">
        <v>1</v>
      </c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0.14285714285714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3</v>
      </c>
      <c r="BO35" s="120">
        <f>IF(P35=0,"",IF(BN35=0,"",(BN35/P35)))</f>
        <v>0.42857142857143</v>
      </c>
      <c r="BP35" s="121">
        <v>2</v>
      </c>
      <c r="BQ35" s="122">
        <f>IFERROR(BP35/BN35,"-")</f>
        <v>0.66666666666667</v>
      </c>
      <c r="BR35" s="123">
        <v>280000</v>
      </c>
      <c r="BS35" s="124">
        <f>IFERROR(BR35/BN35,"-")</f>
        <v>93333.333333333</v>
      </c>
      <c r="BT35" s="125"/>
      <c r="BU35" s="125">
        <v>1</v>
      </c>
      <c r="BV35" s="125">
        <v>1</v>
      </c>
      <c r="BW35" s="126">
        <v>2</v>
      </c>
      <c r="BX35" s="127">
        <f>IF(P35=0,"",IF(BW35=0,"",(BW35/P35)))</f>
        <v>0.28571428571429</v>
      </c>
      <c r="BY35" s="128">
        <v>1</v>
      </c>
      <c r="BZ35" s="129">
        <f>IFERROR(BY35/BW35,"-")</f>
        <v>0.5</v>
      </c>
      <c r="CA35" s="130">
        <v>13000</v>
      </c>
      <c r="CB35" s="131">
        <f>IFERROR(CA35/BW35,"-")</f>
        <v>6500</v>
      </c>
      <c r="CC35" s="132"/>
      <c r="CD35" s="132"/>
      <c r="CE35" s="132">
        <v>1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2</v>
      </c>
      <c r="CP35" s="141">
        <v>283000</v>
      </c>
      <c r="CQ35" s="141">
        <v>270000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0.55555555555556</v>
      </c>
      <c r="B36" s="203" t="s">
        <v>132</v>
      </c>
      <c r="C36" s="203"/>
      <c r="D36" s="203" t="s">
        <v>133</v>
      </c>
      <c r="E36" s="203" t="s">
        <v>134</v>
      </c>
      <c r="F36" s="203" t="s">
        <v>85</v>
      </c>
      <c r="G36" s="203" t="s">
        <v>135</v>
      </c>
      <c r="H36" s="90" t="s">
        <v>126</v>
      </c>
      <c r="I36" s="90" t="s">
        <v>136</v>
      </c>
      <c r="J36" s="188">
        <v>90000</v>
      </c>
      <c r="K36" s="81">
        <v>12</v>
      </c>
      <c r="L36" s="81">
        <v>0</v>
      </c>
      <c r="M36" s="81">
        <v>36</v>
      </c>
      <c r="N36" s="91">
        <v>1</v>
      </c>
      <c r="O36" s="92">
        <v>0</v>
      </c>
      <c r="P36" s="93">
        <f>N36+O36</f>
        <v>1</v>
      </c>
      <c r="Q36" s="82">
        <f>IFERROR(P36/M36,"-")</f>
        <v>0.027777777777778</v>
      </c>
      <c r="R36" s="81">
        <v>0</v>
      </c>
      <c r="S36" s="81">
        <v>0</v>
      </c>
      <c r="T36" s="82">
        <f>IFERROR(S36/(O36+P36),"-")</f>
        <v>0</v>
      </c>
      <c r="U36" s="182">
        <f>IFERROR(J36/SUM(P36:P37),"-")</f>
        <v>30000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-40000</v>
      </c>
      <c r="AB36" s="85">
        <f>SUM(X36:X37)/SUM(J36:J37)</f>
        <v>0.55555555555556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1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137</v>
      </c>
      <c r="C37" s="203"/>
      <c r="D37" s="203" t="s">
        <v>133</v>
      </c>
      <c r="E37" s="203" t="s">
        <v>134</v>
      </c>
      <c r="F37" s="203" t="s">
        <v>81</v>
      </c>
      <c r="G37" s="203"/>
      <c r="H37" s="90"/>
      <c r="I37" s="90"/>
      <c r="J37" s="188"/>
      <c r="K37" s="81">
        <v>35</v>
      </c>
      <c r="L37" s="81">
        <v>16</v>
      </c>
      <c r="M37" s="81">
        <v>8</v>
      </c>
      <c r="N37" s="91">
        <v>2</v>
      </c>
      <c r="O37" s="92">
        <v>0</v>
      </c>
      <c r="P37" s="93">
        <f>N37+O37</f>
        <v>2</v>
      </c>
      <c r="Q37" s="82">
        <f>IFERROR(P37/M37,"-")</f>
        <v>0.25</v>
      </c>
      <c r="R37" s="81">
        <v>0</v>
      </c>
      <c r="S37" s="81">
        <v>1</v>
      </c>
      <c r="T37" s="82">
        <f>IFERROR(S37/(O37+P37),"-")</f>
        <v>0.5</v>
      </c>
      <c r="U37" s="182"/>
      <c r="V37" s="84">
        <v>1</v>
      </c>
      <c r="W37" s="82">
        <f>IF(P37=0,"-",V37/P37)</f>
        <v>0.5</v>
      </c>
      <c r="X37" s="186">
        <v>50000</v>
      </c>
      <c r="Y37" s="187">
        <f>IFERROR(X37/P37,"-")</f>
        <v>25000</v>
      </c>
      <c r="Z37" s="187">
        <f>IFERROR(X37/V37,"-")</f>
        <v>50000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0.5</v>
      </c>
      <c r="BP37" s="121">
        <v>1</v>
      </c>
      <c r="BQ37" s="122">
        <f>IFERROR(BP37/BN37,"-")</f>
        <v>1</v>
      </c>
      <c r="BR37" s="123">
        <v>50000</v>
      </c>
      <c r="BS37" s="124">
        <f>IFERROR(BR37/BN37,"-")</f>
        <v>50000</v>
      </c>
      <c r="BT37" s="125"/>
      <c r="BU37" s="125"/>
      <c r="BV37" s="125">
        <v>1</v>
      </c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1</v>
      </c>
      <c r="CG37" s="134">
        <f>IF(P37=0,"",IF(CF37=0,"",(CF37/P37)))</f>
        <v>0.5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1</v>
      </c>
      <c r="CP37" s="141">
        <v>50000</v>
      </c>
      <c r="CQ37" s="141">
        <v>50000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0.055555555555556</v>
      </c>
      <c r="B38" s="203" t="s">
        <v>138</v>
      </c>
      <c r="C38" s="203"/>
      <c r="D38" s="203" t="s">
        <v>139</v>
      </c>
      <c r="E38" s="203" t="s">
        <v>140</v>
      </c>
      <c r="F38" s="203" t="s">
        <v>63</v>
      </c>
      <c r="G38" s="203" t="s">
        <v>135</v>
      </c>
      <c r="H38" s="90" t="s">
        <v>126</v>
      </c>
      <c r="I38" s="90" t="s">
        <v>141</v>
      </c>
      <c r="J38" s="188">
        <v>90000</v>
      </c>
      <c r="K38" s="81">
        <v>6</v>
      </c>
      <c r="L38" s="81">
        <v>0</v>
      </c>
      <c r="M38" s="81">
        <v>22</v>
      </c>
      <c r="N38" s="91">
        <v>1</v>
      </c>
      <c r="O38" s="92">
        <v>0</v>
      </c>
      <c r="P38" s="93">
        <f>N38+O38</f>
        <v>1</v>
      </c>
      <c r="Q38" s="82">
        <f>IFERROR(P38/M38,"-")</f>
        <v>0.045454545454545</v>
      </c>
      <c r="R38" s="81">
        <v>0</v>
      </c>
      <c r="S38" s="81">
        <v>1</v>
      </c>
      <c r="T38" s="82">
        <f>IFERROR(S38/(O38+P38),"-")</f>
        <v>1</v>
      </c>
      <c r="U38" s="182">
        <f>IFERROR(J38/SUM(P38:P39),"-")</f>
        <v>22500</v>
      </c>
      <c r="V38" s="84">
        <v>1</v>
      </c>
      <c r="W38" s="82">
        <f>IF(P38=0,"-",V38/P38)</f>
        <v>1</v>
      </c>
      <c r="X38" s="186">
        <v>5000</v>
      </c>
      <c r="Y38" s="187">
        <f>IFERROR(X38/P38,"-")</f>
        <v>5000</v>
      </c>
      <c r="Z38" s="187">
        <f>IFERROR(X38/V38,"-")</f>
        <v>5000</v>
      </c>
      <c r="AA38" s="188">
        <f>SUM(X38:X39)-SUM(J38:J39)</f>
        <v>-85000</v>
      </c>
      <c r="AB38" s="85">
        <f>SUM(X38:X39)/SUM(J38:J39)</f>
        <v>0.055555555555556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1</v>
      </c>
      <c r="BP38" s="121">
        <v>1</v>
      </c>
      <c r="BQ38" s="122">
        <f>IFERROR(BP38/BN38,"-")</f>
        <v>1</v>
      </c>
      <c r="BR38" s="123">
        <v>5000</v>
      </c>
      <c r="BS38" s="124">
        <f>IFERROR(BR38/BN38,"-")</f>
        <v>5000</v>
      </c>
      <c r="BT38" s="125">
        <v>1</v>
      </c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5000</v>
      </c>
      <c r="CQ38" s="141">
        <v>5000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142</v>
      </c>
      <c r="C39" s="203"/>
      <c r="D39" s="203" t="s">
        <v>139</v>
      </c>
      <c r="E39" s="203" t="s">
        <v>140</v>
      </c>
      <c r="F39" s="203" t="s">
        <v>81</v>
      </c>
      <c r="G39" s="203"/>
      <c r="H39" s="90"/>
      <c r="I39" s="90"/>
      <c r="J39" s="188"/>
      <c r="K39" s="81">
        <v>67</v>
      </c>
      <c r="L39" s="81">
        <v>17</v>
      </c>
      <c r="M39" s="81">
        <v>3</v>
      </c>
      <c r="N39" s="91">
        <v>3</v>
      </c>
      <c r="O39" s="92">
        <v>0</v>
      </c>
      <c r="P39" s="93">
        <f>N39+O39</f>
        <v>3</v>
      </c>
      <c r="Q39" s="82">
        <f>IFERROR(P39/M39,"-")</f>
        <v>1</v>
      </c>
      <c r="R39" s="81">
        <v>1</v>
      </c>
      <c r="S39" s="81">
        <v>1</v>
      </c>
      <c r="T39" s="82">
        <f>IFERROR(S39/(O39+P39),"-")</f>
        <v>0.33333333333333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0.33333333333333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>
        <v>2</v>
      </c>
      <c r="CG39" s="134">
        <f>IF(P39=0,"",IF(CF39=0,"",(CF39/P39)))</f>
        <v>0.66666666666667</v>
      </c>
      <c r="CH39" s="135">
        <v>1</v>
      </c>
      <c r="CI39" s="136">
        <f>IFERROR(CH39/CF39,"-")</f>
        <v>0.5</v>
      </c>
      <c r="CJ39" s="137">
        <v>881400</v>
      </c>
      <c r="CK39" s="138">
        <f>IFERROR(CJ39/CF39,"-")</f>
        <v>440700</v>
      </c>
      <c r="CL39" s="139"/>
      <c r="CM39" s="139"/>
      <c r="CN39" s="139">
        <v>1</v>
      </c>
      <c r="CO39" s="140">
        <v>0</v>
      </c>
      <c r="CP39" s="141">
        <v>0</v>
      </c>
      <c r="CQ39" s="141">
        <v>881400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1.4533333333333</v>
      </c>
      <c r="B40" s="203" t="s">
        <v>143</v>
      </c>
      <c r="C40" s="203"/>
      <c r="D40" s="203" t="s">
        <v>61</v>
      </c>
      <c r="E40" s="203" t="s">
        <v>125</v>
      </c>
      <c r="F40" s="203" t="s">
        <v>85</v>
      </c>
      <c r="G40" s="203" t="s">
        <v>144</v>
      </c>
      <c r="H40" s="90" t="s">
        <v>126</v>
      </c>
      <c r="I40" s="205" t="s">
        <v>78</v>
      </c>
      <c r="J40" s="188">
        <v>150000</v>
      </c>
      <c r="K40" s="81">
        <v>42</v>
      </c>
      <c r="L40" s="81">
        <v>0</v>
      </c>
      <c r="M40" s="81">
        <v>158</v>
      </c>
      <c r="N40" s="91">
        <v>13</v>
      </c>
      <c r="O40" s="92">
        <v>0</v>
      </c>
      <c r="P40" s="93">
        <f>N40+O40</f>
        <v>13</v>
      </c>
      <c r="Q40" s="82">
        <f>IFERROR(P40/M40,"-")</f>
        <v>0.082278481012658</v>
      </c>
      <c r="R40" s="81">
        <v>2</v>
      </c>
      <c r="S40" s="81">
        <v>3</v>
      </c>
      <c r="T40" s="82">
        <f>IFERROR(S40/(O40+P40),"-")</f>
        <v>0.23076923076923</v>
      </c>
      <c r="U40" s="182">
        <f>IFERROR(J40/SUM(P40:P41),"-")</f>
        <v>6818.1818181818</v>
      </c>
      <c r="V40" s="84">
        <v>3</v>
      </c>
      <c r="W40" s="82">
        <f>IF(P40=0,"-",V40/P40)</f>
        <v>0.23076923076923</v>
      </c>
      <c r="X40" s="186">
        <v>48000</v>
      </c>
      <c r="Y40" s="187">
        <f>IFERROR(X40/P40,"-")</f>
        <v>3692.3076923077</v>
      </c>
      <c r="Z40" s="187">
        <f>IFERROR(X40/V40,"-")</f>
        <v>16000</v>
      </c>
      <c r="AA40" s="188">
        <f>SUM(X40:X41)-SUM(J40:J41)</f>
        <v>68000</v>
      </c>
      <c r="AB40" s="85">
        <f>SUM(X40:X41)/SUM(J40:J41)</f>
        <v>1.4533333333333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0.076923076923077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0.15384615384615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4</v>
      </c>
      <c r="BO40" s="120">
        <f>IF(P40=0,"",IF(BN40=0,"",(BN40/P40)))</f>
        <v>0.30769230769231</v>
      </c>
      <c r="BP40" s="121">
        <v>1</v>
      </c>
      <c r="BQ40" s="122">
        <f>IFERROR(BP40/BN40,"-")</f>
        <v>0.25</v>
      </c>
      <c r="BR40" s="123">
        <v>5000</v>
      </c>
      <c r="BS40" s="124">
        <f>IFERROR(BR40/BN40,"-")</f>
        <v>1250</v>
      </c>
      <c r="BT40" s="125">
        <v>1</v>
      </c>
      <c r="BU40" s="125"/>
      <c r="BV40" s="125"/>
      <c r="BW40" s="126">
        <v>6</v>
      </c>
      <c r="BX40" s="127">
        <f>IF(P40=0,"",IF(BW40=0,"",(BW40/P40)))</f>
        <v>0.46153846153846</v>
      </c>
      <c r="BY40" s="128">
        <v>2</v>
      </c>
      <c r="BZ40" s="129">
        <f>IFERROR(BY40/BW40,"-")</f>
        <v>0.33333333333333</v>
      </c>
      <c r="CA40" s="130">
        <v>43000</v>
      </c>
      <c r="CB40" s="131">
        <f>IFERROR(CA40/BW40,"-")</f>
        <v>7166.6666666667</v>
      </c>
      <c r="CC40" s="132">
        <v>1</v>
      </c>
      <c r="CD40" s="132">
        <v>1</v>
      </c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3</v>
      </c>
      <c r="CP40" s="141">
        <v>48000</v>
      </c>
      <c r="CQ40" s="141">
        <v>40000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145</v>
      </c>
      <c r="C41" s="203"/>
      <c r="D41" s="203" t="s">
        <v>61</v>
      </c>
      <c r="E41" s="203" t="s">
        <v>125</v>
      </c>
      <c r="F41" s="203" t="s">
        <v>81</v>
      </c>
      <c r="G41" s="203"/>
      <c r="H41" s="90"/>
      <c r="I41" s="90"/>
      <c r="J41" s="188"/>
      <c r="K41" s="81">
        <v>52</v>
      </c>
      <c r="L41" s="81">
        <v>38</v>
      </c>
      <c r="M41" s="81">
        <v>16</v>
      </c>
      <c r="N41" s="91">
        <v>9</v>
      </c>
      <c r="O41" s="92">
        <v>0</v>
      </c>
      <c r="P41" s="93">
        <f>N41+O41</f>
        <v>9</v>
      </c>
      <c r="Q41" s="82">
        <f>IFERROR(P41/M41,"-")</f>
        <v>0.5625</v>
      </c>
      <c r="R41" s="81">
        <v>2</v>
      </c>
      <c r="S41" s="81">
        <v>0</v>
      </c>
      <c r="T41" s="82">
        <f>IFERROR(S41/(O41+P41),"-")</f>
        <v>0</v>
      </c>
      <c r="U41" s="182"/>
      <c r="V41" s="84">
        <v>2</v>
      </c>
      <c r="W41" s="82">
        <f>IF(P41=0,"-",V41/P41)</f>
        <v>0.22222222222222</v>
      </c>
      <c r="X41" s="186">
        <v>170000</v>
      </c>
      <c r="Y41" s="187">
        <f>IFERROR(X41/P41,"-")</f>
        <v>18888.888888889</v>
      </c>
      <c r="Z41" s="187">
        <f>IFERROR(X41/V41,"-")</f>
        <v>85000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0.11111111111111</v>
      </c>
      <c r="BG41" s="112">
        <v>1</v>
      </c>
      <c r="BH41" s="114">
        <f>IFERROR(BG41/BE41,"-")</f>
        <v>1</v>
      </c>
      <c r="BI41" s="115">
        <v>18000</v>
      </c>
      <c r="BJ41" s="116">
        <f>IFERROR(BI41/BE41,"-")</f>
        <v>18000</v>
      </c>
      <c r="BK41" s="117"/>
      <c r="BL41" s="117"/>
      <c r="BM41" s="117">
        <v>1</v>
      </c>
      <c r="BN41" s="119">
        <v>3</v>
      </c>
      <c r="BO41" s="120">
        <f>IF(P41=0,"",IF(BN41=0,"",(BN41/P41)))</f>
        <v>0.33333333333333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2</v>
      </c>
      <c r="BX41" s="127">
        <f>IF(P41=0,"",IF(BW41=0,"",(BW41/P41)))</f>
        <v>0.22222222222222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>
        <v>3</v>
      </c>
      <c r="CG41" s="134">
        <f>IF(P41=0,"",IF(CF41=0,"",(CF41/P41)))</f>
        <v>0.33333333333333</v>
      </c>
      <c r="CH41" s="135">
        <v>2</v>
      </c>
      <c r="CI41" s="136">
        <f>IFERROR(CH41/CF41,"-")</f>
        <v>0.66666666666667</v>
      </c>
      <c r="CJ41" s="137">
        <v>170000</v>
      </c>
      <c r="CK41" s="138">
        <f>IFERROR(CJ41/CF41,"-")</f>
        <v>56666.666666667</v>
      </c>
      <c r="CL41" s="139"/>
      <c r="CM41" s="139"/>
      <c r="CN41" s="139">
        <v>2</v>
      </c>
      <c r="CO41" s="140">
        <v>2</v>
      </c>
      <c r="CP41" s="141">
        <v>170000</v>
      </c>
      <c r="CQ41" s="141">
        <v>155000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2.5533333333333</v>
      </c>
      <c r="B42" s="203" t="s">
        <v>146</v>
      </c>
      <c r="C42" s="203"/>
      <c r="D42" s="203" t="s">
        <v>129</v>
      </c>
      <c r="E42" s="203" t="s">
        <v>130</v>
      </c>
      <c r="F42" s="203" t="s">
        <v>63</v>
      </c>
      <c r="G42" s="203" t="s">
        <v>144</v>
      </c>
      <c r="H42" s="90" t="s">
        <v>126</v>
      </c>
      <c r="I42" s="205" t="s">
        <v>147</v>
      </c>
      <c r="J42" s="188">
        <v>150000</v>
      </c>
      <c r="K42" s="81">
        <v>18</v>
      </c>
      <c r="L42" s="81">
        <v>0</v>
      </c>
      <c r="M42" s="81">
        <v>73</v>
      </c>
      <c r="N42" s="91">
        <v>9</v>
      </c>
      <c r="O42" s="92">
        <v>0</v>
      </c>
      <c r="P42" s="93">
        <f>N42+O42</f>
        <v>9</v>
      </c>
      <c r="Q42" s="82">
        <f>IFERROR(P42/M42,"-")</f>
        <v>0.12328767123288</v>
      </c>
      <c r="R42" s="81">
        <v>0</v>
      </c>
      <c r="S42" s="81">
        <v>3</v>
      </c>
      <c r="T42" s="82">
        <f>IFERROR(S42/(O42+P42),"-")</f>
        <v>0.33333333333333</v>
      </c>
      <c r="U42" s="182">
        <f>IFERROR(J42/SUM(P42:P43),"-")</f>
        <v>10714.285714286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233000</v>
      </c>
      <c r="AB42" s="85">
        <f>SUM(X42:X43)/SUM(J42:J43)</f>
        <v>2.5533333333333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3</v>
      </c>
      <c r="BF42" s="113">
        <f>IF(P42=0,"",IF(BE42=0,"",(BE42/P42)))</f>
        <v>0.33333333333333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4</v>
      </c>
      <c r="BO42" s="120">
        <f>IF(P42=0,"",IF(BN42=0,"",(BN42/P42)))</f>
        <v>0.44444444444444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0.22222222222222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148</v>
      </c>
      <c r="C43" s="203"/>
      <c r="D43" s="203" t="s">
        <v>129</v>
      </c>
      <c r="E43" s="203" t="s">
        <v>130</v>
      </c>
      <c r="F43" s="203" t="s">
        <v>81</v>
      </c>
      <c r="G43" s="203"/>
      <c r="H43" s="90"/>
      <c r="I43" s="90"/>
      <c r="J43" s="188"/>
      <c r="K43" s="81">
        <v>25</v>
      </c>
      <c r="L43" s="81">
        <v>23</v>
      </c>
      <c r="M43" s="81">
        <v>28</v>
      </c>
      <c r="N43" s="91">
        <v>5</v>
      </c>
      <c r="O43" s="92">
        <v>0</v>
      </c>
      <c r="P43" s="93">
        <f>N43+O43</f>
        <v>5</v>
      </c>
      <c r="Q43" s="82">
        <f>IFERROR(P43/M43,"-")</f>
        <v>0.17857142857143</v>
      </c>
      <c r="R43" s="81">
        <v>1</v>
      </c>
      <c r="S43" s="81">
        <v>0</v>
      </c>
      <c r="T43" s="82">
        <f>IFERROR(S43/(O43+P43),"-")</f>
        <v>0</v>
      </c>
      <c r="U43" s="182"/>
      <c r="V43" s="84">
        <v>2</v>
      </c>
      <c r="W43" s="82">
        <f>IF(P43=0,"-",V43/P43)</f>
        <v>0.4</v>
      </c>
      <c r="X43" s="186">
        <v>383000</v>
      </c>
      <c r="Y43" s="187">
        <f>IFERROR(X43/P43,"-")</f>
        <v>76600</v>
      </c>
      <c r="Z43" s="187">
        <f>IFERROR(X43/V43,"-")</f>
        <v>191500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0.2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1</v>
      </c>
      <c r="BO43" s="120">
        <f>IF(P43=0,"",IF(BN43=0,"",(BN43/P43)))</f>
        <v>0.2</v>
      </c>
      <c r="BP43" s="121">
        <v>1</v>
      </c>
      <c r="BQ43" s="122">
        <f>IFERROR(BP43/BN43,"-")</f>
        <v>1</v>
      </c>
      <c r="BR43" s="123">
        <v>9000</v>
      </c>
      <c r="BS43" s="124">
        <f>IFERROR(BR43/BN43,"-")</f>
        <v>9000</v>
      </c>
      <c r="BT43" s="125"/>
      <c r="BU43" s="125"/>
      <c r="BV43" s="125">
        <v>1</v>
      </c>
      <c r="BW43" s="126">
        <v>1</v>
      </c>
      <c r="BX43" s="127">
        <f>IF(P43=0,"",IF(BW43=0,"",(BW43/P43)))</f>
        <v>0.2</v>
      </c>
      <c r="BY43" s="128">
        <v>1</v>
      </c>
      <c r="BZ43" s="129">
        <f>IFERROR(BY43/BW43,"-")</f>
        <v>1</v>
      </c>
      <c r="CA43" s="130">
        <v>374000</v>
      </c>
      <c r="CB43" s="131">
        <f>IFERROR(CA43/BW43,"-")</f>
        <v>374000</v>
      </c>
      <c r="CC43" s="132"/>
      <c r="CD43" s="132"/>
      <c r="CE43" s="132">
        <v>1</v>
      </c>
      <c r="CF43" s="133">
        <v>2</v>
      </c>
      <c r="CG43" s="134">
        <f>IF(P43=0,"",IF(CF43=0,"",(CF43/P43)))</f>
        <v>0.4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2</v>
      </c>
      <c r="CP43" s="141">
        <v>383000</v>
      </c>
      <c r="CQ43" s="141">
        <v>374000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>
        <f>AB44</f>
        <v>2.9888888888889</v>
      </c>
      <c r="B44" s="203" t="s">
        <v>149</v>
      </c>
      <c r="C44" s="203"/>
      <c r="D44" s="203" t="s">
        <v>133</v>
      </c>
      <c r="E44" s="203" t="s">
        <v>134</v>
      </c>
      <c r="F44" s="203" t="s">
        <v>85</v>
      </c>
      <c r="G44" s="203" t="s">
        <v>150</v>
      </c>
      <c r="H44" s="90" t="s">
        <v>126</v>
      </c>
      <c r="I44" s="90" t="s">
        <v>151</v>
      </c>
      <c r="J44" s="188">
        <v>90000</v>
      </c>
      <c r="K44" s="81">
        <v>17</v>
      </c>
      <c r="L44" s="81">
        <v>0</v>
      </c>
      <c r="M44" s="81">
        <v>48</v>
      </c>
      <c r="N44" s="91">
        <v>7</v>
      </c>
      <c r="O44" s="92">
        <v>0</v>
      </c>
      <c r="P44" s="93">
        <f>N44+O44</f>
        <v>7</v>
      </c>
      <c r="Q44" s="82">
        <f>IFERROR(P44/M44,"-")</f>
        <v>0.14583333333333</v>
      </c>
      <c r="R44" s="81">
        <v>0</v>
      </c>
      <c r="S44" s="81">
        <v>0</v>
      </c>
      <c r="T44" s="82">
        <f>IFERROR(S44/(O44+P44),"-")</f>
        <v>0</v>
      </c>
      <c r="U44" s="182">
        <f>IFERROR(J44/SUM(P44:P45),"-")</f>
        <v>6428.5714285714</v>
      </c>
      <c r="V44" s="84">
        <v>1</v>
      </c>
      <c r="W44" s="82">
        <f>IF(P44=0,"-",V44/P44)</f>
        <v>0.14285714285714</v>
      </c>
      <c r="X44" s="186">
        <v>3000</v>
      </c>
      <c r="Y44" s="187">
        <f>IFERROR(X44/P44,"-")</f>
        <v>428.57142857143</v>
      </c>
      <c r="Z44" s="187">
        <f>IFERROR(X44/V44,"-")</f>
        <v>3000</v>
      </c>
      <c r="AA44" s="188">
        <f>SUM(X44:X45)-SUM(J44:J45)</f>
        <v>179000</v>
      </c>
      <c r="AB44" s="85">
        <f>SUM(X44:X45)/SUM(J44:J45)</f>
        <v>2.9888888888889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0.14285714285714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5</v>
      </c>
      <c r="BO44" s="120">
        <f>IF(P44=0,"",IF(BN44=0,"",(BN44/P44)))</f>
        <v>0.71428571428571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0.14285714285714</v>
      </c>
      <c r="BY44" s="128">
        <v>1</v>
      </c>
      <c r="BZ44" s="129">
        <f>IFERROR(BY44/BW44,"-")</f>
        <v>1</v>
      </c>
      <c r="CA44" s="130">
        <v>3000</v>
      </c>
      <c r="CB44" s="131">
        <f>IFERROR(CA44/BW44,"-")</f>
        <v>3000</v>
      </c>
      <c r="CC44" s="132">
        <v>1</v>
      </c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3000</v>
      </c>
      <c r="CQ44" s="141">
        <v>3000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152</v>
      </c>
      <c r="C45" s="203"/>
      <c r="D45" s="203" t="s">
        <v>133</v>
      </c>
      <c r="E45" s="203" t="s">
        <v>134</v>
      </c>
      <c r="F45" s="203" t="s">
        <v>81</v>
      </c>
      <c r="G45" s="203"/>
      <c r="H45" s="90"/>
      <c r="I45" s="90"/>
      <c r="J45" s="188"/>
      <c r="K45" s="81">
        <v>25</v>
      </c>
      <c r="L45" s="81">
        <v>21</v>
      </c>
      <c r="M45" s="81">
        <v>5</v>
      </c>
      <c r="N45" s="91">
        <v>7</v>
      </c>
      <c r="O45" s="92">
        <v>0</v>
      </c>
      <c r="P45" s="93">
        <f>N45+O45</f>
        <v>7</v>
      </c>
      <c r="Q45" s="82">
        <f>IFERROR(P45/M45,"-")</f>
        <v>1.4</v>
      </c>
      <c r="R45" s="81">
        <v>1</v>
      </c>
      <c r="S45" s="81">
        <v>2</v>
      </c>
      <c r="T45" s="82">
        <f>IFERROR(S45/(O45+P45),"-")</f>
        <v>0.28571428571429</v>
      </c>
      <c r="U45" s="182"/>
      <c r="V45" s="84">
        <v>2</v>
      </c>
      <c r="W45" s="82">
        <f>IF(P45=0,"-",V45/P45)</f>
        <v>0.28571428571429</v>
      </c>
      <c r="X45" s="186">
        <v>266000</v>
      </c>
      <c r="Y45" s="187">
        <f>IFERROR(X45/P45,"-")</f>
        <v>38000</v>
      </c>
      <c r="Z45" s="187">
        <f>IFERROR(X45/V45,"-")</f>
        <v>133000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0.14285714285714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3</v>
      </c>
      <c r="BO45" s="120">
        <f>IF(P45=0,"",IF(BN45=0,"",(BN45/P45)))</f>
        <v>0.42857142857143</v>
      </c>
      <c r="BP45" s="121">
        <v>2</v>
      </c>
      <c r="BQ45" s="122">
        <f>IFERROR(BP45/BN45,"-")</f>
        <v>0.66666666666667</v>
      </c>
      <c r="BR45" s="123">
        <v>266000</v>
      </c>
      <c r="BS45" s="124">
        <f>IFERROR(BR45/BN45,"-")</f>
        <v>88666.666666667</v>
      </c>
      <c r="BT45" s="125">
        <v>1</v>
      </c>
      <c r="BU45" s="125"/>
      <c r="BV45" s="125">
        <v>1</v>
      </c>
      <c r="BW45" s="126">
        <v>1</v>
      </c>
      <c r="BX45" s="127">
        <f>IF(P45=0,"",IF(BW45=0,"",(BW45/P45)))</f>
        <v>0.14285714285714</v>
      </c>
      <c r="BY45" s="128">
        <v>1</v>
      </c>
      <c r="BZ45" s="129">
        <f>IFERROR(BY45/BW45,"-")</f>
        <v>1</v>
      </c>
      <c r="CA45" s="130">
        <v>13000</v>
      </c>
      <c r="CB45" s="131">
        <f>IFERROR(CA45/BW45,"-")</f>
        <v>13000</v>
      </c>
      <c r="CC45" s="132"/>
      <c r="CD45" s="132"/>
      <c r="CE45" s="132">
        <v>1</v>
      </c>
      <c r="CF45" s="133">
        <v>2</v>
      </c>
      <c r="CG45" s="134">
        <f>IF(P45=0,"",IF(CF45=0,"",(CF45/P45)))</f>
        <v>0.28571428571429</v>
      </c>
      <c r="CH45" s="135">
        <v>1</v>
      </c>
      <c r="CI45" s="136">
        <f>IFERROR(CH45/CF45,"-")</f>
        <v>0.5</v>
      </c>
      <c r="CJ45" s="137">
        <v>6000</v>
      </c>
      <c r="CK45" s="138">
        <f>IFERROR(CJ45/CF45,"-")</f>
        <v>3000</v>
      </c>
      <c r="CL45" s="139"/>
      <c r="CM45" s="139">
        <v>1</v>
      </c>
      <c r="CN45" s="139"/>
      <c r="CO45" s="140">
        <v>2</v>
      </c>
      <c r="CP45" s="141">
        <v>266000</v>
      </c>
      <c r="CQ45" s="141">
        <v>261000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>
        <f>AB46</f>
        <v>0.25555555555556</v>
      </c>
      <c r="B46" s="203" t="s">
        <v>153</v>
      </c>
      <c r="C46" s="203"/>
      <c r="D46" s="203" t="s">
        <v>139</v>
      </c>
      <c r="E46" s="203" t="s">
        <v>140</v>
      </c>
      <c r="F46" s="203" t="s">
        <v>63</v>
      </c>
      <c r="G46" s="203" t="s">
        <v>150</v>
      </c>
      <c r="H46" s="90" t="s">
        <v>126</v>
      </c>
      <c r="I46" s="90" t="s">
        <v>154</v>
      </c>
      <c r="J46" s="188">
        <v>90000</v>
      </c>
      <c r="K46" s="81">
        <v>7</v>
      </c>
      <c r="L46" s="81">
        <v>0</v>
      </c>
      <c r="M46" s="81">
        <v>16</v>
      </c>
      <c r="N46" s="91">
        <v>2</v>
      </c>
      <c r="O46" s="92">
        <v>0</v>
      </c>
      <c r="P46" s="93">
        <f>N46+O46</f>
        <v>2</v>
      </c>
      <c r="Q46" s="82">
        <f>IFERROR(P46/M46,"-")</f>
        <v>0.125</v>
      </c>
      <c r="R46" s="81">
        <v>0</v>
      </c>
      <c r="S46" s="81">
        <v>2</v>
      </c>
      <c r="T46" s="82">
        <f>IFERROR(S46/(O46+P46),"-")</f>
        <v>1</v>
      </c>
      <c r="U46" s="182">
        <f>IFERROR(J46/SUM(P46:P47),"-")</f>
        <v>15000</v>
      </c>
      <c r="V46" s="84">
        <v>1</v>
      </c>
      <c r="W46" s="82">
        <f>IF(P46=0,"-",V46/P46)</f>
        <v>0.5</v>
      </c>
      <c r="X46" s="186">
        <v>5000</v>
      </c>
      <c r="Y46" s="187">
        <f>IFERROR(X46/P46,"-")</f>
        <v>2500</v>
      </c>
      <c r="Z46" s="187">
        <f>IFERROR(X46/V46,"-")</f>
        <v>5000</v>
      </c>
      <c r="AA46" s="188">
        <f>SUM(X46:X47)-SUM(J46:J47)</f>
        <v>-67000</v>
      </c>
      <c r="AB46" s="85">
        <f>SUM(X46:X47)/SUM(J46:J47)</f>
        <v>0.25555555555556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0.5</v>
      </c>
      <c r="BY46" s="128">
        <v>1</v>
      </c>
      <c r="BZ46" s="129">
        <f>IFERROR(BY46/BW46,"-")</f>
        <v>1</v>
      </c>
      <c r="CA46" s="130">
        <v>5000</v>
      </c>
      <c r="CB46" s="131">
        <f>IFERROR(CA46/BW46,"-")</f>
        <v>5000</v>
      </c>
      <c r="CC46" s="132">
        <v>1</v>
      </c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5000</v>
      </c>
      <c r="CQ46" s="141">
        <v>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155</v>
      </c>
      <c r="C47" s="203"/>
      <c r="D47" s="203" t="s">
        <v>139</v>
      </c>
      <c r="E47" s="203" t="s">
        <v>140</v>
      </c>
      <c r="F47" s="203" t="s">
        <v>81</v>
      </c>
      <c r="G47" s="203"/>
      <c r="H47" s="90"/>
      <c r="I47" s="90"/>
      <c r="J47" s="188"/>
      <c r="K47" s="81">
        <v>20</v>
      </c>
      <c r="L47" s="81">
        <v>14</v>
      </c>
      <c r="M47" s="81">
        <v>12</v>
      </c>
      <c r="N47" s="91">
        <v>4</v>
      </c>
      <c r="O47" s="92">
        <v>0</v>
      </c>
      <c r="P47" s="93">
        <f>N47+O47</f>
        <v>4</v>
      </c>
      <c r="Q47" s="82">
        <f>IFERROR(P47/M47,"-")</f>
        <v>0.33333333333333</v>
      </c>
      <c r="R47" s="81">
        <v>1</v>
      </c>
      <c r="S47" s="81">
        <v>0</v>
      </c>
      <c r="T47" s="82">
        <f>IFERROR(S47/(O47+P47),"-")</f>
        <v>0</v>
      </c>
      <c r="U47" s="182"/>
      <c r="V47" s="84">
        <v>3</v>
      </c>
      <c r="W47" s="82">
        <f>IF(P47=0,"-",V47/P47)</f>
        <v>0.75</v>
      </c>
      <c r="X47" s="186">
        <v>18000</v>
      </c>
      <c r="Y47" s="187">
        <f>IFERROR(X47/P47,"-")</f>
        <v>4500</v>
      </c>
      <c r="Z47" s="187">
        <f>IFERROR(X47/V47,"-")</f>
        <v>6000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>
        <v>3</v>
      </c>
      <c r="BX47" s="127">
        <f>IF(P47=0,"",IF(BW47=0,"",(BW47/P47)))</f>
        <v>0.75</v>
      </c>
      <c r="BY47" s="128">
        <v>2</v>
      </c>
      <c r="BZ47" s="129">
        <f>IFERROR(BY47/BW47,"-")</f>
        <v>0.66666666666667</v>
      </c>
      <c r="CA47" s="130">
        <v>15000</v>
      </c>
      <c r="CB47" s="131">
        <f>IFERROR(CA47/BW47,"-")</f>
        <v>5000</v>
      </c>
      <c r="CC47" s="132">
        <v>1</v>
      </c>
      <c r="CD47" s="132"/>
      <c r="CE47" s="132">
        <v>1</v>
      </c>
      <c r="CF47" s="133">
        <v>1</v>
      </c>
      <c r="CG47" s="134">
        <f>IF(P47=0,"",IF(CF47=0,"",(CF47/P47)))</f>
        <v>0.25</v>
      </c>
      <c r="CH47" s="135">
        <v>1</v>
      </c>
      <c r="CI47" s="136">
        <f>IFERROR(CH47/CF47,"-")</f>
        <v>1</v>
      </c>
      <c r="CJ47" s="137">
        <v>3000</v>
      </c>
      <c r="CK47" s="138">
        <f>IFERROR(CJ47/CF47,"-")</f>
        <v>3000</v>
      </c>
      <c r="CL47" s="139">
        <v>1</v>
      </c>
      <c r="CM47" s="139"/>
      <c r="CN47" s="139"/>
      <c r="CO47" s="140">
        <v>3</v>
      </c>
      <c r="CP47" s="141">
        <v>18000</v>
      </c>
      <c r="CQ47" s="141">
        <v>12000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1.0533333333333</v>
      </c>
      <c r="B48" s="203" t="s">
        <v>156</v>
      </c>
      <c r="C48" s="203"/>
      <c r="D48" s="203" t="s">
        <v>61</v>
      </c>
      <c r="E48" s="203" t="s">
        <v>125</v>
      </c>
      <c r="F48" s="203" t="s">
        <v>85</v>
      </c>
      <c r="G48" s="203" t="s">
        <v>86</v>
      </c>
      <c r="H48" s="90" t="s">
        <v>157</v>
      </c>
      <c r="I48" s="204" t="s">
        <v>66</v>
      </c>
      <c r="J48" s="188">
        <v>150000</v>
      </c>
      <c r="K48" s="81">
        <v>44</v>
      </c>
      <c r="L48" s="81">
        <v>0</v>
      </c>
      <c r="M48" s="81">
        <v>167</v>
      </c>
      <c r="N48" s="91">
        <v>12</v>
      </c>
      <c r="O48" s="92">
        <v>2</v>
      </c>
      <c r="P48" s="93">
        <f>N48+O48</f>
        <v>14</v>
      </c>
      <c r="Q48" s="82">
        <f>IFERROR(P48/M48,"-")</f>
        <v>0.083832335329341</v>
      </c>
      <c r="R48" s="81">
        <v>0</v>
      </c>
      <c r="S48" s="81">
        <v>6</v>
      </c>
      <c r="T48" s="82">
        <f>IFERROR(S48/(O48+P48),"-")</f>
        <v>0.375</v>
      </c>
      <c r="U48" s="182">
        <f>IFERROR(J48/SUM(P48:P49),"-")</f>
        <v>8333.3333333333</v>
      </c>
      <c r="V48" s="84">
        <v>3</v>
      </c>
      <c r="W48" s="82">
        <f>IF(P48=0,"-",V48/P48)</f>
        <v>0.21428571428571</v>
      </c>
      <c r="X48" s="186">
        <v>155000</v>
      </c>
      <c r="Y48" s="187">
        <f>IFERROR(X48/P48,"-")</f>
        <v>11071.428571429</v>
      </c>
      <c r="Z48" s="187">
        <f>IFERROR(X48/V48,"-")</f>
        <v>51666.666666667</v>
      </c>
      <c r="AA48" s="188">
        <f>SUM(X48:X49)-SUM(J48:J49)</f>
        <v>8000</v>
      </c>
      <c r="AB48" s="85">
        <f>SUM(X48:X49)/SUM(J48:J49)</f>
        <v>1.0533333333333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0.071428571428571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>
        <v>2</v>
      </c>
      <c r="AW48" s="107">
        <f>IF(P48=0,"",IF(AV48=0,"",(AV48/P48)))</f>
        <v>0.14285714285714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1</v>
      </c>
      <c r="BF48" s="113">
        <f>IF(P48=0,"",IF(BE48=0,"",(BE48/P48)))</f>
        <v>0.071428571428571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5</v>
      </c>
      <c r="BO48" s="120">
        <f>IF(P48=0,"",IF(BN48=0,"",(BN48/P48)))</f>
        <v>0.35714285714286</v>
      </c>
      <c r="BP48" s="121">
        <v>3</v>
      </c>
      <c r="BQ48" s="122">
        <f>IFERROR(BP48/BN48,"-")</f>
        <v>0.6</v>
      </c>
      <c r="BR48" s="123">
        <v>131000</v>
      </c>
      <c r="BS48" s="124">
        <f>IFERROR(BR48/BN48,"-")</f>
        <v>26200</v>
      </c>
      <c r="BT48" s="125"/>
      <c r="BU48" s="125">
        <v>2</v>
      </c>
      <c r="BV48" s="125">
        <v>1</v>
      </c>
      <c r="BW48" s="126">
        <v>4</v>
      </c>
      <c r="BX48" s="127">
        <f>IF(P48=0,"",IF(BW48=0,"",(BW48/P48)))</f>
        <v>0.28571428571429</v>
      </c>
      <c r="BY48" s="128">
        <v>1</v>
      </c>
      <c r="BZ48" s="129">
        <f>IFERROR(BY48/BW48,"-")</f>
        <v>0.25</v>
      </c>
      <c r="CA48" s="130">
        <v>135000</v>
      </c>
      <c r="CB48" s="131">
        <f>IFERROR(CA48/BW48,"-")</f>
        <v>33750</v>
      </c>
      <c r="CC48" s="132"/>
      <c r="CD48" s="132"/>
      <c r="CE48" s="132">
        <v>1</v>
      </c>
      <c r="CF48" s="133">
        <v>1</v>
      </c>
      <c r="CG48" s="134">
        <f>IF(P48=0,"",IF(CF48=0,"",(CF48/P48)))</f>
        <v>0.071428571428571</v>
      </c>
      <c r="CH48" s="135"/>
      <c r="CI48" s="136">
        <f>IFERROR(CH48/CF48,"-")</f>
        <v>0</v>
      </c>
      <c r="CJ48" s="137"/>
      <c r="CK48" s="138">
        <f>IFERROR(CJ48/CF48,"-")</f>
        <v>0</v>
      </c>
      <c r="CL48" s="139"/>
      <c r="CM48" s="139"/>
      <c r="CN48" s="139"/>
      <c r="CO48" s="140">
        <v>3</v>
      </c>
      <c r="CP48" s="141">
        <v>155000</v>
      </c>
      <c r="CQ48" s="141">
        <v>135000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/>
      <c r="B49" s="203" t="s">
        <v>158</v>
      </c>
      <c r="C49" s="203"/>
      <c r="D49" s="203" t="s">
        <v>61</v>
      </c>
      <c r="E49" s="203" t="s">
        <v>125</v>
      </c>
      <c r="F49" s="203" t="s">
        <v>81</v>
      </c>
      <c r="G49" s="203"/>
      <c r="H49" s="90"/>
      <c r="I49" s="90"/>
      <c r="J49" s="188"/>
      <c r="K49" s="81">
        <v>29</v>
      </c>
      <c r="L49" s="81">
        <v>22</v>
      </c>
      <c r="M49" s="81">
        <v>12</v>
      </c>
      <c r="N49" s="91">
        <v>4</v>
      </c>
      <c r="O49" s="92">
        <v>0</v>
      </c>
      <c r="P49" s="93">
        <f>N49+O49</f>
        <v>4</v>
      </c>
      <c r="Q49" s="82">
        <f>IFERROR(P49/M49,"-")</f>
        <v>0.33333333333333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1</v>
      </c>
      <c r="W49" s="82">
        <f>IF(P49=0,"-",V49/P49)</f>
        <v>0.25</v>
      </c>
      <c r="X49" s="186">
        <v>3000</v>
      </c>
      <c r="Y49" s="187">
        <f>IFERROR(X49/P49,"-")</f>
        <v>750</v>
      </c>
      <c r="Z49" s="187">
        <f>IFERROR(X49/V49,"-")</f>
        <v>3000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0.5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2</v>
      </c>
      <c r="CG49" s="134">
        <f>IF(P49=0,"",IF(CF49=0,"",(CF49/P49)))</f>
        <v>0.5</v>
      </c>
      <c r="CH49" s="135">
        <v>1</v>
      </c>
      <c r="CI49" s="136">
        <f>IFERROR(CH49/CF49,"-")</f>
        <v>0.5</v>
      </c>
      <c r="CJ49" s="137">
        <v>3000</v>
      </c>
      <c r="CK49" s="138">
        <f>IFERROR(CJ49/CF49,"-")</f>
        <v>1500</v>
      </c>
      <c r="CL49" s="139">
        <v>1</v>
      </c>
      <c r="CM49" s="139"/>
      <c r="CN49" s="139"/>
      <c r="CO49" s="140">
        <v>1</v>
      </c>
      <c r="CP49" s="141">
        <v>3000</v>
      </c>
      <c r="CQ49" s="141">
        <v>3000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0.51333333333333</v>
      </c>
      <c r="B50" s="203" t="s">
        <v>159</v>
      </c>
      <c r="C50" s="203"/>
      <c r="D50" s="203" t="s">
        <v>61</v>
      </c>
      <c r="E50" s="203" t="s">
        <v>125</v>
      </c>
      <c r="F50" s="203" t="s">
        <v>85</v>
      </c>
      <c r="G50" s="203" t="s">
        <v>100</v>
      </c>
      <c r="H50" s="90" t="s">
        <v>157</v>
      </c>
      <c r="I50" s="90" t="s">
        <v>154</v>
      </c>
      <c r="J50" s="188">
        <v>150000</v>
      </c>
      <c r="K50" s="81">
        <v>34</v>
      </c>
      <c r="L50" s="81">
        <v>0</v>
      </c>
      <c r="M50" s="81">
        <v>96</v>
      </c>
      <c r="N50" s="91">
        <v>10</v>
      </c>
      <c r="O50" s="92">
        <v>0</v>
      </c>
      <c r="P50" s="93">
        <f>N50+O50</f>
        <v>10</v>
      </c>
      <c r="Q50" s="82">
        <f>IFERROR(P50/M50,"-")</f>
        <v>0.10416666666667</v>
      </c>
      <c r="R50" s="81">
        <v>1</v>
      </c>
      <c r="S50" s="81">
        <v>2</v>
      </c>
      <c r="T50" s="82">
        <f>IFERROR(S50/(O50+P50),"-")</f>
        <v>0.2</v>
      </c>
      <c r="U50" s="182">
        <f>IFERROR(J50/SUM(P50:P51),"-")</f>
        <v>11538.461538462</v>
      </c>
      <c r="V50" s="84">
        <v>2</v>
      </c>
      <c r="W50" s="82">
        <f>IF(P50=0,"-",V50/P50)</f>
        <v>0.2</v>
      </c>
      <c r="X50" s="186">
        <v>77000</v>
      </c>
      <c r="Y50" s="187">
        <f>IFERROR(X50/P50,"-")</f>
        <v>7700</v>
      </c>
      <c r="Z50" s="187">
        <f>IFERROR(X50/V50,"-")</f>
        <v>38500</v>
      </c>
      <c r="AA50" s="188">
        <f>SUM(X50:X51)-SUM(J50:J51)</f>
        <v>-73000</v>
      </c>
      <c r="AB50" s="85">
        <f>SUM(X50:X51)/SUM(J50:J51)</f>
        <v>0.51333333333333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2</v>
      </c>
      <c r="AW50" s="107">
        <f>IF(P50=0,"",IF(AV50=0,"",(AV50/P50)))</f>
        <v>0.2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4</v>
      </c>
      <c r="BO50" s="120">
        <f>IF(P50=0,"",IF(BN50=0,"",(BN50/P50)))</f>
        <v>0.4</v>
      </c>
      <c r="BP50" s="121">
        <v>1</v>
      </c>
      <c r="BQ50" s="122">
        <f>IFERROR(BP50/BN50,"-")</f>
        <v>0.25</v>
      </c>
      <c r="BR50" s="123">
        <v>3000</v>
      </c>
      <c r="BS50" s="124">
        <f>IFERROR(BR50/BN50,"-")</f>
        <v>750</v>
      </c>
      <c r="BT50" s="125">
        <v>1</v>
      </c>
      <c r="BU50" s="125"/>
      <c r="BV50" s="125"/>
      <c r="BW50" s="126">
        <v>3</v>
      </c>
      <c r="BX50" s="127">
        <f>IF(P50=0,"",IF(BW50=0,"",(BW50/P50)))</f>
        <v>0.3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>
        <v>1</v>
      </c>
      <c r="CG50" s="134">
        <f>IF(P50=0,"",IF(CF50=0,"",(CF50/P50)))</f>
        <v>0.1</v>
      </c>
      <c r="CH50" s="135">
        <v>1</v>
      </c>
      <c r="CI50" s="136">
        <f>IFERROR(CH50/CF50,"-")</f>
        <v>1</v>
      </c>
      <c r="CJ50" s="137">
        <v>74000</v>
      </c>
      <c r="CK50" s="138">
        <f>IFERROR(CJ50/CF50,"-")</f>
        <v>74000</v>
      </c>
      <c r="CL50" s="139"/>
      <c r="CM50" s="139"/>
      <c r="CN50" s="139">
        <v>1</v>
      </c>
      <c r="CO50" s="140">
        <v>2</v>
      </c>
      <c r="CP50" s="141">
        <v>77000</v>
      </c>
      <c r="CQ50" s="141">
        <v>74000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160</v>
      </c>
      <c r="C51" s="203"/>
      <c r="D51" s="203" t="s">
        <v>61</v>
      </c>
      <c r="E51" s="203" t="s">
        <v>125</v>
      </c>
      <c r="F51" s="203" t="s">
        <v>81</v>
      </c>
      <c r="G51" s="203"/>
      <c r="H51" s="90"/>
      <c r="I51" s="90"/>
      <c r="J51" s="188"/>
      <c r="K51" s="81">
        <v>56</v>
      </c>
      <c r="L51" s="81">
        <v>39</v>
      </c>
      <c r="M51" s="81">
        <v>7</v>
      </c>
      <c r="N51" s="91">
        <v>3</v>
      </c>
      <c r="O51" s="92">
        <v>0</v>
      </c>
      <c r="P51" s="93">
        <f>N51+O51</f>
        <v>3</v>
      </c>
      <c r="Q51" s="82">
        <f>IFERROR(P51/M51,"-")</f>
        <v>0.42857142857143</v>
      </c>
      <c r="R51" s="81">
        <v>1</v>
      </c>
      <c r="S51" s="81">
        <v>1</v>
      </c>
      <c r="T51" s="82">
        <f>IFERROR(S51/(O51+P51),"-")</f>
        <v>0.33333333333333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0.33333333333333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>
        <v>2</v>
      </c>
      <c r="CG51" s="134">
        <f>IF(P51=0,"",IF(CF51=0,"",(CF51/P51)))</f>
        <v>0.66666666666667</v>
      </c>
      <c r="CH51" s="135">
        <v>1</v>
      </c>
      <c r="CI51" s="136">
        <f>IFERROR(CH51/CF51,"-")</f>
        <v>0.5</v>
      </c>
      <c r="CJ51" s="137">
        <v>149400</v>
      </c>
      <c r="CK51" s="138">
        <f>IFERROR(CJ51/CF51,"-")</f>
        <v>74700</v>
      </c>
      <c r="CL51" s="139"/>
      <c r="CM51" s="139"/>
      <c r="CN51" s="139">
        <v>1</v>
      </c>
      <c r="CO51" s="140">
        <v>0</v>
      </c>
      <c r="CP51" s="141">
        <v>0</v>
      </c>
      <c r="CQ51" s="141">
        <v>149400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0.45384615384615</v>
      </c>
      <c r="B52" s="203" t="s">
        <v>161</v>
      </c>
      <c r="C52" s="203"/>
      <c r="D52" s="203" t="s">
        <v>61</v>
      </c>
      <c r="E52" s="203" t="s">
        <v>125</v>
      </c>
      <c r="F52" s="203" t="s">
        <v>63</v>
      </c>
      <c r="G52" s="203" t="s">
        <v>162</v>
      </c>
      <c r="H52" s="90" t="s">
        <v>126</v>
      </c>
      <c r="I52" s="204" t="s">
        <v>74</v>
      </c>
      <c r="J52" s="188">
        <v>130000</v>
      </c>
      <c r="K52" s="81">
        <v>23</v>
      </c>
      <c r="L52" s="81">
        <v>0</v>
      </c>
      <c r="M52" s="81">
        <v>134</v>
      </c>
      <c r="N52" s="91">
        <v>9</v>
      </c>
      <c r="O52" s="92">
        <v>0</v>
      </c>
      <c r="P52" s="93">
        <f>N52+O52</f>
        <v>9</v>
      </c>
      <c r="Q52" s="82">
        <f>IFERROR(P52/M52,"-")</f>
        <v>0.067164179104478</v>
      </c>
      <c r="R52" s="81">
        <v>0</v>
      </c>
      <c r="S52" s="81">
        <v>4</v>
      </c>
      <c r="T52" s="82">
        <f>IFERROR(S52/(O52+P52),"-")</f>
        <v>0.44444444444444</v>
      </c>
      <c r="U52" s="182">
        <f>IFERROR(J52/SUM(P52:P53),"-")</f>
        <v>8666.6666666667</v>
      </c>
      <c r="V52" s="84">
        <v>2</v>
      </c>
      <c r="W52" s="82">
        <f>IF(P52=0,"-",V52/P52)</f>
        <v>0.22222222222222</v>
      </c>
      <c r="X52" s="186">
        <v>10000</v>
      </c>
      <c r="Y52" s="187">
        <f>IFERROR(X52/P52,"-")</f>
        <v>1111.1111111111</v>
      </c>
      <c r="Z52" s="187">
        <f>IFERROR(X52/V52,"-")</f>
        <v>5000</v>
      </c>
      <c r="AA52" s="188">
        <f>SUM(X52:X53)-SUM(J52:J53)</f>
        <v>-71000</v>
      </c>
      <c r="AB52" s="85">
        <f>SUM(X52:X53)/SUM(J52:J53)</f>
        <v>0.45384615384615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5</v>
      </c>
      <c r="BO52" s="120">
        <f>IF(P52=0,"",IF(BN52=0,"",(BN52/P52)))</f>
        <v>0.55555555555556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2</v>
      </c>
      <c r="BX52" s="127">
        <f>IF(P52=0,"",IF(BW52=0,"",(BW52/P52)))</f>
        <v>0.22222222222222</v>
      </c>
      <c r="BY52" s="128">
        <v>2</v>
      </c>
      <c r="BZ52" s="129">
        <f>IFERROR(BY52/BW52,"-")</f>
        <v>1</v>
      </c>
      <c r="CA52" s="130">
        <v>10000</v>
      </c>
      <c r="CB52" s="131">
        <f>IFERROR(CA52/BW52,"-")</f>
        <v>5000</v>
      </c>
      <c r="CC52" s="132">
        <v>2</v>
      </c>
      <c r="CD52" s="132"/>
      <c r="CE52" s="132"/>
      <c r="CF52" s="133">
        <v>2</v>
      </c>
      <c r="CG52" s="134">
        <f>IF(P52=0,"",IF(CF52=0,"",(CF52/P52)))</f>
        <v>0.22222222222222</v>
      </c>
      <c r="CH52" s="135"/>
      <c r="CI52" s="136">
        <f>IFERROR(CH52/CF52,"-")</f>
        <v>0</v>
      </c>
      <c r="CJ52" s="137"/>
      <c r="CK52" s="138">
        <f>IFERROR(CJ52/CF52,"-")</f>
        <v>0</v>
      </c>
      <c r="CL52" s="139"/>
      <c r="CM52" s="139"/>
      <c r="CN52" s="139"/>
      <c r="CO52" s="140">
        <v>2</v>
      </c>
      <c r="CP52" s="141">
        <v>10000</v>
      </c>
      <c r="CQ52" s="141">
        <v>5000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163</v>
      </c>
      <c r="C53" s="203"/>
      <c r="D53" s="203" t="s">
        <v>61</v>
      </c>
      <c r="E53" s="203" t="s">
        <v>125</v>
      </c>
      <c r="F53" s="203" t="s">
        <v>81</v>
      </c>
      <c r="G53" s="203"/>
      <c r="H53" s="90"/>
      <c r="I53" s="90"/>
      <c r="J53" s="188"/>
      <c r="K53" s="81">
        <v>123</v>
      </c>
      <c r="L53" s="81">
        <v>30</v>
      </c>
      <c r="M53" s="81">
        <v>9</v>
      </c>
      <c r="N53" s="91">
        <v>6</v>
      </c>
      <c r="O53" s="92">
        <v>0</v>
      </c>
      <c r="P53" s="93">
        <f>N53+O53</f>
        <v>6</v>
      </c>
      <c r="Q53" s="82">
        <f>IFERROR(P53/M53,"-")</f>
        <v>0.66666666666667</v>
      </c>
      <c r="R53" s="81">
        <v>1</v>
      </c>
      <c r="S53" s="81">
        <v>2</v>
      </c>
      <c r="T53" s="82">
        <f>IFERROR(S53/(O53+P53),"-")</f>
        <v>0.33333333333333</v>
      </c>
      <c r="U53" s="182"/>
      <c r="V53" s="84">
        <v>0</v>
      </c>
      <c r="W53" s="82">
        <f>IF(P53=0,"-",V53/P53)</f>
        <v>0</v>
      </c>
      <c r="X53" s="186">
        <v>49000</v>
      </c>
      <c r="Y53" s="187">
        <f>IFERROR(X53/P53,"-")</f>
        <v>8166.6666666667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3</v>
      </c>
      <c r="BF53" s="113">
        <f>IF(P53=0,"",IF(BE53=0,"",(BE53/P53)))</f>
        <v>0.5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2</v>
      </c>
      <c r="BO53" s="120">
        <f>IF(P53=0,"",IF(BN53=0,"",(BN53/P53)))</f>
        <v>0.33333333333333</v>
      </c>
      <c r="BP53" s="121">
        <v>1</v>
      </c>
      <c r="BQ53" s="122">
        <f>IFERROR(BP53/BN53,"-")</f>
        <v>0.5</v>
      </c>
      <c r="BR53" s="123">
        <v>49000</v>
      </c>
      <c r="BS53" s="124">
        <f>IFERROR(BR53/BN53,"-")</f>
        <v>24500</v>
      </c>
      <c r="BT53" s="125"/>
      <c r="BU53" s="125"/>
      <c r="BV53" s="125">
        <v>1</v>
      </c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>
        <v>1</v>
      </c>
      <c r="CG53" s="134">
        <f>IF(P53=0,"",IF(CF53=0,"",(CF53/P53)))</f>
        <v>0.16666666666667</v>
      </c>
      <c r="CH53" s="135"/>
      <c r="CI53" s="136">
        <f>IFERROR(CH53/CF53,"-")</f>
        <v>0</v>
      </c>
      <c r="CJ53" s="137"/>
      <c r="CK53" s="138">
        <f>IFERROR(CJ53/CF53,"-")</f>
        <v>0</v>
      </c>
      <c r="CL53" s="139"/>
      <c r="CM53" s="139"/>
      <c r="CN53" s="139"/>
      <c r="CO53" s="140">
        <v>0</v>
      </c>
      <c r="CP53" s="141">
        <v>49000</v>
      </c>
      <c r="CQ53" s="141">
        <v>49000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1</v>
      </c>
      <c r="B54" s="203" t="s">
        <v>164</v>
      </c>
      <c r="C54" s="203"/>
      <c r="D54" s="203" t="s">
        <v>165</v>
      </c>
      <c r="E54" s="203" t="s">
        <v>140</v>
      </c>
      <c r="F54" s="203" t="s">
        <v>85</v>
      </c>
      <c r="G54" s="203" t="s">
        <v>162</v>
      </c>
      <c r="H54" s="90" t="s">
        <v>166</v>
      </c>
      <c r="I54" s="204" t="s">
        <v>66</v>
      </c>
      <c r="J54" s="188">
        <v>65000</v>
      </c>
      <c r="K54" s="81">
        <v>22</v>
      </c>
      <c r="L54" s="81">
        <v>0</v>
      </c>
      <c r="M54" s="81">
        <v>91</v>
      </c>
      <c r="N54" s="91">
        <v>9</v>
      </c>
      <c r="O54" s="92">
        <v>0</v>
      </c>
      <c r="P54" s="93">
        <f>N54+O54</f>
        <v>9</v>
      </c>
      <c r="Q54" s="82">
        <f>IFERROR(P54/M54,"-")</f>
        <v>0.098901098901099</v>
      </c>
      <c r="R54" s="81">
        <v>2</v>
      </c>
      <c r="S54" s="81">
        <v>3</v>
      </c>
      <c r="T54" s="82">
        <f>IFERROR(S54/(O54+P54),"-")</f>
        <v>0.33333333333333</v>
      </c>
      <c r="U54" s="182">
        <f>IFERROR(J54/SUM(P54:P55),"-")</f>
        <v>7222.2222222222</v>
      </c>
      <c r="V54" s="84">
        <v>2</v>
      </c>
      <c r="W54" s="82">
        <f>IF(P54=0,"-",V54/P54)</f>
        <v>0.22222222222222</v>
      </c>
      <c r="X54" s="186">
        <v>65000</v>
      </c>
      <c r="Y54" s="187">
        <f>IFERROR(X54/P54,"-")</f>
        <v>7222.2222222222</v>
      </c>
      <c r="Z54" s="187">
        <f>IFERROR(X54/V54,"-")</f>
        <v>32500</v>
      </c>
      <c r="AA54" s="188">
        <f>SUM(X54:X55)-SUM(J54:J55)</f>
        <v>0</v>
      </c>
      <c r="AB54" s="85">
        <f>SUM(X54:X55)/SUM(J54:J55)</f>
        <v>1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0.11111111111111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5</v>
      </c>
      <c r="BF54" s="113">
        <f>IF(P54=0,"",IF(BE54=0,"",(BE54/P54)))</f>
        <v>0.55555555555556</v>
      </c>
      <c r="BG54" s="112">
        <v>1</v>
      </c>
      <c r="BH54" s="114">
        <f>IFERROR(BG54/BE54,"-")</f>
        <v>0.2</v>
      </c>
      <c r="BI54" s="115">
        <v>15000</v>
      </c>
      <c r="BJ54" s="116">
        <f>IFERROR(BI54/BE54,"-")</f>
        <v>3000</v>
      </c>
      <c r="BK54" s="117"/>
      <c r="BL54" s="117">
        <v>1</v>
      </c>
      <c r="BM54" s="117"/>
      <c r="BN54" s="119">
        <v>1</v>
      </c>
      <c r="BO54" s="120">
        <f>IF(P54=0,"",IF(BN54=0,"",(BN54/P54)))</f>
        <v>0.11111111111111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0.11111111111111</v>
      </c>
      <c r="BY54" s="128">
        <v>1</v>
      </c>
      <c r="BZ54" s="129">
        <f>IFERROR(BY54/BW54,"-")</f>
        <v>1</v>
      </c>
      <c r="CA54" s="130">
        <v>50000</v>
      </c>
      <c r="CB54" s="131">
        <f>IFERROR(CA54/BW54,"-")</f>
        <v>50000</v>
      </c>
      <c r="CC54" s="132"/>
      <c r="CD54" s="132"/>
      <c r="CE54" s="132">
        <v>1</v>
      </c>
      <c r="CF54" s="133">
        <v>1</v>
      </c>
      <c r="CG54" s="134">
        <f>IF(P54=0,"",IF(CF54=0,"",(CF54/P54)))</f>
        <v>0.11111111111111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2</v>
      </c>
      <c r="CP54" s="141">
        <v>65000</v>
      </c>
      <c r="CQ54" s="141">
        <v>50000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167</v>
      </c>
      <c r="C55" s="203"/>
      <c r="D55" s="203" t="s">
        <v>165</v>
      </c>
      <c r="E55" s="203" t="s">
        <v>140</v>
      </c>
      <c r="F55" s="203" t="s">
        <v>81</v>
      </c>
      <c r="G55" s="203"/>
      <c r="H55" s="90"/>
      <c r="I55" s="90"/>
      <c r="J55" s="188"/>
      <c r="K55" s="81">
        <v>9</v>
      </c>
      <c r="L55" s="81">
        <v>9</v>
      </c>
      <c r="M55" s="81">
        <v>0</v>
      </c>
      <c r="N55" s="91">
        <v>0</v>
      </c>
      <c r="O55" s="92">
        <v>0</v>
      </c>
      <c r="P55" s="93">
        <f>N55+O55</f>
        <v>0</v>
      </c>
      <c r="Q55" s="82" t="str">
        <f>IFERROR(P55/M55,"-")</f>
        <v>-</v>
      </c>
      <c r="R55" s="81">
        <v>0</v>
      </c>
      <c r="S55" s="81">
        <v>0</v>
      </c>
      <c r="T55" s="82" t="str">
        <f>IFERROR(S55/(O55+P55),"-")</f>
        <v>-</v>
      </c>
      <c r="U55" s="182"/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</v>
      </c>
      <c r="B56" s="203" t="s">
        <v>168</v>
      </c>
      <c r="C56" s="203"/>
      <c r="D56" s="203" t="s">
        <v>169</v>
      </c>
      <c r="E56" s="203" t="s">
        <v>134</v>
      </c>
      <c r="F56" s="203" t="s">
        <v>85</v>
      </c>
      <c r="G56" s="203" t="s">
        <v>162</v>
      </c>
      <c r="H56" s="90" t="s">
        <v>166</v>
      </c>
      <c r="I56" s="204" t="s">
        <v>170</v>
      </c>
      <c r="J56" s="188">
        <v>65000</v>
      </c>
      <c r="K56" s="81">
        <v>2</v>
      </c>
      <c r="L56" s="81">
        <v>0</v>
      </c>
      <c r="M56" s="81">
        <v>15</v>
      </c>
      <c r="N56" s="91">
        <v>0</v>
      </c>
      <c r="O56" s="92">
        <v>0</v>
      </c>
      <c r="P56" s="93">
        <f>N56+O56</f>
        <v>0</v>
      </c>
      <c r="Q56" s="82">
        <f>IFERROR(P56/M56,"-")</f>
        <v>0</v>
      </c>
      <c r="R56" s="81">
        <v>0</v>
      </c>
      <c r="S56" s="81">
        <v>0</v>
      </c>
      <c r="T56" s="82" t="str">
        <f>IFERROR(S56/(O56+P56),"-")</f>
        <v>-</v>
      </c>
      <c r="U56" s="182">
        <f>IFERROR(J56/SUM(P56:P57),"-")</f>
        <v>32500</v>
      </c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>
        <f>SUM(X56:X57)-SUM(J56:J57)</f>
        <v>-65000</v>
      </c>
      <c r="AB56" s="85">
        <f>SUM(X56:X57)/SUM(J56:J57)</f>
        <v>0</v>
      </c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171</v>
      </c>
      <c r="C57" s="203"/>
      <c r="D57" s="203" t="s">
        <v>169</v>
      </c>
      <c r="E57" s="203" t="s">
        <v>134</v>
      </c>
      <c r="F57" s="203" t="s">
        <v>81</v>
      </c>
      <c r="G57" s="203"/>
      <c r="H57" s="90"/>
      <c r="I57" s="90"/>
      <c r="J57" s="188"/>
      <c r="K57" s="81">
        <v>9</v>
      </c>
      <c r="L57" s="81">
        <v>9</v>
      </c>
      <c r="M57" s="81">
        <v>0</v>
      </c>
      <c r="N57" s="91">
        <v>2</v>
      </c>
      <c r="O57" s="92">
        <v>0</v>
      </c>
      <c r="P57" s="93">
        <f>N57+O57</f>
        <v>2</v>
      </c>
      <c r="Q57" s="82" t="str">
        <f>IFERROR(P57/M57,"-")</f>
        <v>-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1</v>
      </c>
      <c r="BO57" s="120">
        <f>IF(P57=0,"",IF(BN57=0,"",(BN57/P57)))</f>
        <v>0.5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0.5</v>
      </c>
      <c r="B58" s="203" t="s">
        <v>172</v>
      </c>
      <c r="C58" s="203"/>
      <c r="D58" s="203" t="s">
        <v>61</v>
      </c>
      <c r="E58" s="203" t="s">
        <v>125</v>
      </c>
      <c r="F58" s="203" t="s">
        <v>85</v>
      </c>
      <c r="G58" s="203" t="s">
        <v>173</v>
      </c>
      <c r="H58" s="90" t="s">
        <v>174</v>
      </c>
      <c r="I58" s="90" t="s">
        <v>154</v>
      </c>
      <c r="J58" s="188">
        <v>120000</v>
      </c>
      <c r="K58" s="81">
        <v>31</v>
      </c>
      <c r="L58" s="81">
        <v>0</v>
      </c>
      <c r="M58" s="81">
        <v>96</v>
      </c>
      <c r="N58" s="91">
        <v>9</v>
      </c>
      <c r="O58" s="92">
        <v>0</v>
      </c>
      <c r="P58" s="93">
        <f>N58+O58</f>
        <v>9</v>
      </c>
      <c r="Q58" s="82">
        <f>IFERROR(P58/M58,"-")</f>
        <v>0.09375</v>
      </c>
      <c r="R58" s="81">
        <v>3</v>
      </c>
      <c r="S58" s="81">
        <v>4</v>
      </c>
      <c r="T58" s="82">
        <f>IFERROR(S58/(O58+P58),"-")</f>
        <v>0.44444444444444</v>
      </c>
      <c r="U58" s="182">
        <f>IFERROR(J58/SUM(P58:P59),"-")</f>
        <v>8571.4285714286</v>
      </c>
      <c r="V58" s="84">
        <v>3</v>
      </c>
      <c r="W58" s="82">
        <f>IF(P58=0,"-",V58/P58)</f>
        <v>0.33333333333333</v>
      </c>
      <c r="X58" s="186">
        <v>40000</v>
      </c>
      <c r="Y58" s="187">
        <f>IFERROR(X58/P58,"-")</f>
        <v>4444.4444444444</v>
      </c>
      <c r="Z58" s="187">
        <f>IFERROR(X58/V58,"-")</f>
        <v>13333.333333333</v>
      </c>
      <c r="AA58" s="188">
        <f>SUM(X58:X59)-SUM(J58:J59)</f>
        <v>-60000</v>
      </c>
      <c r="AB58" s="85">
        <f>SUM(X58:X59)/SUM(J58:J59)</f>
        <v>0.5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>
        <v>2</v>
      </c>
      <c r="AW58" s="107">
        <f>IF(P58=0,"",IF(AV58=0,"",(AV58/P58)))</f>
        <v>0.22222222222222</v>
      </c>
      <c r="AX58" s="106">
        <v>1</v>
      </c>
      <c r="AY58" s="108">
        <f>IFERROR(AX58/AV58,"-")</f>
        <v>0.5</v>
      </c>
      <c r="AZ58" s="109">
        <v>24000</v>
      </c>
      <c r="BA58" s="110">
        <f>IFERROR(AZ58/AV58,"-")</f>
        <v>12000</v>
      </c>
      <c r="BB58" s="111"/>
      <c r="BC58" s="111"/>
      <c r="BD58" s="111">
        <v>1</v>
      </c>
      <c r="BE58" s="112">
        <v>5</v>
      </c>
      <c r="BF58" s="113">
        <f>IF(P58=0,"",IF(BE58=0,"",(BE58/P58)))</f>
        <v>0.55555555555556</v>
      </c>
      <c r="BG58" s="112">
        <v>1</v>
      </c>
      <c r="BH58" s="114">
        <f>IFERROR(BG58/BE58,"-")</f>
        <v>0.2</v>
      </c>
      <c r="BI58" s="115">
        <v>6000</v>
      </c>
      <c r="BJ58" s="116">
        <f>IFERROR(BI58/BE58,"-")</f>
        <v>1200</v>
      </c>
      <c r="BK58" s="117"/>
      <c r="BL58" s="117">
        <v>1</v>
      </c>
      <c r="BM58" s="117"/>
      <c r="BN58" s="119">
        <v>2</v>
      </c>
      <c r="BO58" s="120">
        <f>IF(P58=0,"",IF(BN58=0,"",(BN58/P58)))</f>
        <v>0.22222222222222</v>
      </c>
      <c r="BP58" s="121">
        <v>1</v>
      </c>
      <c r="BQ58" s="122">
        <f>IFERROR(BP58/BN58,"-")</f>
        <v>0.5</v>
      </c>
      <c r="BR58" s="123">
        <v>10000</v>
      </c>
      <c r="BS58" s="124">
        <f>IFERROR(BR58/BN58,"-")</f>
        <v>5000</v>
      </c>
      <c r="BT58" s="125"/>
      <c r="BU58" s="125">
        <v>1</v>
      </c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3</v>
      </c>
      <c r="CP58" s="141">
        <v>40000</v>
      </c>
      <c r="CQ58" s="141">
        <v>24000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175</v>
      </c>
      <c r="C59" s="203"/>
      <c r="D59" s="203" t="s">
        <v>61</v>
      </c>
      <c r="E59" s="203" t="s">
        <v>125</v>
      </c>
      <c r="F59" s="203" t="s">
        <v>81</v>
      </c>
      <c r="G59" s="203"/>
      <c r="H59" s="90"/>
      <c r="I59" s="90"/>
      <c r="J59" s="188"/>
      <c r="K59" s="81">
        <v>43</v>
      </c>
      <c r="L59" s="81">
        <v>29</v>
      </c>
      <c r="M59" s="81">
        <v>8</v>
      </c>
      <c r="N59" s="91">
        <v>5</v>
      </c>
      <c r="O59" s="92">
        <v>0</v>
      </c>
      <c r="P59" s="93">
        <f>N59+O59</f>
        <v>5</v>
      </c>
      <c r="Q59" s="82">
        <f>IFERROR(P59/M59,"-")</f>
        <v>0.625</v>
      </c>
      <c r="R59" s="81">
        <v>0</v>
      </c>
      <c r="S59" s="81">
        <v>2</v>
      </c>
      <c r="T59" s="82">
        <f>IFERROR(S59/(O59+P59),"-")</f>
        <v>0.4</v>
      </c>
      <c r="U59" s="182"/>
      <c r="V59" s="84">
        <v>1</v>
      </c>
      <c r="W59" s="82">
        <f>IF(P59=0,"-",V59/P59)</f>
        <v>0.2</v>
      </c>
      <c r="X59" s="186">
        <v>20000</v>
      </c>
      <c r="Y59" s="187">
        <f>IFERROR(X59/P59,"-")</f>
        <v>4000</v>
      </c>
      <c r="Z59" s="187">
        <f>IFERROR(X59/V59,"-")</f>
        <v>20000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>
        <v>1</v>
      </c>
      <c r="AW59" s="107">
        <f>IF(P59=0,"",IF(AV59=0,"",(AV59/P59)))</f>
        <v>0.2</v>
      </c>
      <c r="AX59" s="106"/>
      <c r="AY59" s="108">
        <f>IFERROR(AX59/AV59,"-")</f>
        <v>0</v>
      </c>
      <c r="AZ59" s="109"/>
      <c r="BA59" s="110">
        <f>IFERROR(AZ59/AV59,"-")</f>
        <v>0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3</v>
      </c>
      <c r="BO59" s="120">
        <f>IF(P59=0,"",IF(BN59=0,"",(BN59/P59)))</f>
        <v>0.6</v>
      </c>
      <c r="BP59" s="121">
        <v>1</v>
      </c>
      <c r="BQ59" s="122">
        <f>IFERROR(BP59/BN59,"-")</f>
        <v>0.33333333333333</v>
      </c>
      <c r="BR59" s="123">
        <v>20000</v>
      </c>
      <c r="BS59" s="124">
        <f>IFERROR(BR59/BN59,"-")</f>
        <v>6666.6666666667</v>
      </c>
      <c r="BT59" s="125"/>
      <c r="BU59" s="125">
        <v>1</v>
      </c>
      <c r="BV59" s="125"/>
      <c r="BW59" s="126">
        <v>1</v>
      </c>
      <c r="BX59" s="127">
        <f>IF(P59=0,"",IF(BW59=0,"",(BW59/P59)))</f>
        <v>0.2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20000</v>
      </c>
      <c r="CQ59" s="141">
        <v>20000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0.25</v>
      </c>
      <c r="B60" s="203" t="s">
        <v>176</v>
      </c>
      <c r="C60" s="203"/>
      <c r="D60" s="203" t="s">
        <v>177</v>
      </c>
      <c r="E60" s="203" t="s">
        <v>134</v>
      </c>
      <c r="F60" s="203" t="s">
        <v>63</v>
      </c>
      <c r="G60" s="203" t="s">
        <v>173</v>
      </c>
      <c r="H60" s="90" t="s">
        <v>174</v>
      </c>
      <c r="I60" s="205" t="s">
        <v>78</v>
      </c>
      <c r="J60" s="188">
        <v>120000</v>
      </c>
      <c r="K60" s="81">
        <v>13</v>
      </c>
      <c r="L60" s="81">
        <v>0</v>
      </c>
      <c r="M60" s="81">
        <v>67</v>
      </c>
      <c r="N60" s="91">
        <v>2</v>
      </c>
      <c r="O60" s="92">
        <v>0</v>
      </c>
      <c r="P60" s="93">
        <f>N60+O60</f>
        <v>2</v>
      </c>
      <c r="Q60" s="82">
        <f>IFERROR(P60/M60,"-")</f>
        <v>0.029850746268657</v>
      </c>
      <c r="R60" s="81">
        <v>0</v>
      </c>
      <c r="S60" s="81">
        <v>1</v>
      </c>
      <c r="T60" s="82">
        <f>IFERROR(S60/(O60+P60),"-")</f>
        <v>0.5</v>
      </c>
      <c r="U60" s="182">
        <f>IFERROR(J60/SUM(P60:P61),"-")</f>
        <v>15000</v>
      </c>
      <c r="V60" s="84">
        <v>1</v>
      </c>
      <c r="W60" s="82">
        <f>IF(P60=0,"-",V60/P60)</f>
        <v>0.5</v>
      </c>
      <c r="X60" s="186">
        <v>30000</v>
      </c>
      <c r="Y60" s="187">
        <f>IFERROR(X60/P60,"-")</f>
        <v>15000</v>
      </c>
      <c r="Z60" s="187">
        <f>IFERROR(X60/V60,"-")</f>
        <v>30000</v>
      </c>
      <c r="AA60" s="188">
        <f>SUM(X60:X61)-SUM(J60:J61)</f>
        <v>-90000</v>
      </c>
      <c r="AB60" s="85">
        <f>SUM(X60:X61)/SUM(J60:J61)</f>
        <v>0.25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>
        <v>2</v>
      </c>
      <c r="BX60" s="127">
        <f>IF(P60=0,"",IF(BW60=0,"",(BW60/P60)))</f>
        <v>1</v>
      </c>
      <c r="BY60" s="128">
        <v>1</v>
      </c>
      <c r="BZ60" s="129">
        <f>IFERROR(BY60/BW60,"-")</f>
        <v>0.5</v>
      </c>
      <c r="CA60" s="130">
        <v>30000</v>
      </c>
      <c r="CB60" s="131">
        <f>IFERROR(CA60/BW60,"-")</f>
        <v>15000</v>
      </c>
      <c r="CC60" s="132"/>
      <c r="CD60" s="132"/>
      <c r="CE60" s="132">
        <v>1</v>
      </c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30000</v>
      </c>
      <c r="CQ60" s="141">
        <v>30000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178</v>
      </c>
      <c r="C61" s="203"/>
      <c r="D61" s="203" t="s">
        <v>177</v>
      </c>
      <c r="E61" s="203" t="s">
        <v>134</v>
      </c>
      <c r="F61" s="203" t="s">
        <v>81</v>
      </c>
      <c r="G61" s="203"/>
      <c r="H61" s="90"/>
      <c r="I61" s="90"/>
      <c r="J61" s="188"/>
      <c r="K61" s="81">
        <v>36</v>
      </c>
      <c r="L61" s="81">
        <v>23</v>
      </c>
      <c r="M61" s="81">
        <v>19</v>
      </c>
      <c r="N61" s="91">
        <v>6</v>
      </c>
      <c r="O61" s="92">
        <v>0</v>
      </c>
      <c r="P61" s="93">
        <f>N61+O61</f>
        <v>6</v>
      </c>
      <c r="Q61" s="82">
        <f>IFERROR(P61/M61,"-")</f>
        <v>0.31578947368421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>
        <v>1</v>
      </c>
      <c r="AN61" s="101">
        <f>IF(P61=0,"",IF(AM61=0,"",(AM61/P61)))</f>
        <v>0.16666666666667</v>
      </c>
      <c r="AO61" s="100"/>
      <c r="AP61" s="102">
        <f>IFERROR(AP61/AM61,"-")</f>
        <v>0</v>
      </c>
      <c r="AQ61" s="103"/>
      <c r="AR61" s="104">
        <f>IFERROR(AQ61/AM61,"-")</f>
        <v>0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3</v>
      </c>
      <c r="BO61" s="120">
        <f>IF(P61=0,"",IF(BN61=0,"",(BN61/P61)))</f>
        <v>0.5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2</v>
      </c>
      <c r="BX61" s="127">
        <f>IF(P61=0,"",IF(BW61=0,"",(BW61/P61)))</f>
        <v>0.33333333333333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2.34</v>
      </c>
      <c r="B62" s="203" t="s">
        <v>179</v>
      </c>
      <c r="C62" s="203"/>
      <c r="D62" s="203" t="s">
        <v>61</v>
      </c>
      <c r="E62" s="203" t="s">
        <v>125</v>
      </c>
      <c r="F62" s="203" t="s">
        <v>85</v>
      </c>
      <c r="G62" s="203" t="s">
        <v>180</v>
      </c>
      <c r="H62" s="90" t="s">
        <v>174</v>
      </c>
      <c r="I62" s="90" t="s">
        <v>181</v>
      </c>
      <c r="J62" s="188">
        <v>150000</v>
      </c>
      <c r="K62" s="81">
        <v>42</v>
      </c>
      <c r="L62" s="81">
        <v>0</v>
      </c>
      <c r="M62" s="81">
        <v>134</v>
      </c>
      <c r="N62" s="91">
        <v>13</v>
      </c>
      <c r="O62" s="92">
        <v>0</v>
      </c>
      <c r="P62" s="93">
        <f>N62+O62</f>
        <v>13</v>
      </c>
      <c r="Q62" s="82">
        <f>IFERROR(P62/M62,"-")</f>
        <v>0.097014925373134</v>
      </c>
      <c r="R62" s="81">
        <v>3</v>
      </c>
      <c r="S62" s="81">
        <v>6</v>
      </c>
      <c r="T62" s="82">
        <f>IFERROR(S62/(O62+P62),"-")</f>
        <v>0.46153846153846</v>
      </c>
      <c r="U62" s="182">
        <f>IFERROR(J62/SUM(P62:P63),"-")</f>
        <v>10714.285714286</v>
      </c>
      <c r="V62" s="84">
        <v>5</v>
      </c>
      <c r="W62" s="82">
        <f>IF(P62=0,"-",V62/P62)</f>
        <v>0.38461538461538</v>
      </c>
      <c r="X62" s="186">
        <v>351000</v>
      </c>
      <c r="Y62" s="187">
        <f>IFERROR(X62/P62,"-")</f>
        <v>27000</v>
      </c>
      <c r="Z62" s="187">
        <f>IFERROR(X62/V62,"-")</f>
        <v>70200</v>
      </c>
      <c r="AA62" s="188">
        <f>SUM(X62:X63)-SUM(J62:J63)</f>
        <v>201000</v>
      </c>
      <c r="AB62" s="85">
        <f>SUM(X62:X63)/SUM(J62:J63)</f>
        <v>2.34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6</v>
      </c>
      <c r="BF62" s="113">
        <f>IF(P62=0,"",IF(BE62=0,"",(BE62/P62)))</f>
        <v>0.46153846153846</v>
      </c>
      <c r="BG62" s="112">
        <v>2</v>
      </c>
      <c r="BH62" s="114">
        <f>IFERROR(BG62/BE62,"-")</f>
        <v>0.33333333333333</v>
      </c>
      <c r="BI62" s="115">
        <v>71000</v>
      </c>
      <c r="BJ62" s="116">
        <f>IFERROR(BI62/BE62,"-")</f>
        <v>11833.333333333</v>
      </c>
      <c r="BK62" s="117">
        <v>1</v>
      </c>
      <c r="BL62" s="117"/>
      <c r="BM62" s="117">
        <v>1</v>
      </c>
      <c r="BN62" s="119">
        <v>3</v>
      </c>
      <c r="BO62" s="120">
        <f>IF(P62=0,"",IF(BN62=0,"",(BN62/P62)))</f>
        <v>0.23076923076923</v>
      </c>
      <c r="BP62" s="121">
        <v>1</v>
      </c>
      <c r="BQ62" s="122">
        <f>IFERROR(BP62/BN62,"-")</f>
        <v>0.33333333333333</v>
      </c>
      <c r="BR62" s="123">
        <v>10000</v>
      </c>
      <c r="BS62" s="124">
        <f>IFERROR(BR62/BN62,"-")</f>
        <v>3333.3333333333</v>
      </c>
      <c r="BT62" s="125">
        <v>1</v>
      </c>
      <c r="BU62" s="125"/>
      <c r="BV62" s="125"/>
      <c r="BW62" s="126">
        <v>3</v>
      </c>
      <c r="BX62" s="127">
        <f>IF(P62=0,"",IF(BW62=0,"",(BW62/P62)))</f>
        <v>0.23076923076923</v>
      </c>
      <c r="BY62" s="128">
        <v>2</v>
      </c>
      <c r="BZ62" s="129">
        <f>IFERROR(BY62/BW62,"-")</f>
        <v>0.66666666666667</v>
      </c>
      <c r="CA62" s="130">
        <v>109000</v>
      </c>
      <c r="CB62" s="131">
        <f>IFERROR(CA62/BW62,"-")</f>
        <v>36333.333333333</v>
      </c>
      <c r="CC62" s="132"/>
      <c r="CD62" s="132"/>
      <c r="CE62" s="132">
        <v>2</v>
      </c>
      <c r="CF62" s="133">
        <v>1</v>
      </c>
      <c r="CG62" s="134">
        <f>IF(P62=0,"",IF(CF62=0,"",(CF62/P62)))</f>
        <v>0.076923076923077</v>
      </c>
      <c r="CH62" s="135">
        <v>1</v>
      </c>
      <c r="CI62" s="136">
        <f>IFERROR(CH62/CF62,"-")</f>
        <v>1</v>
      </c>
      <c r="CJ62" s="137">
        <v>161000</v>
      </c>
      <c r="CK62" s="138">
        <f>IFERROR(CJ62/CF62,"-")</f>
        <v>161000</v>
      </c>
      <c r="CL62" s="139"/>
      <c r="CM62" s="139"/>
      <c r="CN62" s="139">
        <v>1</v>
      </c>
      <c r="CO62" s="140">
        <v>5</v>
      </c>
      <c r="CP62" s="141">
        <v>351000</v>
      </c>
      <c r="CQ62" s="141">
        <v>161000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182</v>
      </c>
      <c r="C63" s="203"/>
      <c r="D63" s="203" t="s">
        <v>61</v>
      </c>
      <c r="E63" s="203" t="s">
        <v>125</v>
      </c>
      <c r="F63" s="203" t="s">
        <v>81</v>
      </c>
      <c r="G63" s="203"/>
      <c r="H63" s="90"/>
      <c r="I63" s="90"/>
      <c r="J63" s="188"/>
      <c r="K63" s="81">
        <v>23</v>
      </c>
      <c r="L63" s="81">
        <v>19</v>
      </c>
      <c r="M63" s="81">
        <v>0</v>
      </c>
      <c r="N63" s="91">
        <v>1</v>
      </c>
      <c r="O63" s="92">
        <v>0</v>
      </c>
      <c r="P63" s="93">
        <f>N63+O63</f>
        <v>1</v>
      </c>
      <c r="Q63" s="82" t="str">
        <f>IFERROR(P63/M63,"-")</f>
        <v>-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1</v>
      </c>
      <c r="BX63" s="127">
        <f>IF(P63=0,"",IF(BW63=0,"",(BW63/P63)))</f>
        <v>1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</v>
      </c>
      <c r="B64" s="203" t="s">
        <v>183</v>
      </c>
      <c r="C64" s="203"/>
      <c r="D64" s="203" t="s">
        <v>139</v>
      </c>
      <c r="E64" s="203" t="s">
        <v>140</v>
      </c>
      <c r="F64" s="203" t="s">
        <v>85</v>
      </c>
      <c r="G64" s="203" t="s">
        <v>180</v>
      </c>
      <c r="H64" s="90" t="s">
        <v>126</v>
      </c>
      <c r="I64" s="204" t="s">
        <v>74</v>
      </c>
      <c r="J64" s="188">
        <v>90000</v>
      </c>
      <c r="K64" s="81">
        <v>6</v>
      </c>
      <c r="L64" s="81">
        <v>0</v>
      </c>
      <c r="M64" s="81">
        <v>13</v>
      </c>
      <c r="N64" s="91">
        <v>2</v>
      </c>
      <c r="O64" s="92">
        <v>0</v>
      </c>
      <c r="P64" s="93">
        <f>N64+O64</f>
        <v>2</v>
      </c>
      <c r="Q64" s="82">
        <f>IFERROR(P64/M64,"-")</f>
        <v>0.15384615384615</v>
      </c>
      <c r="R64" s="81">
        <v>0</v>
      </c>
      <c r="S64" s="81">
        <v>1</v>
      </c>
      <c r="T64" s="82">
        <f>IFERROR(S64/(O64+P64),"-")</f>
        <v>0.5</v>
      </c>
      <c r="U64" s="182">
        <f>IFERROR(J64/SUM(P64:P65),"-")</f>
        <v>22500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-90000</v>
      </c>
      <c r="AB64" s="85">
        <f>SUM(X64:X65)/SUM(J64:J65)</f>
        <v>0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2</v>
      </c>
      <c r="BO64" s="120">
        <f>IF(P64=0,"",IF(BN64=0,"",(BN64/P64)))</f>
        <v>1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184</v>
      </c>
      <c r="C65" s="203"/>
      <c r="D65" s="203" t="s">
        <v>139</v>
      </c>
      <c r="E65" s="203" t="s">
        <v>140</v>
      </c>
      <c r="F65" s="203" t="s">
        <v>81</v>
      </c>
      <c r="G65" s="203"/>
      <c r="H65" s="90"/>
      <c r="I65" s="90"/>
      <c r="J65" s="188"/>
      <c r="K65" s="81">
        <v>13</v>
      </c>
      <c r="L65" s="81">
        <v>11</v>
      </c>
      <c r="M65" s="81">
        <v>3</v>
      </c>
      <c r="N65" s="91">
        <v>2</v>
      </c>
      <c r="O65" s="92">
        <v>0</v>
      </c>
      <c r="P65" s="93">
        <f>N65+O65</f>
        <v>2</v>
      </c>
      <c r="Q65" s="82">
        <f>IFERROR(P65/M65,"-")</f>
        <v>0.66666666666667</v>
      </c>
      <c r="R65" s="81">
        <v>0</v>
      </c>
      <c r="S65" s="81">
        <v>1</v>
      </c>
      <c r="T65" s="82">
        <f>IFERROR(S65/(O65+P65),"-")</f>
        <v>0.5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0.5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1</v>
      </c>
      <c r="BX65" s="127">
        <f>IF(P65=0,"",IF(BW65=0,"",(BW65/P65)))</f>
        <v>0.5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 t="str">
        <f>AB66</f>
        <v>0</v>
      </c>
      <c r="B66" s="203" t="s">
        <v>185</v>
      </c>
      <c r="C66" s="203"/>
      <c r="D66" s="203"/>
      <c r="E66" s="203"/>
      <c r="F66" s="203" t="s">
        <v>85</v>
      </c>
      <c r="G66" s="203" t="s">
        <v>186</v>
      </c>
      <c r="H66" s="90" t="s">
        <v>187</v>
      </c>
      <c r="I66" s="205" t="s">
        <v>78</v>
      </c>
      <c r="J66" s="188">
        <v>0</v>
      </c>
      <c r="K66" s="81">
        <v>4</v>
      </c>
      <c r="L66" s="81">
        <v>0</v>
      </c>
      <c r="M66" s="81">
        <v>38</v>
      </c>
      <c r="N66" s="91">
        <v>1</v>
      </c>
      <c r="O66" s="92">
        <v>0</v>
      </c>
      <c r="P66" s="93">
        <f>N66+O66</f>
        <v>1</v>
      </c>
      <c r="Q66" s="82">
        <f>IFERROR(P66/M66,"-")</f>
        <v>0.026315789473684</v>
      </c>
      <c r="R66" s="81">
        <v>0</v>
      </c>
      <c r="S66" s="81">
        <v>0</v>
      </c>
      <c r="T66" s="82">
        <f>IFERROR(S66/(O66+P66),"-")</f>
        <v>0</v>
      </c>
      <c r="U66" s="182">
        <f>IFERROR(J66/SUM(P66:P67),"-")</f>
        <v>0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0</v>
      </c>
      <c r="AB66" s="85" t="str">
        <f>SUM(X66:X67)/SUM(J66:J67)</f>
        <v>0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1</v>
      </c>
      <c r="BX66" s="127">
        <f>IF(P66=0,"",IF(BW66=0,"",(BW66/P66)))</f>
        <v>1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188</v>
      </c>
      <c r="C67" s="203"/>
      <c r="D67" s="203"/>
      <c r="E67" s="203"/>
      <c r="F67" s="203" t="s">
        <v>81</v>
      </c>
      <c r="G67" s="203"/>
      <c r="H67" s="90"/>
      <c r="I67" s="90"/>
      <c r="J67" s="188"/>
      <c r="K67" s="81">
        <v>4</v>
      </c>
      <c r="L67" s="81">
        <v>4</v>
      </c>
      <c r="M67" s="81">
        <v>2</v>
      </c>
      <c r="N67" s="91">
        <v>1</v>
      </c>
      <c r="O67" s="92">
        <v>1</v>
      </c>
      <c r="P67" s="93">
        <f>N67+O67</f>
        <v>2</v>
      </c>
      <c r="Q67" s="82">
        <f>IFERROR(P67/M67,"-")</f>
        <v>1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0.5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>
        <v>1</v>
      </c>
      <c r="BX67" s="127">
        <f>IF(P67=0,"",IF(BW67=0,"",(BW67/P67)))</f>
        <v>0.5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30"/>
      <c r="B68" s="87"/>
      <c r="C68" s="88"/>
      <c r="D68" s="88"/>
      <c r="E68" s="88"/>
      <c r="F68" s="89"/>
      <c r="G68" s="90"/>
      <c r="H68" s="90"/>
      <c r="I68" s="90"/>
      <c r="J68" s="192"/>
      <c r="K68" s="34"/>
      <c r="L68" s="34"/>
      <c r="M68" s="31"/>
      <c r="N68" s="23"/>
      <c r="O68" s="23"/>
      <c r="P68" s="23"/>
      <c r="Q68" s="33"/>
      <c r="R68" s="32"/>
      <c r="S68" s="23"/>
      <c r="T68" s="32"/>
      <c r="U68" s="183"/>
      <c r="V68" s="25"/>
      <c r="W68" s="25"/>
      <c r="X68" s="189"/>
      <c r="Y68" s="189"/>
      <c r="Z68" s="189"/>
      <c r="AA68" s="189"/>
      <c r="AB68" s="33"/>
      <c r="AC68" s="59"/>
      <c r="AD68" s="63"/>
      <c r="AE68" s="64"/>
      <c r="AF68" s="63"/>
      <c r="AG68" s="67"/>
      <c r="AH68" s="68"/>
      <c r="AI68" s="69"/>
      <c r="AJ68" s="70"/>
      <c r="AK68" s="70"/>
      <c r="AL68" s="70"/>
      <c r="AM68" s="63"/>
      <c r="AN68" s="64"/>
      <c r="AO68" s="63"/>
      <c r="AP68" s="67"/>
      <c r="AQ68" s="68"/>
      <c r="AR68" s="69"/>
      <c r="AS68" s="70"/>
      <c r="AT68" s="70"/>
      <c r="AU68" s="70"/>
      <c r="AV68" s="63"/>
      <c r="AW68" s="64"/>
      <c r="AX68" s="63"/>
      <c r="AY68" s="67"/>
      <c r="AZ68" s="68"/>
      <c r="BA68" s="69"/>
      <c r="BB68" s="70"/>
      <c r="BC68" s="70"/>
      <c r="BD68" s="70"/>
      <c r="BE68" s="63"/>
      <c r="BF68" s="64"/>
      <c r="BG68" s="63"/>
      <c r="BH68" s="67"/>
      <c r="BI68" s="68"/>
      <c r="BJ68" s="69"/>
      <c r="BK68" s="70"/>
      <c r="BL68" s="70"/>
      <c r="BM68" s="70"/>
      <c r="BN68" s="65"/>
      <c r="BO68" s="66"/>
      <c r="BP68" s="63"/>
      <c r="BQ68" s="67"/>
      <c r="BR68" s="68"/>
      <c r="BS68" s="69"/>
      <c r="BT68" s="70"/>
      <c r="BU68" s="70"/>
      <c r="BV68" s="70"/>
      <c r="BW68" s="65"/>
      <c r="BX68" s="66"/>
      <c r="BY68" s="63"/>
      <c r="BZ68" s="67"/>
      <c r="CA68" s="68"/>
      <c r="CB68" s="69"/>
      <c r="CC68" s="70"/>
      <c r="CD68" s="70"/>
      <c r="CE68" s="70"/>
      <c r="CF68" s="65"/>
      <c r="CG68" s="66"/>
      <c r="CH68" s="63"/>
      <c r="CI68" s="67"/>
      <c r="CJ68" s="68"/>
      <c r="CK68" s="69"/>
      <c r="CL68" s="70"/>
      <c r="CM68" s="70"/>
      <c r="CN68" s="70"/>
      <c r="CO68" s="71"/>
      <c r="CP68" s="68"/>
      <c r="CQ68" s="68"/>
      <c r="CR68" s="68"/>
      <c r="CS68" s="72"/>
    </row>
    <row r="69" spans="1:98">
      <c r="A69" s="30"/>
      <c r="B69" s="37"/>
      <c r="C69" s="21"/>
      <c r="D69" s="21"/>
      <c r="E69" s="21"/>
      <c r="F69" s="22"/>
      <c r="G69" s="36"/>
      <c r="H69" s="36"/>
      <c r="I69" s="75"/>
      <c r="J69" s="193"/>
      <c r="K69" s="34"/>
      <c r="L69" s="34"/>
      <c r="M69" s="31"/>
      <c r="N69" s="23"/>
      <c r="O69" s="23"/>
      <c r="P69" s="23"/>
      <c r="Q69" s="33"/>
      <c r="R69" s="32"/>
      <c r="S69" s="23"/>
      <c r="T69" s="32"/>
      <c r="U69" s="183"/>
      <c r="V69" s="25"/>
      <c r="W69" s="25"/>
      <c r="X69" s="189"/>
      <c r="Y69" s="189"/>
      <c r="Z69" s="189"/>
      <c r="AA69" s="189"/>
      <c r="AB69" s="33"/>
      <c r="AC69" s="61"/>
      <c r="AD69" s="63"/>
      <c r="AE69" s="64"/>
      <c r="AF69" s="63"/>
      <c r="AG69" s="67"/>
      <c r="AH69" s="68"/>
      <c r="AI69" s="69"/>
      <c r="AJ69" s="70"/>
      <c r="AK69" s="70"/>
      <c r="AL69" s="70"/>
      <c r="AM69" s="63"/>
      <c r="AN69" s="64"/>
      <c r="AO69" s="63"/>
      <c r="AP69" s="67"/>
      <c r="AQ69" s="68"/>
      <c r="AR69" s="69"/>
      <c r="AS69" s="70"/>
      <c r="AT69" s="70"/>
      <c r="AU69" s="70"/>
      <c r="AV69" s="63"/>
      <c r="AW69" s="64"/>
      <c r="AX69" s="63"/>
      <c r="AY69" s="67"/>
      <c r="AZ69" s="68"/>
      <c r="BA69" s="69"/>
      <c r="BB69" s="70"/>
      <c r="BC69" s="70"/>
      <c r="BD69" s="70"/>
      <c r="BE69" s="63"/>
      <c r="BF69" s="64"/>
      <c r="BG69" s="63"/>
      <c r="BH69" s="67"/>
      <c r="BI69" s="68"/>
      <c r="BJ69" s="69"/>
      <c r="BK69" s="70"/>
      <c r="BL69" s="70"/>
      <c r="BM69" s="70"/>
      <c r="BN69" s="65"/>
      <c r="BO69" s="66"/>
      <c r="BP69" s="63"/>
      <c r="BQ69" s="67"/>
      <c r="BR69" s="68"/>
      <c r="BS69" s="69"/>
      <c r="BT69" s="70"/>
      <c r="BU69" s="70"/>
      <c r="BV69" s="70"/>
      <c r="BW69" s="65"/>
      <c r="BX69" s="66"/>
      <c r="BY69" s="63"/>
      <c r="BZ69" s="67"/>
      <c r="CA69" s="68"/>
      <c r="CB69" s="69"/>
      <c r="CC69" s="70"/>
      <c r="CD69" s="70"/>
      <c r="CE69" s="70"/>
      <c r="CF69" s="65"/>
      <c r="CG69" s="66"/>
      <c r="CH69" s="63"/>
      <c r="CI69" s="67"/>
      <c r="CJ69" s="68"/>
      <c r="CK69" s="69"/>
      <c r="CL69" s="70"/>
      <c r="CM69" s="70"/>
      <c r="CN69" s="70"/>
      <c r="CO69" s="71"/>
      <c r="CP69" s="68"/>
      <c r="CQ69" s="68"/>
      <c r="CR69" s="68"/>
      <c r="CS69" s="72"/>
    </row>
    <row r="70" spans="1:98">
      <c r="A70" s="19">
        <f>AB70</f>
        <v>2.18015</v>
      </c>
      <c r="B70" s="39"/>
      <c r="C70" s="39"/>
      <c r="D70" s="39"/>
      <c r="E70" s="39"/>
      <c r="F70" s="39"/>
      <c r="G70" s="40" t="s">
        <v>189</v>
      </c>
      <c r="H70" s="40"/>
      <c r="I70" s="40"/>
      <c r="J70" s="190">
        <f>SUM(J6:J69)</f>
        <v>3200000</v>
      </c>
      <c r="K70" s="41">
        <f>SUM(K6:K69)</f>
        <v>1828</v>
      </c>
      <c r="L70" s="41">
        <f>SUM(L6:L69)</f>
        <v>741</v>
      </c>
      <c r="M70" s="41">
        <f>SUM(M6:M69)</f>
        <v>2849</v>
      </c>
      <c r="N70" s="41">
        <f>SUM(N6:N69)</f>
        <v>364</v>
      </c>
      <c r="O70" s="41">
        <f>SUM(O6:O69)</f>
        <v>3</v>
      </c>
      <c r="P70" s="41">
        <f>SUM(P6:P69)</f>
        <v>367</v>
      </c>
      <c r="Q70" s="42">
        <f>IFERROR(P70/M70,"-")</f>
        <v>0.12881712881713</v>
      </c>
      <c r="R70" s="78">
        <f>SUM(R6:R69)</f>
        <v>51</v>
      </c>
      <c r="S70" s="78">
        <f>SUM(S6:S69)</f>
        <v>96</v>
      </c>
      <c r="T70" s="42">
        <f>IFERROR(R70/P70,"-")</f>
        <v>0.13896457765668</v>
      </c>
      <c r="U70" s="184">
        <f>IFERROR(J70/P70,"-")</f>
        <v>8719.3460490463</v>
      </c>
      <c r="V70" s="44">
        <f>SUM(V6:V69)</f>
        <v>78</v>
      </c>
      <c r="W70" s="42">
        <f>IFERROR(V70/P70,"-")</f>
        <v>0.2125340599455</v>
      </c>
      <c r="X70" s="190">
        <f>SUM(X6:X69)</f>
        <v>6976480</v>
      </c>
      <c r="Y70" s="190">
        <f>IFERROR(X70/P70,"-")</f>
        <v>19009.482288828</v>
      </c>
      <c r="Z70" s="190">
        <f>IFERROR(X70/V70,"-")</f>
        <v>89442.051282051</v>
      </c>
      <c r="AA70" s="190">
        <f>X70-J70</f>
        <v>3776480</v>
      </c>
      <c r="AB70" s="47">
        <f>X70/J70</f>
        <v>2.18015</v>
      </c>
      <c r="AC70" s="60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26"/>
    <mergeCell ref="J11:J26"/>
    <mergeCell ref="U11:U26"/>
    <mergeCell ref="AA11:AA26"/>
    <mergeCell ref="AB11:AB26"/>
    <mergeCell ref="A27:A31"/>
    <mergeCell ref="J27:J31"/>
    <mergeCell ref="U27:U31"/>
    <mergeCell ref="AA27:AA31"/>
    <mergeCell ref="AB27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