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<sst xmlns="http://schemas.openxmlformats.org/spreadsheetml/2006/main" uniqueCount="209">
  <si>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</si>
  <si>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</si>
  <si>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</si>
  <si>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</si>
  <si>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</si>
  <si>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</si>
  <si>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</si>
  <si>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</si>
  <si>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</si>
  <si>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</si>
  <si>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</si>
  <si>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</si>
  <si>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</si>
  <si>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</si>
  <si>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</si>
  <si>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</si>
  <si>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</si>
  <si>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</si>
  <si>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</si>
  <si>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</si>
  <si>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</si>
  <si>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</si>
  <si>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</si>
  <si>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</si>
  <si>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</si>
  <si>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</si>
  <si>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</si>
  <si>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</si>
  <si>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</si>
  <si>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</si>
  <si>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</si>
  <si>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</si>
  <si>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</si>
  <si>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</si>
  <si>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</si>
  <si>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</si>
  <si>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</si>
  <si>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</si>
  <si>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</si>
  <si>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</si>
  <si>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</si>
  <si>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</si>
  <si>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</si>
  <si>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</si>
  <si>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</si>
  <si>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</si>
  <si>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</si>
  <si>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</si>
  <si>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</si>
  <si>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</si>
  <si>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</si>
  <si>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</si>
  <si>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</si>
  <si>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</si>
  <si>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</si>
  <si>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</si>
  <si>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</si>
  <si>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</si>
  <si>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</si>
  <si>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</si>
  <si>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</si>
  <si>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ic2347</t>
  </si>
  <si>
    <t>デリヘル版3（高宮菜々子）</t>
  </si>
  <si>
    <t>日本の出会い系番付第1位に推薦します</t>
  </si>
  <si>
    <t>lp01</t>
  </si>
  <si>
    <t>スポニチ関東</t>
  </si>
  <si>
    <t>4C終面全5段</t>
  </si>
  <si>
    <t>6月05日(土)</t>
  </si>
  <si>
    <t>ic2348</t>
  </si>
  <si>
    <t>スポニチ関西</t>
  </si>
  <si>
    <t>ic2349</t>
  </si>
  <si>
    <t>スポニチ西部</t>
  </si>
  <si>
    <t>ic2350</t>
  </si>
  <si>
    <t>スポニチ北海道</t>
  </si>
  <si>
    <t>ic2351</t>
  </si>
  <si>
    <t>(空電共通)</t>
  </si>
  <si>
    <t>空電</t>
  </si>
  <si>
    <t>空電 (共通)</t>
  </si>
  <si>
    <t>ic2352</t>
  </si>
  <si>
    <t>lp07</t>
  </si>
  <si>
    <t>サンスポ関西</t>
  </si>
  <si>
    <t>6月12日(土)</t>
  </si>
  <si>
    <t>ic2353</t>
  </si>
  <si>
    <t>ic2354</t>
  </si>
  <si>
    <t>右女9（広瀬結香）</t>
  </si>
  <si>
    <t>お客様満足度間違いなし最高峰熟女サイト</t>
  </si>
  <si>
    <t>全5段</t>
  </si>
  <si>
    <t>6月20日(日)</t>
  </si>
  <si>
    <t>icd002</t>
  </si>
  <si>
    <t>ic2356</t>
  </si>
  <si>
    <t>サンスポ関東</t>
  </si>
  <si>
    <t>6月26日(土)</t>
  </si>
  <si>
    <t>ic2357</t>
  </si>
  <si>
    <t>ic2358</t>
  </si>
  <si>
    <t>70歳までの出会いリクルート</t>
  </si>
  <si>
    <t>全5段つかみ15段</t>
  </si>
  <si>
    <t>1～15日</t>
  </si>
  <si>
    <t>ic2359</t>
  </si>
  <si>
    <t>ic2360</t>
  </si>
  <si>
    <t>ic2361</t>
  </si>
  <si>
    <t>ic2362</t>
  </si>
  <si>
    <t>デリヘル版2（晶エリー）</t>
  </si>
  <si>
    <t>もう50代の熟女だけど</t>
  </si>
  <si>
    <t>16～31日</t>
  </si>
  <si>
    <t>ic2363</t>
  </si>
  <si>
    <t>ic2364</t>
  </si>
  <si>
    <t>ic2365</t>
  </si>
  <si>
    <t>ic2366</t>
  </si>
  <si>
    <t>ic2367</t>
  </si>
  <si>
    <t>ic2368</t>
  </si>
  <si>
    <t>ic2369</t>
  </si>
  <si>
    <t>ic2370</t>
  </si>
  <si>
    <t>ic2371</t>
  </si>
  <si>
    <t>ic2372</t>
  </si>
  <si>
    <t>ic2373</t>
  </si>
  <si>
    <t>ic2374</t>
  </si>
  <si>
    <t>①求人風（高宮菜々子）</t>
  </si>
  <si>
    <t>①もう５０代の熟女だけど</t>
  </si>
  <si>
    <t>半2段・半3段つかみ10段保証</t>
  </si>
  <si>
    <t>1～10日</t>
  </si>
  <si>
    <t>ic2375</t>
  </si>
  <si>
    <t>②旧デイリー風（晶エリー）</t>
  </si>
  <si>
    <t>②日本の出会い系番付第1位に推薦します</t>
  </si>
  <si>
    <t>11～20日</t>
  </si>
  <si>
    <t>ic2376</t>
  </si>
  <si>
    <t>③新版（広瀬結香）</t>
  </si>
  <si>
    <t>③お客様満足度間違いなし最高峰熟女サイト</t>
  </si>
  <si>
    <t>21～31日</t>
  </si>
  <si>
    <t>ic2377</t>
  </si>
  <si>
    <t>ic2378</t>
  </si>
  <si>
    <t>ic2379</t>
  </si>
  <si>
    <t>ic2380</t>
  </si>
  <si>
    <t>ic2381</t>
  </si>
  <si>
    <t>ic2382</t>
  </si>
  <si>
    <t>デイリースポーツ関西</t>
  </si>
  <si>
    <t>半2段つかみ20段保証</t>
  </si>
  <si>
    <t>20段保証</t>
  </si>
  <si>
    <t>ic2383</t>
  </si>
  <si>
    <t>ic2384</t>
  </si>
  <si>
    <t>ic2385</t>
  </si>
  <si>
    <t>ic2386</t>
  </si>
  <si>
    <t>ic2387</t>
  </si>
  <si>
    <t>ニッカン関西</t>
  </si>
  <si>
    <t>半2段つかみ１0段保証</t>
  </si>
  <si>
    <t>ic2388</t>
  </si>
  <si>
    <t>ic2389</t>
  </si>
  <si>
    <t>ic2390</t>
  </si>
  <si>
    <t>ic2391</t>
  </si>
  <si>
    <t>ニッカン西部</t>
  </si>
  <si>
    <t>ic2392</t>
  </si>
  <si>
    <t>ic2393</t>
  </si>
  <si>
    <t>ic2394</t>
  </si>
  <si>
    <t>ic2395</t>
  </si>
  <si>
    <t>6月11日(金)</t>
  </si>
  <si>
    <t>ic2396</t>
  </si>
  <si>
    <t>ic2397</t>
  </si>
  <si>
    <t>6月16日(水)</t>
  </si>
  <si>
    <t>ic2398</t>
  </si>
  <si>
    <t>ic2399</t>
  </si>
  <si>
    <t>新書籍版2（高宮菜々子）</t>
  </si>
  <si>
    <t>学生いませんギャルもいません熟女熟女熟女熟女</t>
  </si>
  <si>
    <t>lp09</t>
  </si>
  <si>
    <t>6月25日(金)</t>
  </si>
  <si>
    <t>icd003</t>
  </si>
  <si>
    <t>ic2401</t>
  </si>
  <si>
    <t>黒：右女3（広瀬結香）</t>
  </si>
  <si>
    <t>もし出会系大賞があったらこのサイトが受賞しているでしょう</t>
  </si>
  <si>
    <t>6月28日(月)</t>
  </si>
  <si>
    <t>ic2402</t>
  </si>
  <si>
    <t>ic2403</t>
  </si>
  <si>
    <t>6月13日(日)</t>
  </si>
  <si>
    <t>icd001</t>
  </si>
  <si>
    <t>ic2405</t>
  </si>
  <si>
    <t>ic2406</t>
  </si>
  <si>
    <t>ic2407</t>
  </si>
  <si>
    <t>1C終面全5段</t>
  </si>
  <si>
    <t>ic2408</t>
  </si>
  <si>
    <t>ic2409</t>
  </si>
  <si>
    <t>6月19日(土)</t>
  </si>
  <si>
    <t>ic2410</t>
  </si>
  <si>
    <t>ic2411</t>
  </si>
  <si>
    <t>6月04日(金)</t>
  </si>
  <si>
    <t>ic2412</t>
  </si>
  <si>
    <t>ic2413</t>
  </si>
  <si>
    <t>6月17日(木)</t>
  </si>
  <si>
    <t>ic2414</t>
  </si>
  <si>
    <t>ic2415</t>
  </si>
  <si>
    <t>九スポ</t>
  </si>
  <si>
    <t>記事枠</t>
  </si>
  <si>
    <t>6月06日(日)</t>
  </si>
  <si>
    <t>ic2416</t>
  </si>
  <si>
    <t>ic2417</t>
  </si>
  <si>
    <t>6月27日(日)</t>
  </si>
  <si>
    <t>ic2418</t>
  </si>
  <si>
    <t>新聞 TOTAL</t>
  </si>
  <si>
    <t>●雑誌 広告</t>
  </si>
  <si>
    <t>za201</t>
  </si>
  <si>
    <t>扶桑社</t>
  </si>
  <si>
    <t>（高宮菜々子）</t>
  </si>
  <si>
    <t>もう50代だけど、私のお付き合いを真剣に考えてみませんか？</t>
  </si>
  <si>
    <t>Tvnavi</t>
  </si>
  <si>
    <t>(月間Tvnavi)①</t>
  </si>
  <si>
    <t>6月23日(水)</t>
  </si>
  <si>
    <t>za202</t>
  </si>
  <si>
    <t>za203</t>
  </si>
  <si>
    <t>（山口椿）</t>
  </si>
  <si>
    <t>TVnavi1（女性から男性をアプローチする結婚情報サイト）</t>
  </si>
  <si>
    <t>za204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</si>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</sst>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72</v>
      </c>
      <c r="D6" s="195">
        <v>3985000</v>
      </c>
      <c r="E6" s="81">
        <v>1953</v>
      </c>
      <c r="F6" s="81">
        <v>842</v>
      </c>
      <c r="G6" s="81">
        <v>3360</v>
      </c>
      <c r="H6" s="91">
        <v>394</v>
      </c>
      <c r="I6" s="92">
        <v>2</v>
      </c>
      <c r="J6" s="145">
        <f>H6+I6</f>
        <v>396</v>
      </c>
      <c r="K6" s="82">
        <f>IFERROR(J6/G6,"-")</f>
        <v>0.11785714285714</v>
      </c>
      <c r="L6" s="81">
        <v>46</v>
      </c>
      <c r="M6" s="81">
        <v>107</v>
      </c>
      <c r="N6" s="82">
        <f>IFERROR(L6/J6,"-")</f>
        <v>0.11616161616162</v>
      </c>
      <c r="O6" s="83">
        <f>IFERROR(D6/J6,"-")</f>
        <v>10063.131313131</v>
      </c>
      <c r="P6" s="84">
        <v>73</v>
      </c>
      <c r="Q6" s="82">
        <f>IFERROR(P6/J6,"-")</f>
        <v>0.18434343434343</v>
      </c>
      <c r="R6" s="200">
        <v>5561249</v>
      </c>
      <c r="S6" s="201">
        <f>IFERROR(R6/J6,"-")</f>
        <v>14043.558080808</v>
      </c>
      <c r="T6" s="201">
        <f>IFERROR(R6/P6,"-")</f>
        <v>76181.493150685</v>
      </c>
      <c r="U6" s="195">
        <f>IFERROR(R6-D6,"-")</f>
        <v>1576249</v>
      </c>
      <c r="V6" s="85">
        <f>R6/D6</f>
        <v>1.3955455457967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200000</v>
      </c>
      <c r="E7" s="81">
        <v>80</v>
      </c>
      <c r="F7" s="81">
        <v>32</v>
      </c>
      <c r="G7" s="81">
        <v>137</v>
      </c>
      <c r="H7" s="91">
        <v>9</v>
      </c>
      <c r="I7" s="92">
        <v>0</v>
      </c>
      <c r="J7" s="145">
        <f>H7+I7</f>
        <v>9</v>
      </c>
      <c r="K7" s="82">
        <f>IFERROR(J7/G7,"-")</f>
        <v>0.065693430656934</v>
      </c>
      <c r="L7" s="81">
        <v>2</v>
      </c>
      <c r="M7" s="81">
        <v>1</v>
      </c>
      <c r="N7" s="82">
        <f>IFERROR(L7/J7,"-")</f>
        <v>0.22222222222222</v>
      </c>
      <c r="O7" s="83">
        <f>IFERROR(D7/J7,"-")</f>
        <v>22222.222222222</v>
      </c>
      <c r="P7" s="84">
        <v>0</v>
      </c>
      <c r="Q7" s="82">
        <f>IFERROR(P7/J7,"-")</f>
        <v>0</v>
      </c>
      <c r="R7" s="200">
        <v>0</v>
      </c>
      <c r="S7" s="201">
        <f>IFERROR(R7/J7,"-")</f>
        <v>0</v>
      </c>
      <c r="T7" s="201" t="str">
        <f>IFERROR(R7/P7,"-")</f>
        <v>-</v>
      </c>
      <c r="U7" s="195">
        <f>IFERROR(R7-D7,"-")</f>
        <v>-200000</v>
      </c>
      <c r="V7" s="85">
        <f>R7/D7</f>
        <v>0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4185000</v>
      </c>
      <c r="E10" s="41">
        <f>SUM(E6:E8)</f>
        <v>2033</v>
      </c>
      <c r="F10" s="41">
        <f>SUM(F6:F8)</f>
        <v>874</v>
      </c>
      <c r="G10" s="41">
        <f>SUM(G6:G8)</f>
        <v>3497</v>
      </c>
      <c r="H10" s="41">
        <f>SUM(H6:H8)</f>
        <v>403</v>
      </c>
      <c r="I10" s="41">
        <f>SUM(I6:I8)</f>
        <v>2</v>
      </c>
      <c r="J10" s="41">
        <f>SUM(J6:J8)</f>
        <v>405</v>
      </c>
      <c r="K10" s="42">
        <f>IFERROR(J10/G10,"-")</f>
        <v>0.11581355447526</v>
      </c>
      <c r="L10" s="78">
        <f>SUM(L6:L8)</f>
        <v>48</v>
      </c>
      <c r="M10" s="78">
        <f>SUM(M6:M8)</f>
        <v>108</v>
      </c>
      <c r="N10" s="42">
        <f>IFERROR(L10/J10,"-")</f>
        <v>0.11851851851852</v>
      </c>
      <c r="O10" s="43">
        <f>IFERROR(D10/J10,"-")</f>
        <v>10333.333333333</v>
      </c>
      <c r="P10" s="44">
        <f>SUM(P6:P8)</f>
        <v>73</v>
      </c>
      <c r="Q10" s="42">
        <f>IFERROR(P10/J10,"-")</f>
        <v>0.18024691358025</v>
      </c>
      <c r="R10" s="45">
        <f>SUM(R6:R8)</f>
        <v>5561249</v>
      </c>
      <c r="S10" s="45">
        <f>IFERROR(R10/J10,"-")</f>
        <v>13731.479012346</v>
      </c>
      <c r="T10" s="45">
        <f>IFERROR(R10/P10,"-")</f>
        <v>76181.493150685</v>
      </c>
      <c r="U10" s="46">
        <f>SUM(U6:U8)</f>
        <v>1376249</v>
      </c>
      <c r="V10" s="47">
        <f>IFERROR(R10/D10,"-")</f>
        <v>1.3288528076464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2.5485714285714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54</v>
      </c>
      <c r="L6" s="81">
        <v>0</v>
      </c>
      <c r="M6" s="81">
        <v>238</v>
      </c>
      <c r="N6" s="91">
        <v>22</v>
      </c>
      <c r="O6" s="92">
        <v>0</v>
      </c>
      <c r="P6" s="93">
        <f>N6+O6</f>
        <v>22</v>
      </c>
      <c r="Q6" s="82">
        <f>IFERROR(P6/M6,"-")</f>
        <v>0.092436974789916</v>
      </c>
      <c r="R6" s="81">
        <v>2</v>
      </c>
      <c r="S6" s="81">
        <v>12</v>
      </c>
      <c r="T6" s="82">
        <f>IFERROR(S6/(O6+P6),"-")</f>
        <v>0.54545454545455</v>
      </c>
      <c r="U6" s="182">
        <f>IFERROR(J6/SUM(P6:P10),"-")</f>
        <v>9090.9090909091</v>
      </c>
      <c r="V6" s="84">
        <v>7</v>
      </c>
      <c r="W6" s="82">
        <f>IF(P6=0,"-",V6/P6)</f>
        <v>0.31818181818182</v>
      </c>
      <c r="X6" s="186">
        <v>1561000</v>
      </c>
      <c r="Y6" s="187">
        <f>IFERROR(X6/P6,"-")</f>
        <v>70954.545454545</v>
      </c>
      <c r="Z6" s="187">
        <f>IFERROR(X6/V6,"-")</f>
        <v>223000</v>
      </c>
      <c r="AA6" s="188">
        <f>SUM(X6:X10)-SUM(J6:J10)</f>
        <v>1084000</v>
      </c>
      <c r="AB6" s="85">
        <f>SUM(X6:X10)/SUM(J6:J10)</f>
        <v>2.5485714285714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0.090909090909091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0.090909090909091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8</v>
      </c>
      <c r="BF6" s="113">
        <f>IF(P6=0,"",IF(BE6=0,"",(BE6/P6)))</f>
        <v>0.36363636363636</v>
      </c>
      <c r="BG6" s="112">
        <v>3</v>
      </c>
      <c r="BH6" s="114">
        <f>IFERROR(BG6/BE6,"-")</f>
        <v>0.375</v>
      </c>
      <c r="BI6" s="115">
        <v>42000</v>
      </c>
      <c r="BJ6" s="116">
        <f>IFERROR(BI6/BE6,"-")</f>
        <v>5250</v>
      </c>
      <c r="BK6" s="117">
        <v>1</v>
      </c>
      <c r="BL6" s="117">
        <v>1</v>
      </c>
      <c r="BM6" s="117">
        <v>1</v>
      </c>
      <c r="BN6" s="119">
        <v>6</v>
      </c>
      <c r="BO6" s="120">
        <f>IF(P6=0,"",IF(BN6=0,"",(BN6/P6)))</f>
        <v>0.27272727272727</v>
      </c>
      <c r="BP6" s="121">
        <v>2</v>
      </c>
      <c r="BQ6" s="122">
        <f>IFERROR(BP6/BN6,"-")</f>
        <v>0.33333333333333</v>
      </c>
      <c r="BR6" s="123">
        <v>84000</v>
      </c>
      <c r="BS6" s="124">
        <f>IFERROR(BR6/BN6,"-")</f>
        <v>14000</v>
      </c>
      <c r="BT6" s="125">
        <v>1</v>
      </c>
      <c r="BU6" s="125"/>
      <c r="BV6" s="125">
        <v>1</v>
      </c>
      <c r="BW6" s="126">
        <v>4</v>
      </c>
      <c r="BX6" s="127">
        <f>IF(P6=0,"",IF(BW6=0,"",(BW6/P6)))</f>
        <v>0.18181818181818</v>
      </c>
      <c r="BY6" s="128">
        <v>2</v>
      </c>
      <c r="BZ6" s="129">
        <f>IFERROR(BY6/BW6,"-")</f>
        <v>0.5</v>
      </c>
      <c r="CA6" s="130">
        <v>1435000</v>
      </c>
      <c r="CB6" s="131">
        <f>IFERROR(CA6/BW6,"-")</f>
        <v>358750</v>
      </c>
      <c r="CC6" s="132"/>
      <c r="CD6" s="132"/>
      <c r="CE6" s="132">
        <v>2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7</v>
      </c>
      <c r="CP6" s="141">
        <v>1561000</v>
      </c>
      <c r="CQ6" s="141">
        <v>1280000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47</v>
      </c>
      <c r="L7" s="81">
        <v>0</v>
      </c>
      <c r="M7" s="81">
        <v>175</v>
      </c>
      <c r="N7" s="91">
        <v>20</v>
      </c>
      <c r="O7" s="92">
        <v>0</v>
      </c>
      <c r="P7" s="93">
        <f>N7+O7</f>
        <v>20</v>
      </c>
      <c r="Q7" s="82">
        <f>IFERROR(P7/M7,"-")</f>
        <v>0.11428571428571</v>
      </c>
      <c r="R7" s="81">
        <v>2</v>
      </c>
      <c r="S7" s="81">
        <v>6</v>
      </c>
      <c r="T7" s="82">
        <f>IFERROR(S7/(O7+P7),"-")</f>
        <v>0.3</v>
      </c>
      <c r="U7" s="182"/>
      <c r="V7" s="84">
        <v>2</v>
      </c>
      <c r="W7" s="82">
        <f>IF(P7=0,"-",V7/P7)</f>
        <v>0.1</v>
      </c>
      <c r="X7" s="186">
        <v>6000</v>
      </c>
      <c r="Y7" s="187">
        <f>IFERROR(X7/P7,"-")</f>
        <v>300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0.15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5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0.4</v>
      </c>
      <c r="BP7" s="121">
        <v>2</v>
      </c>
      <c r="BQ7" s="122">
        <f>IFERROR(BP7/BN7,"-")</f>
        <v>0.25</v>
      </c>
      <c r="BR7" s="123">
        <v>6000</v>
      </c>
      <c r="BS7" s="124">
        <f>IFERROR(BR7/BN7,"-")</f>
        <v>750</v>
      </c>
      <c r="BT7" s="125">
        <v>2</v>
      </c>
      <c r="BU7" s="125"/>
      <c r="BV7" s="125"/>
      <c r="BW7" s="126">
        <v>4</v>
      </c>
      <c r="BX7" s="127">
        <f>IF(P7=0,"",IF(BW7=0,"",(BW7/P7)))</f>
        <v>0.2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6000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16</v>
      </c>
      <c r="L8" s="81">
        <v>0</v>
      </c>
      <c r="M8" s="81">
        <v>48</v>
      </c>
      <c r="N8" s="91">
        <v>2</v>
      </c>
      <c r="O8" s="92">
        <v>0</v>
      </c>
      <c r="P8" s="93">
        <f>N8+O8</f>
        <v>2</v>
      </c>
      <c r="Q8" s="82">
        <f>IFERROR(P8/M8,"-")</f>
        <v>0.041666666666667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10</v>
      </c>
      <c r="L9" s="81">
        <v>0</v>
      </c>
      <c r="M9" s="81">
        <v>46</v>
      </c>
      <c r="N9" s="91">
        <v>4</v>
      </c>
      <c r="O9" s="92">
        <v>0</v>
      </c>
      <c r="P9" s="93">
        <f>N9+O9</f>
        <v>4</v>
      </c>
      <c r="Q9" s="82">
        <f>IFERROR(P9/M9,"-")</f>
        <v>0.08695652173913</v>
      </c>
      <c r="R9" s="81">
        <v>0</v>
      </c>
      <c r="S9" s="81">
        <v>3</v>
      </c>
      <c r="T9" s="82">
        <f>IFERROR(S9/(O9+P9),"-")</f>
        <v>0.75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0.75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144</v>
      </c>
      <c r="L10" s="81">
        <v>110</v>
      </c>
      <c r="M10" s="81">
        <v>55</v>
      </c>
      <c r="N10" s="91">
        <v>29</v>
      </c>
      <c r="O10" s="92">
        <v>0</v>
      </c>
      <c r="P10" s="93">
        <f>N10+O10</f>
        <v>29</v>
      </c>
      <c r="Q10" s="82">
        <f>IFERROR(P10/M10,"-")</f>
        <v>0.52727272727273</v>
      </c>
      <c r="R10" s="81">
        <v>3</v>
      </c>
      <c r="S10" s="81">
        <v>2</v>
      </c>
      <c r="T10" s="82">
        <f>IFERROR(S10/(O10+P10),"-")</f>
        <v>0.068965517241379</v>
      </c>
      <c r="U10" s="182"/>
      <c r="V10" s="84">
        <v>6</v>
      </c>
      <c r="W10" s="82">
        <f>IF(P10=0,"-",V10/P10)</f>
        <v>0.20689655172414</v>
      </c>
      <c r="X10" s="186">
        <v>217000</v>
      </c>
      <c r="Y10" s="187">
        <f>IFERROR(X10/P10,"-")</f>
        <v>7482.7586206897</v>
      </c>
      <c r="Z10" s="187">
        <f>IFERROR(X10/V10,"-")</f>
        <v>36166.666666667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3</v>
      </c>
      <c r="AN10" s="101">
        <f>IF(P10=0,"",IF(AM10=0,"",(AM10/P10)))</f>
        <v>0.10344827586207</v>
      </c>
      <c r="AO10" s="100">
        <v>1</v>
      </c>
      <c r="AP10" s="102">
        <f>IFERROR(AP10/AM10,"-")</f>
        <v>0</v>
      </c>
      <c r="AQ10" s="103">
        <v>3000</v>
      </c>
      <c r="AR10" s="104">
        <f>IFERROR(AQ10/AM10,"-")</f>
        <v>1000</v>
      </c>
      <c r="AS10" s="105">
        <v>1</v>
      </c>
      <c r="AT10" s="105"/>
      <c r="AU10" s="105"/>
      <c r="AV10" s="106">
        <v>1</v>
      </c>
      <c r="AW10" s="107">
        <f>IF(P10=0,"",IF(AV10=0,"",(AV10/P10)))</f>
        <v>0.03448275862069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3</v>
      </c>
      <c r="BF10" s="113">
        <f>IF(P10=0,"",IF(BE10=0,"",(BE10/P10)))</f>
        <v>0.10344827586207</v>
      </c>
      <c r="BG10" s="112">
        <v>1</v>
      </c>
      <c r="BH10" s="114">
        <f>IFERROR(BG10/BE10,"-")</f>
        <v>0.33333333333333</v>
      </c>
      <c r="BI10" s="115">
        <v>13000</v>
      </c>
      <c r="BJ10" s="116">
        <f>IFERROR(BI10/BE10,"-")</f>
        <v>4333.3333333333</v>
      </c>
      <c r="BK10" s="117"/>
      <c r="BL10" s="117"/>
      <c r="BM10" s="117">
        <v>1</v>
      </c>
      <c r="BN10" s="119">
        <v>11</v>
      </c>
      <c r="BO10" s="120">
        <f>IF(P10=0,"",IF(BN10=0,"",(BN10/P10)))</f>
        <v>0.37931034482759</v>
      </c>
      <c r="BP10" s="121">
        <v>1</v>
      </c>
      <c r="BQ10" s="122">
        <f>IFERROR(BP10/BN10,"-")</f>
        <v>0.090909090909091</v>
      </c>
      <c r="BR10" s="123">
        <v>6000</v>
      </c>
      <c r="BS10" s="124">
        <f>IFERROR(BR10/BN10,"-")</f>
        <v>545.45454545455</v>
      </c>
      <c r="BT10" s="125">
        <v>1</v>
      </c>
      <c r="BU10" s="125"/>
      <c r="BV10" s="125"/>
      <c r="BW10" s="126">
        <v>9</v>
      </c>
      <c r="BX10" s="127">
        <f>IF(P10=0,"",IF(BW10=0,"",(BW10/P10)))</f>
        <v>0.31034482758621</v>
      </c>
      <c r="BY10" s="128">
        <v>3</v>
      </c>
      <c r="BZ10" s="129">
        <f>IFERROR(BY10/BW10,"-")</f>
        <v>0.33333333333333</v>
      </c>
      <c r="CA10" s="130">
        <v>180000</v>
      </c>
      <c r="CB10" s="131">
        <f>IFERROR(CA10/BW10,"-")</f>
        <v>20000</v>
      </c>
      <c r="CC10" s="132"/>
      <c r="CD10" s="132">
        <v>1</v>
      </c>
      <c r="CE10" s="132">
        <v>2</v>
      </c>
      <c r="CF10" s="133">
        <v>2</v>
      </c>
      <c r="CG10" s="134">
        <f>IF(P10=0,"",IF(CF10=0,"",(CF10/P10)))</f>
        <v>0.068965517241379</v>
      </c>
      <c r="CH10" s="135">
        <v>1</v>
      </c>
      <c r="CI10" s="136">
        <f>IFERROR(CH10/CF10,"-")</f>
        <v>0.5</v>
      </c>
      <c r="CJ10" s="137">
        <v>293000</v>
      </c>
      <c r="CK10" s="138">
        <f>IFERROR(CJ10/CF10,"-")</f>
        <v>146500</v>
      </c>
      <c r="CL10" s="139"/>
      <c r="CM10" s="139"/>
      <c r="CN10" s="139">
        <v>1</v>
      </c>
      <c r="CO10" s="140">
        <v>6</v>
      </c>
      <c r="CP10" s="141">
        <v>217000</v>
      </c>
      <c r="CQ10" s="141">
        <v>293000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3.7785070175439</v>
      </c>
      <c r="B11" s="203" t="s">
        <v>78</v>
      </c>
      <c r="C11" s="203"/>
      <c r="D11" s="203" t="s">
        <v>62</v>
      </c>
      <c r="E11" s="203" t="s">
        <v>63</v>
      </c>
      <c r="F11" s="203" t="s">
        <v>79</v>
      </c>
      <c r="G11" s="203" t="s">
        <v>80</v>
      </c>
      <c r="H11" s="90" t="s">
        <v>66</v>
      </c>
      <c r="I11" s="204" t="s">
        <v>81</v>
      </c>
      <c r="J11" s="188">
        <v>570000</v>
      </c>
      <c r="K11" s="81">
        <v>70</v>
      </c>
      <c r="L11" s="81">
        <v>0</v>
      </c>
      <c r="M11" s="81">
        <v>286</v>
      </c>
      <c r="N11" s="91">
        <v>30</v>
      </c>
      <c r="O11" s="92">
        <v>1</v>
      </c>
      <c r="P11" s="93">
        <f>N11+O11</f>
        <v>31</v>
      </c>
      <c r="Q11" s="82">
        <f>IFERROR(P11/M11,"-")</f>
        <v>0.10839160839161</v>
      </c>
      <c r="R11" s="81">
        <v>1</v>
      </c>
      <c r="S11" s="81">
        <v>8</v>
      </c>
      <c r="T11" s="82">
        <f>IFERROR(S11/(O11+P11),"-")</f>
        <v>0.25</v>
      </c>
      <c r="U11" s="182">
        <f>IFERROR(J11/SUM(P11:P16),"-")</f>
        <v>8382.3529411765</v>
      </c>
      <c r="V11" s="84">
        <v>4</v>
      </c>
      <c r="W11" s="82">
        <f>IF(P11=0,"-",V11/P11)</f>
        <v>0.12903225806452</v>
      </c>
      <c r="X11" s="186">
        <v>65749</v>
      </c>
      <c r="Y11" s="187">
        <f>IFERROR(X11/P11,"-")</f>
        <v>2120.935483871</v>
      </c>
      <c r="Z11" s="187">
        <f>IFERROR(X11/V11,"-")</f>
        <v>16437.25</v>
      </c>
      <c r="AA11" s="188">
        <f>SUM(X11:X16)-SUM(J11:J16)</f>
        <v>1583749</v>
      </c>
      <c r="AB11" s="85">
        <f>SUM(X11:X16)/SUM(J11:J16)</f>
        <v>3.7785070175439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4</v>
      </c>
      <c r="AN11" s="101">
        <f>IF(P11=0,"",IF(AM11=0,"",(AM11/P11)))</f>
        <v>0.12903225806452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0.032258064516129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5</v>
      </c>
      <c r="BF11" s="113">
        <f>IF(P11=0,"",IF(BE11=0,"",(BE11/P11)))</f>
        <v>0.16129032258065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11</v>
      </c>
      <c r="BO11" s="120">
        <f>IF(P11=0,"",IF(BN11=0,"",(BN11/P11)))</f>
        <v>0.35483870967742</v>
      </c>
      <c r="BP11" s="121">
        <v>2</v>
      </c>
      <c r="BQ11" s="122">
        <f>IFERROR(BP11/BN11,"-")</f>
        <v>0.18181818181818</v>
      </c>
      <c r="BR11" s="123">
        <v>6749</v>
      </c>
      <c r="BS11" s="124">
        <f>IFERROR(BR11/BN11,"-")</f>
        <v>613.54545454545</v>
      </c>
      <c r="BT11" s="125">
        <v>1</v>
      </c>
      <c r="BU11" s="125">
        <v>1</v>
      </c>
      <c r="BV11" s="125"/>
      <c r="BW11" s="126">
        <v>9</v>
      </c>
      <c r="BX11" s="127">
        <f>IF(P11=0,"",IF(BW11=0,"",(BW11/P11)))</f>
        <v>0.29032258064516</v>
      </c>
      <c r="BY11" s="128">
        <v>2</v>
      </c>
      <c r="BZ11" s="129">
        <f>IFERROR(BY11/BW11,"-")</f>
        <v>0.22222222222222</v>
      </c>
      <c r="CA11" s="130">
        <v>59000</v>
      </c>
      <c r="CB11" s="131">
        <f>IFERROR(CA11/BW11,"-")</f>
        <v>6555.5555555556</v>
      </c>
      <c r="CC11" s="132">
        <v>1</v>
      </c>
      <c r="CD11" s="132"/>
      <c r="CE11" s="132">
        <v>1</v>
      </c>
      <c r="CF11" s="133">
        <v>1</v>
      </c>
      <c r="CG11" s="134">
        <f>IF(P11=0,"",IF(CF11=0,"",(CF11/P11)))</f>
        <v>0.032258064516129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4</v>
      </c>
      <c r="CP11" s="141">
        <v>65749</v>
      </c>
      <c r="CQ11" s="141">
        <v>56000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82</v>
      </c>
      <c r="C12" s="203"/>
      <c r="D12" s="203" t="s">
        <v>62</v>
      </c>
      <c r="E12" s="203" t="s">
        <v>63</v>
      </c>
      <c r="F12" s="203" t="s">
        <v>76</v>
      </c>
      <c r="G12" s="203"/>
      <c r="H12" s="90"/>
      <c r="I12" s="90"/>
      <c r="J12" s="188"/>
      <c r="K12" s="81">
        <v>93</v>
      </c>
      <c r="L12" s="81">
        <v>68</v>
      </c>
      <c r="M12" s="81">
        <v>35</v>
      </c>
      <c r="N12" s="91">
        <v>15</v>
      </c>
      <c r="O12" s="92">
        <v>0</v>
      </c>
      <c r="P12" s="93">
        <f>N12+O12</f>
        <v>15</v>
      </c>
      <c r="Q12" s="82">
        <f>IFERROR(P12/M12,"-")</f>
        <v>0.42857142857143</v>
      </c>
      <c r="R12" s="81">
        <v>1</v>
      </c>
      <c r="S12" s="81">
        <v>2</v>
      </c>
      <c r="T12" s="82">
        <f>IFERROR(S12/(O12+P12),"-")</f>
        <v>0.13333333333333</v>
      </c>
      <c r="U12" s="182"/>
      <c r="V12" s="84">
        <v>3</v>
      </c>
      <c r="W12" s="82">
        <f>IF(P12=0,"-",V12/P12)</f>
        <v>0.2</v>
      </c>
      <c r="X12" s="186">
        <v>152000</v>
      </c>
      <c r="Y12" s="187">
        <f>IFERROR(X12/P12,"-")</f>
        <v>10133.333333333</v>
      </c>
      <c r="Z12" s="187">
        <f>IFERROR(X12/V12,"-")</f>
        <v>50666.666666667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0.066666666666667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6</v>
      </c>
      <c r="BO12" s="120">
        <f>IF(P12=0,"",IF(BN12=0,"",(BN12/P12)))</f>
        <v>0.4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5</v>
      </c>
      <c r="BX12" s="127">
        <f>IF(P12=0,"",IF(BW12=0,"",(BW12/P12)))</f>
        <v>0.33333333333333</v>
      </c>
      <c r="BY12" s="128">
        <v>1</v>
      </c>
      <c r="BZ12" s="129">
        <f>IFERROR(BY12/BW12,"-")</f>
        <v>0.2</v>
      </c>
      <c r="CA12" s="130">
        <v>18000</v>
      </c>
      <c r="CB12" s="131">
        <f>IFERROR(CA12/BW12,"-")</f>
        <v>3600</v>
      </c>
      <c r="CC12" s="132"/>
      <c r="CD12" s="132"/>
      <c r="CE12" s="132">
        <v>1</v>
      </c>
      <c r="CF12" s="133">
        <v>3</v>
      </c>
      <c r="CG12" s="134">
        <f>IF(P12=0,"",IF(CF12=0,"",(CF12/P12)))</f>
        <v>0.2</v>
      </c>
      <c r="CH12" s="135">
        <v>2</v>
      </c>
      <c r="CI12" s="136">
        <f>IFERROR(CH12/CF12,"-")</f>
        <v>0.66666666666667</v>
      </c>
      <c r="CJ12" s="137">
        <v>134000</v>
      </c>
      <c r="CK12" s="138">
        <f>IFERROR(CJ12/CF12,"-")</f>
        <v>44666.666666667</v>
      </c>
      <c r="CL12" s="139"/>
      <c r="CM12" s="139"/>
      <c r="CN12" s="139">
        <v>2</v>
      </c>
      <c r="CO12" s="140">
        <v>3</v>
      </c>
      <c r="CP12" s="141">
        <v>152000</v>
      </c>
      <c r="CQ12" s="141">
        <v>114000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83</v>
      </c>
      <c r="C13" s="203"/>
      <c r="D13" s="203" t="s">
        <v>84</v>
      </c>
      <c r="E13" s="203" t="s">
        <v>85</v>
      </c>
      <c r="F13" s="203" t="s">
        <v>64</v>
      </c>
      <c r="G13" s="203" t="s">
        <v>80</v>
      </c>
      <c r="H13" s="90" t="s">
        <v>86</v>
      </c>
      <c r="I13" s="205" t="s">
        <v>87</v>
      </c>
      <c r="J13" s="188"/>
      <c r="K13" s="81">
        <v>0</v>
      </c>
      <c r="L13" s="81">
        <v>0</v>
      </c>
      <c r="M13" s="81">
        <v>2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84</v>
      </c>
      <c r="E14" s="203" t="s">
        <v>85</v>
      </c>
      <c r="F14" s="203" t="s">
        <v>76</v>
      </c>
      <c r="G14" s="203"/>
      <c r="H14" s="90"/>
      <c r="I14" s="90"/>
      <c r="J14" s="188"/>
      <c r="K14" s="81">
        <v>46</v>
      </c>
      <c r="L14" s="81">
        <v>33</v>
      </c>
      <c r="M14" s="81">
        <v>19</v>
      </c>
      <c r="N14" s="91">
        <v>10</v>
      </c>
      <c r="O14" s="92">
        <v>0</v>
      </c>
      <c r="P14" s="93">
        <f>N14+O14</f>
        <v>10</v>
      </c>
      <c r="Q14" s="82">
        <f>IFERROR(P14/M14,"-")</f>
        <v>0.52631578947368</v>
      </c>
      <c r="R14" s="81">
        <v>5</v>
      </c>
      <c r="S14" s="81">
        <v>0</v>
      </c>
      <c r="T14" s="82">
        <f>IFERROR(S14/(O14+P14),"-")</f>
        <v>0</v>
      </c>
      <c r="U14" s="182"/>
      <c r="V14" s="84">
        <v>3</v>
      </c>
      <c r="W14" s="82">
        <f>IF(P14=0,"-",V14/P14)</f>
        <v>0.3</v>
      </c>
      <c r="X14" s="186">
        <v>1936000</v>
      </c>
      <c r="Y14" s="187">
        <f>IFERROR(X14/P14,"-")</f>
        <v>193600</v>
      </c>
      <c r="Z14" s="187">
        <f>IFERROR(X14/V14,"-")</f>
        <v>645333.33333333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0.3</v>
      </c>
      <c r="BP14" s="121">
        <v>1</v>
      </c>
      <c r="BQ14" s="122">
        <f>IFERROR(BP14/BN14,"-")</f>
        <v>0.33333333333333</v>
      </c>
      <c r="BR14" s="123">
        <v>1670000</v>
      </c>
      <c r="BS14" s="124">
        <f>IFERROR(BR14/BN14,"-")</f>
        <v>556666.66666667</v>
      </c>
      <c r="BT14" s="125"/>
      <c r="BU14" s="125"/>
      <c r="BV14" s="125">
        <v>1</v>
      </c>
      <c r="BW14" s="126">
        <v>7</v>
      </c>
      <c r="BX14" s="127">
        <f>IF(P14=0,"",IF(BW14=0,"",(BW14/P14)))</f>
        <v>0.7</v>
      </c>
      <c r="BY14" s="128">
        <v>2</v>
      </c>
      <c r="BZ14" s="129">
        <f>IFERROR(BY14/BW14,"-")</f>
        <v>0.28571428571429</v>
      </c>
      <c r="CA14" s="130">
        <v>266000</v>
      </c>
      <c r="CB14" s="131">
        <f>IFERROR(CA14/BW14,"-")</f>
        <v>38000</v>
      </c>
      <c r="CC14" s="132"/>
      <c r="CD14" s="132"/>
      <c r="CE14" s="132">
        <v>2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3</v>
      </c>
      <c r="CP14" s="141">
        <v>1936000</v>
      </c>
      <c r="CQ14" s="141">
        <v>1670000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89</v>
      </c>
      <c r="C15" s="203"/>
      <c r="D15" s="203" t="s">
        <v>84</v>
      </c>
      <c r="E15" s="203" t="s">
        <v>85</v>
      </c>
      <c r="F15" s="203" t="s">
        <v>79</v>
      </c>
      <c r="G15" s="203" t="s">
        <v>90</v>
      </c>
      <c r="H15" s="90" t="s">
        <v>86</v>
      </c>
      <c r="I15" s="204" t="s">
        <v>91</v>
      </c>
      <c r="J15" s="188"/>
      <c r="K15" s="81">
        <v>18</v>
      </c>
      <c r="L15" s="81">
        <v>0</v>
      </c>
      <c r="M15" s="81">
        <v>53</v>
      </c>
      <c r="N15" s="91">
        <v>11</v>
      </c>
      <c r="O15" s="92">
        <v>0</v>
      </c>
      <c r="P15" s="93">
        <f>N15+O15</f>
        <v>11</v>
      </c>
      <c r="Q15" s="82">
        <f>IFERROR(P15/M15,"-")</f>
        <v>0.20754716981132</v>
      </c>
      <c r="R15" s="81">
        <v>0</v>
      </c>
      <c r="S15" s="81">
        <v>3</v>
      </c>
      <c r="T15" s="82">
        <f>IFERROR(S15/(O15+P15),"-")</f>
        <v>0.27272727272727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2</v>
      </c>
      <c r="AN15" s="101">
        <f>IF(P15=0,"",IF(AM15=0,"",(AM15/P15)))</f>
        <v>0.18181818181818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3</v>
      </c>
      <c r="BF15" s="113">
        <f>IF(P15=0,"",IF(BE15=0,"",(BE15/P15)))</f>
        <v>0.27272727272727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4</v>
      </c>
      <c r="BO15" s="120">
        <f>IF(P15=0,"",IF(BN15=0,"",(BN15/P15)))</f>
        <v>0.36363636363636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2</v>
      </c>
      <c r="BX15" s="127">
        <f>IF(P15=0,"",IF(BW15=0,"",(BW15/P15)))</f>
        <v>0.18181818181818</v>
      </c>
      <c r="BY15" s="128">
        <v>1</v>
      </c>
      <c r="BZ15" s="129">
        <f>IFERROR(BY15/BW15,"-")</f>
        <v>0.5</v>
      </c>
      <c r="CA15" s="130">
        <v>230000</v>
      </c>
      <c r="CB15" s="131">
        <f>IFERROR(CA15/BW15,"-")</f>
        <v>115000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>
        <v>230000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92</v>
      </c>
      <c r="C16" s="203"/>
      <c r="D16" s="203" t="s">
        <v>84</v>
      </c>
      <c r="E16" s="203" t="s">
        <v>85</v>
      </c>
      <c r="F16" s="203" t="s">
        <v>76</v>
      </c>
      <c r="G16" s="203"/>
      <c r="H16" s="90"/>
      <c r="I16" s="90"/>
      <c r="J16" s="188"/>
      <c r="K16" s="81">
        <v>34</v>
      </c>
      <c r="L16" s="81">
        <v>20</v>
      </c>
      <c r="M16" s="81">
        <v>4</v>
      </c>
      <c r="N16" s="91">
        <v>1</v>
      </c>
      <c r="O16" s="92">
        <v>0</v>
      </c>
      <c r="P16" s="93">
        <f>N16+O16</f>
        <v>1</v>
      </c>
      <c r="Q16" s="82">
        <f>IFERROR(P16/M16,"-")</f>
        <v>0.25</v>
      </c>
      <c r="R16" s="81">
        <v>0</v>
      </c>
      <c r="S16" s="81">
        <v>1</v>
      </c>
      <c r="T16" s="82">
        <f>IFERROR(S16/(O16+P16),"-")</f>
        <v>1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1</v>
      </c>
      <c r="BY16" s="128">
        <v>1</v>
      </c>
      <c r="BZ16" s="129">
        <f>IFERROR(BY16/BW16,"-")</f>
        <v>1</v>
      </c>
      <c r="CA16" s="130">
        <v>5000</v>
      </c>
      <c r="CB16" s="131">
        <f>IFERROR(CA16/BW16,"-")</f>
        <v>5000</v>
      </c>
      <c r="CC16" s="132">
        <v>1</v>
      </c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>
        <v>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1.1161764705882</v>
      </c>
      <c r="B17" s="203" t="s">
        <v>93</v>
      </c>
      <c r="C17" s="203"/>
      <c r="D17" s="203" t="s">
        <v>62</v>
      </c>
      <c r="E17" s="203" t="s">
        <v>94</v>
      </c>
      <c r="F17" s="203" t="s">
        <v>79</v>
      </c>
      <c r="G17" s="203" t="s">
        <v>90</v>
      </c>
      <c r="H17" s="90" t="s">
        <v>95</v>
      </c>
      <c r="I17" s="90" t="s">
        <v>96</v>
      </c>
      <c r="J17" s="188">
        <v>340000</v>
      </c>
      <c r="K17" s="81">
        <v>10</v>
      </c>
      <c r="L17" s="81">
        <v>0</v>
      </c>
      <c r="M17" s="81">
        <v>77</v>
      </c>
      <c r="N17" s="91">
        <v>5</v>
      </c>
      <c r="O17" s="92">
        <v>0</v>
      </c>
      <c r="P17" s="93">
        <f>N17+O17</f>
        <v>5</v>
      </c>
      <c r="Q17" s="82">
        <f>IFERROR(P17/M17,"-")</f>
        <v>0.064935064935065</v>
      </c>
      <c r="R17" s="81">
        <v>0</v>
      </c>
      <c r="S17" s="81">
        <v>0</v>
      </c>
      <c r="T17" s="82">
        <f>IFERROR(S17/(O17+P17),"-")</f>
        <v>0</v>
      </c>
      <c r="U17" s="182">
        <f>IFERROR(J17/SUM(P17:P32),"-")</f>
        <v>4722.2222222222</v>
      </c>
      <c r="V17" s="84">
        <v>1</v>
      </c>
      <c r="W17" s="82">
        <f>IF(P17=0,"-",V17/P17)</f>
        <v>0.2</v>
      </c>
      <c r="X17" s="186">
        <v>13000</v>
      </c>
      <c r="Y17" s="187">
        <f>IFERROR(X17/P17,"-")</f>
        <v>2600</v>
      </c>
      <c r="Z17" s="187">
        <f>IFERROR(X17/V17,"-")</f>
        <v>13000</v>
      </c>
      <c r="AA17" s="188">
        <f>SUM(X17:X32)-SUM(J17:J32)</f>
        <v>39500</v>
      </c>
      <c r="AB17" s="85">
        <f>SUM(X17:X32)/SUM(J17:J32)</f>
        <v>1.1161764705882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0.2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0.2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</v>
      </c>
      <c r="BX17" s="127">
        <f>IF(P17=0,"",IF(BW17=0,"",(BW17/P17)))</f>
        <v>0.4</v>
      </c>
      <c r="BY17" s="128">
        <v>1</v>
      </c>
      <c r="BZ17" s="129">
        <f>IFERROR(BY17/BW17,"-")</f>
        <v>0.5</v>
      </c>
      <c r="CA17" s="130">
        <v>13000</v>
      </c>
      <c r="CB17" s="131">
        <f>IFERROR(CA17/BW17,"-")</f>
        <v>6500</v>
      </c>
      <c r="CC17" s="132"/>
      <c r="CD17" s="132"/>
      <c r="CE17" s="132">
        <v>1</v>
      </c>
      <c r="CF17" s="133">
        <v>1</v>
      </c>
      <c r="CG17" s="134">
        <f>IF(P17=0,"",IF(CF17=0,"",(CF17/P17)))</f>
        <v>0.2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1</v>
      </c>
      <c r="CP17" s="141">
        <v>13000</v>
      </c>
      <c r="CQ17" s="141">
        <v>13000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97</v>
      </c>
      <c r="C18" s="203"/>
      <c r="D18" s="203" t="s">
        <v>62</v>
      </c>
      <c r="E18" s="203" t="s">
        <v>94</v>
      </c>
      <c r="F18" s="203" t="s">
        <v>76</v>
      </c>
      <c r="G18" s="203"/>
      <c r="H18" s="90"/>
      <c r="I18" s="90"/>
      <c r="J18" s="188"/>
      <c r="K18" s="81">
        <v>33</v>
      </c>
      <c r="L18" s="81">
        <v>21</v>
      </c>
      <c r="M18" s="81">
        <v>13</v>
      </c>
      <c r="N18" s="91">
        <v>5</v>
      </c>
      <c r="O18" s="92">
        <v>0</v>
      </c>
      <c r="P18" s="93">
        <f>N18+O18</f>
        <v>5</v>
      </c>
      <c r="Q18" s="82">
        <f>IFERROR(P18/M18,"-")</f>
        <v>0.38461538461538</v>
      </c>
      <c r="R18" s="81">
        <v>1</v>
      </c>
      <c r="S18" s="81">
        <v>1</v>
      </c>
      <c r="T18" s="82">
        <f>IFERROR(S18/(O18+P18),"-")</f>
        <v>0.2</v>
      </c>
      <c r="U18" s="182"/>
      <c r="V18" s="84">
        <v>2</v>
      </c>
      <c r="W18" s="82">
        <f>IF(P18=0,"-",V18/P18)</f>
        <v>0.4</v>
      </c>
      <c r="X18" s="186">
        <v>25000</v>
      </c>
      <c r="Y18" s="187">
        <f>IFERROR(X18/P18,"-")</f>
        <v>5000</v>
      </c>
      <c r="Z18" s="187">
        <f>IFERROR(X18/V18,"-")</f>
        <v>12500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0.2</v>
      </c>
      <c r="AX18" s="106">
        <v>1</v>
      </c>
      <c r="AY18" s="108">
        <f>IFERROR(AX18/AV18,"-")</f>
        <v>1</v>
      </c>
      <c r="AZ18" s="109">
        <v>3000</v>
      </c>
      <c r="BA18" s="110">
        <f>IFERROR(AZ18/AV18,"-")</f>
        <v>3000</v>
      </c>
      <c r="BB18" s="111">
        <v>1</v>
      </c>
      <c r="BC18" s="111"/>
      <c r="BD18" s="111"/>
      <c r="BE18" s="112">
        <v>1</v>
      </c>
      <c r="BF18" s="113">
        <f>IF(P18=0,"",IF(BE18=0,"",(BE18/P18)))</f>
        <v>0.2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0.4</v>
      </c>
      <c r="BP18" s="121">
        <v>1</v>
      </c>
      <c r="BQ18" s="122">
        <f>IFERROR(BP18/BN18,"-")</f>
        <v>0.5</v>
      </c>
      <c r="BR18" s="123">
        <v>22000</v>
      </c>
      <c r="BS18" s="124">
        <f>IFERROR(BR18/BN18,"-")</f>
        <v>11000</v>
      </c>
      <c r="BT18" s="125"/>
      <c r="BU18" s="125"/>
      <c r="BV18" s="125">
        <v>1</v>
      </c>
      <c r="BW18" s="126">
        <v>1</v>
      </c>
      <c r="BX18" s="127">
        <f>IF(P18=0,"",IF(BW18=0,"",(BW18/P18)))</f>
        <v>0.2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25000</v>
      </c>
      <c r="CQ18" s="141">
        <v>22000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98</v>
      </c>
      <c r="C19" s="203"/>
      <c r="D19" s="203" t="s">
        <v>62</v>
      </c>
      <c r="E19" s="203" t="s">
        <v>94</v>
      </c>
      <c r="F19" s="203" t="s">
        <v>79</v>
      </c>
      <c r="G19" s="203" t="s">
        <v>90</v>
      </c>
      <c r="H19" s="90" t="s">
        <v>95</v>
      </c>
      <c r="I19" s="90"/>
      <c r="J19" s="188"/>
      <c r="K19" s="81">
        <v>29</v>
      </c>
      <c r="L19" s="81">
        <v>0</v>
      </c>
      <c r="M19" s="81">
        <v>117</v>
      </c>
      <c r="N19" s="91">
        <v>4</v>
      </c>
      <c r="O19" s="92">
        <v>1</v>
      </c>
      <c r="P19" s="93">
        <f>N19+O19</f>
        <v>5</v>
      </c>
      <c r="Q19" s="82">
        <f>IFERROR(P19/M19,"-")</f>
        <v>0.042735042735043</v>
      </c>
      <c r="R19" s="81">
        <v>2</v>
      </c>
      <c r="S19" s="81">
        <v>2</v>
      </c>
      <c r="T19" s="82">
        <f>IFERROR(S19/(O19+P19),"-")</f>
        <v>0.33333333333333</v>
      </c>
      <c r="U19" s="182"/>
      <c r="V19" s="84">
        <v>2</v>
      </c>
      <c r="W19" s="82">
        <f>IF(P19=0,"-",V19/P19)</f>
        <v>0.4</v>
      </c>
      <c r="X19" s="186">
        <v>15000</v>
      </c>
      <c r="Y19" s="187">
        <f>IFERROR(X19/P19,"-")</f>
        <v>3000</v>
      </c>
      <c r="Z19" s="187">
        <f>IFERROR(X19/V19,"-")</f>
        <v>7500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0.2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</v>
      </c>
      <c r="AW19" s="107">
        <f>IF(P19=0,"",IF(AV19=0,"",(AV19/P19)))</f>
        <v>0.2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3</v>
      </c>
      <c r="BO19" s="120">
        <f>IF(P19=0,"",IF(BN19=0,"",(BN19/P19)))</f>
        <v>0.6</v>
      </c>
      <c r="BP19" s="121">
        <v>2</v>
      </c>
      <c r="BQ19" s="122">
        <f>IFERROR(BP19/BN19,"-")</f>
        <v>0.66666666666667</v>
      </c>
      <c r="BR19" s="123">
        <v>15000</v>
      </c>
      <c r="BS19" s="124">
        <f>IFERROR(BR19/BN19,"-")</f>
        <v>5000</v>
      </c>
      <c r="BT19" s="125">
        <v>1</v>
      </c>
      <c r="BU19" s="125">
        <v>1</v>
      </c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15000</v>
      </c>
      <c r="CQ19" s="141">
        <v>10000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99</v>
      </c>
      <c r="C20" s="203"/>
      <c r="D20" s="203" t="s">
        <v>62</v>
      </c>
      <c r="E20" s="203" t="s">
        <v>94</v>
      </c>
      <c r="F20" s="203" t="s">
        <v>76</v>
      </c>
      <c r="G20" s="203"/>
      <c r="H20" s="90"/>
      <c r="I20" s="90"/>
      <c r="J20" s="188"/>
      <c r="K20" s="81">
        <v>30</v>
      </c>
      <c r="L20" s="81">
        <v>23</v>
      </c>
      <c r="M20" s="81">
        <v>13</v>
      </c>
      <c r="N20" s="91">
        <v>7</v>
      </c>
      <c r="O20" s="92">
        <v>0</v>
      </c>
      <c r="P20" s="93">
        <f>N20+O20</f>
        <v>7</v>
      </c>
      <c r="Q20" s="82">
        <f>IFERROR(P20/M20,"-")</f>
        <v>0.53846153846154</v>
      </c>
      <c r="R20" s="81">
        <v>1</v>
      </c>
      <c r="S20" s="81">
        <v>1</v>
      </c>
      <c r="T20" s="82">
        <f>IFERROR(S20/(O20+P20),"-")</f>
        <v>0.14285714285714</v>
      </c>
      <c r="U20" s="182"/>
      <c r="V20" s="84">
        <v>1</v>
      </c>
      <c r="W20" s="82">
        <f>IF(P20=0,"-",V20/P20)</f>
        <v>0.14285714285714</v>
      </c>
      <c r="X20" s="186">
        <v>37000</v>
      </c>
      <c r="Y20" s="187">
        <f>IFERROR(X20/P20,"-")</f>
        <v>5285.7142857143</v>
      </c>
      <c r="Z20" s="187">
        <f>IFERROR(X20/V20,"-")</f>
        <v>37000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4</v>
      </c>
      <c r="BO20" s="120">
        <f>IF(P20=0,"",IF(BN20=0,"",(BN20/P20)))</f>
        <v>0.57142857142857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2</v>
      </c>
      <c r="BX20" s="127">
        <f>IF(P20=0,"",IF(BW20=0,"",(BW20/P20)))</f>
        <v>0.28571428571429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0.14285714285714</v>
      </c>
      <c r="CH20" s="135">
        <v>1</v>
      </c>
      <c r="CI20" s="136">
        <f>IFERROR(CH20/CF20,"-")</f>
        <v>1</v>
      </c>
      <c r="CJ20" s="137">
        <v>37000</v>
      </c>
      <c r="CK20" s="138">
        <f>IFERROR(CJ20/CF20,"-")</f>
        <v>37000</v>
      </c>
      <c r="CL20" s="139"/>
      <c r="CM20" s="139"/>
      <c r="CN20" s="139">
        <v>1</v>
      </c>
      <c r="CO20" s="140">
        <v>1</v>
      </c>
      <c r="CP20" s="141">
        <v>37000</v>
      </c>
      <c r="CQ20" s="141">
        <v>37000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100</v>
      </c>
      <c r="C21" s="203"/>
      <c r="D21" s="203" t="s">
        <v>101</v>
      </c>
      <c r="E21" s="203" t="s">
        <v>102</v>
      </c>
      <c r="F21" s="203" t="s">
        <v>79</v>
      </c>
      <c r="G21" s="203" t="s">
        <v>90</v>
      </c>
      <c r="H21" s="90" t="s">
        <v>95</v>
      </c>
      <c r="I21" s="90" t="s">
        <v>103</v>
      </c>
      <c r="J21" s="188"/>
      <c r="K21" s="81">
        <v>15</v>
      </c>
      <c r="L21" s="81">
        <v>0</v>
      </c>
      <c r="M21" s="81">
        <v>66</v>
      </c>
      <c r="N21" s="91">
        <v>6</v>
      </c>
      <c r="O21" s="92">
        <v>0</v>
      </c>
      <c r="P21" s="93">
        <f>N21+O21</f>
        <v>6</v>
      </c>
      <c r="Q21" s="82">
        <f>IFERROR(P21/M21,"-")</f>
        <v>0.090909090909091</v>
      </c>
      <c r="R21" s="81">
        <v>1</v>
      </c>
      <c r="S21" s="81">
        <v>1</v>
      </c>
      <c r="T21" s="82">
        <f>IFERROR(S21/(O21+P21),"-")</f>
        <v>0.16666666666667</v>
      </c>
      <c r="U21" s="182"/>
      <c r="V21" s="84">
        <v>2</v>
      </c>
      <c r="W21" s="82">
        <f>IF(P21=0,"-",V21/P21)</f>
        <v>0.33333333333333</v>
      </c>
      <c r="X21" s="186">
        <v>63000</v>
      </c>
      <c r="Y21" s="187">
        <f>IFERROR(X21/P21,"-")</f>
        <v>10500</v>
      </c>
      <c r="Z21" s="187">
        <f>IFERROR(X21/V21,"-")</f>
        <v>31500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5</v>
      </c>
      <c r="BO21" s="120">
        <f>IF(P21=0,"",IF(BN21=0,"",(BN21/P21)))</f>
        <v>0.83333333333333</v>
      </c>
      <c r="BP21" s="121">
        <v>1</v>
      </c>
      <c r="BQ21" s="122">
        <f>IFERROR(BP21/BN21,"-")</f>
        <v>0.2</v>
      </c>
      <c r="BR21" s="123">
        <v>50000</v>
      </c>
      <c r="BS21" s="124">
        <f>IFERROR(BR21/BN21,"-")</f>
        <v>10000</v>
      </c>
      <c r="BT21" s="125"/>
      <c r="BU21" s="125"/>
      <c r="BV21" s="125">
        <v>1</v>
      </c>
      <c r="BW21" s="126">
        <v>1</v>
      </c>
      <c r="BX21" s="127">
        <f>IF(P21=0,"",IF(BW21=0,"",(BW21/P21)))</f>
        <v>0.16666666666667</v>
      </c>
      <c r="BY21" s="128">
        <v>1</v>
      </c>
      <c r="BZ21" s="129">
        <f>IFERROR(BY21/BW21,"-")</f>
        <v>1</v>
      </c>
      <c r="CA21" s="130">
        <v>13000</v>
      </c>
      <c r="CB21" s="131">
        <f>IFERROR(CA21/BW21,"-")</f>
        <v>13000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63000</v>
      </c>
      <c r="CQ21" s="141">
        <v>50000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104</v>
      </c>
      <c r="C22" s="203"/>
      <c r="D22" s="203" t="s">
        <v>101</v>
      </c>
      <c r="E22" s="203" t="s">
        <v>102</v>
      </c>
      <c r="F22" s="203" t="s">
        <v>76</v>
      </c>
      <c r="G22" s="203"/>
      <c r="H22" s="90"/>
      <c r="I22" s="90"/>
      <c r="J22" s="188"/>
      <c r="K22" s="81">
        <v>47</v>
      </c>
      <c r="L22" s="81">
        <v>23</v>
      </c>
      <c r="M22" s="81">
        <v>15</v>
      </c>
      <c r="N22" s="91">
        <v>4</v>
      </c>
      <c r="O22" s="92">
        <v>0</v>
      </c>
      <c r="P22" s="93">
        <f>N22+O22</f>
        <v>4</v>
      </c>
      <c r="Q22" s="82">
        <f>IFERROR(P22/M22,"-")</f>
        <v>0.26666666666667</v>
      </c>
      <c r="R22" s="81">
        <v>0</v>
      </c>
      <c r="S22" s="81">
        <v>2</v>
      </c>
      <c r="T22" s="82">
        <f>IFERROR(S22/(O22+P22),"-")</f>
        <v>0.5</v>
      </c>
      <c r="U22" s="182"/>
      <c r="V22" s="84">
        <v>1</v>
      </c>
      <c r="W22" s="82">
        <f>IF(P22=0,"-",V22/P22)</f>
        <v>0.25</v>
      </c>
      <c r="X22" s="186">
        <v>5000</v>
      </c>
      <c r="Y22" s="187">
        <f>IFERROR(X22/P22,"-")</f>
        <v>1250</v>
      </c>
      <c r="Z22" s="187">
        <f>IFERROR(X22/V22,"-")</f>
        <v>5000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>
        <v>2</v>
      </c>
      <c r="CG22" s="134">
        <f>IF(P22=0,"",IF(CF22=0,"",(CF22/P22)))</f>
        <v>0.5</v>
      </c>
      <c r="CH22" s="135">
        <v>1</v>
      </c>
      <c r="CI22" s="136">
        <f>IFERROR(CH22/CF22,"-")</f>
        <v>0.5</v>
      </c>
      <c r="CJ22" s="137">
        <v>5000</v>
      </c>
      <c r="CK22" s="138">
        <f>IFERROR(CJ22/CF22,"-")</f>
        <v>2500</v>
      </c>
      <c r="CL22" s="139">
        <v>1</v>
      </c>
      <c r="CM22" s="139"/>
      <c r="CN22" s="139"/>
      <c r="CO22" s="140">
        <v>1</v>
      </c>
      <c r="CP22" s="141">
        <v>5000</v>
      </c>
      <c r="CQ22" s="141">
        <v>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105</v>
      </c>
      <c r="C23" s="203"/>
      <c r="D23" s="203" t="s">
        <v>101</v>
      </c>
      <c r="E23" s="203" t="s">
        <v>102</v>
      </c>
      <c r="F23" s="203" t="s">
        <v>79</v>
      </c>
      <c r="G23" s="203" t="s">
        <v>90</v>
      </c>
      <c r="H23" s="90" t="s">
        <v>95</v>
      </c>
      <c r="I23" s="90"/>
      <c r="J23" s="188"/>
      <c r="K23" s="81">
        <v>0</v>
      </c>
      <c r="L23" s="81">
        <v>0</v>
      </c>
      <c r="M23" s="81">
        <v>1</v>
      </c>
      <c r="N23" s="91">
        <v>0</v>
      </c>
      <c r="O23" s="92">
        <v>0</v>
      </c>
      <c r="P23" s="93">
        <f>N23+O23</f>
        <v>0</v>
      </c>
      <c r="Q23" s="82">
        <f>IFERROR(P23/M23,"-")</f>
        <v>0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106</v>
      </c>
      <c r="C24" s="203"/>
      <c r="D24" s="203" t="s">
        <v>101</v>
      </c>
      <c r="E24" s="203" t="s">
        <v>102</v>
      </c>
      <c r="F24" s="203" t="s">
        <v>76</v>
      </c>
      <c r="G24" s="203"/>
      <c r="H24" s="90"/>
      <c r="I24" s="90"/>
      <c r="J24" s="188"/>
      <c r="K24" s="81">
        <v>3</v>
      </c>
      <c r="L24" s="81">
        <v>3</v>
      </c>
      <c r="M24" s="81">
        <v>0</v>
      </c>
      <c r="N24" s="91">
        <v>0</v>
      </c>
      <c r="O24" s="92">
        <v>0</v>
      </c>
      <c r="P24" s="93">
        <f>N24+O24</f>
        <v>0</v>
      </c>
      <c r="Q24" s="82" t="str">
        <f>IFERROR(P24/M24,"-")</f>
        <v>-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107</v>
      </c>
      <c r="C25" s="203"/>
      <c r="D25" s="203" t="s">
        <v>62</v>
      </c>
      <c r="E25" s="203" t="s">
        <v>94</v>
      </c>
      <c r="F25" s="203" t="s">
        <v>79</v>
      </c>
      <c r="G25" s="203" t="s">
        <v>80</v>
      </c>
      <c r="H25" s="90" t="s">
        <v>95</v>
      </c>
      <c r="I25" s="90" t="s">
        <v>96</v>
      </c>
      <c r="J25" s="188"/>
      <c r="K25" s="81">
        <v>0</v>
      </c>
      <c r="L25" s="81">
        <v>0</v>
      </c>
      <c r="M25" s="81">
        <v>1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108</v>
      </c>
      <c r="C26" s="203"/>
      <c r="D26" s="203" t="s">
        <v>62</v>
      </c>
      <c r="E26" s="203" t="s">
        <v>94</v>
      </c>
      <c r="F26" s="203" t="s">
        <v>76</v>
      </c>
      <c r="G26" s="203"/>
      <c r="H26" s="90"/>
      <c r="I26" s="90"/>
      <c r="J26" s="188"/>
      <c r="K26" s="81">
        <v>4</v>
      </c>
      <c r="L26" s="81">
        <v>4</v>
      </c>
      <c r="M26" s="81">
        <v>2</v>
      </c>
      <c r="N26" s="91">
        <v>2</v>
      </c>
      <c r="O26" s="92">
        <v>0</v>
      </c>
      <c r="P26" s="93">
        <f>N26+O26</f>
        <v>2</v>
      </c>
      <c r="Q26" s="82">
        <f>IFERROR(P26/M26,"-")</f>
        <v>1</v>
      </c>
      <c r="R26" s="81">
        <v>0</v>
      </c>
      <c r="S26" s="81">
        <v>2</v>
      </c>
      <c r="T26" s="82">
        <f>IFERROR(S26/(O26+P26),"-")</f>
        <v>1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2</v>
      </c>
      <c r="AN26" s="101">
        <f>IF(P26=0,"",IF(AM26=0,"",(AM26/P26)))</f>
        <v>1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109</v>
      </c>
      <c r="C27" s="203"/>
      <c r="D27" s="203" t="s">
        <v>62</v>
      </c>
      <c r="E27" s="203" t="s">
        <v>94</v>
      </c>
      <c r="F27" s="203" t="s">
        <v>79</v>
      </c>
      <c r="G27" s="203" t="s">
        <v>80</v>
      </c>
      <c r="H27" s="90" t="s">
        <v>95</v>
      </c>
      <c r="I27" s="90"/>
      <c r="J27" s="188"/>
      <c r="K27" s="81">
        <v>11</v>
      </c>
      <c r="L27" s="81">
        <v>0</v>
      </c>
      <c r="M27" s="81">
        <v>37</v>
      </c>
      <c r="N27" s="91">
        <v>2</v>
      </c>
      <c r="O27" s="92">
        <v>0</v>
      </c>
      <c r="P27" s="93">
        <f>N27+O27</f>
        <v>2</v>
      </c>
      <c r="Q27" s="82">
        <f>IFERROR(P27/M27,"-")</f>
        <v>0.054054054054054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1</v>
      </c>
      <c r="BX27" s="127">
        <f>IF(P27=0,"",IF(BW27=0,"",(BW27/P27)))</f>
        <v>0.5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110</v>
      </c>
      <c r="C28" s="203"/>
      <c r="D28" s="203" t="s">
        <v>62</v>
      </c>
      <c r="E28" s="203" t="s">
        <v>94</v>
      </c>
      <c r="F28" s="203" t="s">
        <v>76</v>
      </c>
      <c r="G28" s="203"/>
      <c r="H28" s="90"/>
      <c r="I28" s="90"/>
      <c r="J28" s="188"/>
      <c r="K28" s="81">
        <v>31</v>
      </c>
      <c r="L28" s="81">
        <v>26</v>
      </c>
      <c r="M28" s="81">
        <v>4</v>
      </c>
      <c r="N28" s="91">
        <v>4</v>
      </c>
      <c r="O28" s="92">
        <v>0</v>
      </c>
      <c r="P28" s="93">
        <f>N28+O28</f>
        <v>4</v>
      </c>
      <c r="Q28" s="82">
        <f>IFERROR(P28/M28,"-")</f>
        <v>1</v>
      </c>
      <c r="R28" s="81">
        <v>0</v>
      </c>
      <c r="S28" s="81">
        <v>1</v>
      </c>
      <c r="T28" s="82">
        <f>IFERROR(S28/(O28+P28),"-")</f>
        <v>0.25</v>
      </c>
      <c r="U28" s="182"/>
      <c r="V28" s="84">
        <v>3</v>
      </c>
      <c r="W28" s="82">
        <f>IF(P28=0,"-",V28/P28)</f>
        <v>0.75</v>
      </c>
      <c r="X28" s="186">
        <v>47000</v>
      </c>
      <c r="Y28" s="187">
        <f>IFERROR(X28/P28,"-")</f>
        <v>11750</v>
      </c>
      <c r="Z28" s="187">
        <f>IFERROR(X28/V28,"-")</f>
        <v>15666.666666667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4</v>
      </c>
      <c r="BX28" s="127">
        <f>IF(P28=0,"",IF(BW28=0,"",(BW28/P28)))</f>
        <v>1</v>
      </c>
      <c r="BY28" s="128">
        <v>3</v>
      </c>
      <c r="BZ28" s="129">
        <f>IFERROR(BY28/BW28,"-")</f>
        <v>0.75</v>
      </c>
      <c r="CA28" s="130">
        <v>47000</v>
      </c>
      <c r="CB28" s="131">
        <f>IFERROR(CA28/BW28,"-")</f>
        <v>11750</v>
      </c>
      <c r="CC28" s="132">
        <v>2</v>
      </c>
      <c r="CD28" s="132"/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3</v>
      </c>
      <c r="CP28" s="141">
        <v>47000</v>
      </c>
      <c r="CQ28" s="141">
        <v>34000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111</v>
      </c>
      <c r="C29" s="203"/>
      <c r="D29" s="203" t="s">
        <v>101</v>
      </c>
      <c r="E29" s="203" t="s">
        <v>102</v>
      </c>
      <c r="F29" s="203" t="s">
        <v>79</v>
      </c>
      <c r="G29" s="203" t="s">
        <v>80</v>
      </c>
      <c r="H29" s="90" t="s">
        <v>95</v>
      </c>
      <c r="I29" s="90" t="s">
        <v>103</v>
      </c>
      <c r="J29" s="188"/>
      <c r="K29" s="81">
        <v>47</v>
      </c>
      <c r="L29" s="81">
        <v>0</v>
      </c>
      <c r="M29" s="81">
        <v>107</v>
      </c>
      <c r="N29" s="91">
        <v>16</v>
      </c>
      <c r="O29" s="92">
        <v>0</v>
      </c>
      <c r="P29" s="93">
        <f>N29+O29</f>
        <v>16</v>
      </c>
      <c r="Q29" s="82">
        <f>IFERROR(P29/M29,"-")</f>
        <v>0.14953271028037</v>
      </c>
      <c r="R29" s="81">
        <v>4</v>
      </c>
      <c r="S29" s="81">
        <v>4</v>
      </c>
      <c r="T29" s="82">
        <f>IFERROR(S29/(O29+P29),"-")</f>
        <v>0.25</v>
      </c>
      <c r="U29" s="182"/>
      <c r="V29" s="84">
        <v>1</v>
      </c>
      <c r="W29" s="82">
        <f>IF(P29=0,"-",V29/P29)</f>
        <v>0.0625</v>
      </c>
      <c r="X29" s="186">
        <v>12000</v>
      </c>
      <c r="Y29" s="187">
        <f>IFERROR(X29/P29,"-")</f>
        <v>750</v>
      </c>
      <c r="Z29" s="187">
        <f>IFERROR(X29/V29,"-")</f>
        <v>12000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0.0625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4</v>
      </c>
      <c r="BF29" s="113">
        <f>IF(P29=0,"",IF(BE29=0,"",(BE29/P29)))</f>
        <v>0.25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2</v>
      </c>
      <c r="BO29" s="120">
        <f>IF(P29=0,"",IF(BN29=0,"",(BN29/P29)))</f>
        <v>0.125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7</v>
      </c>
      <c r="BX29" s="127">
        <f>IF(P29=0,"",IF(BW29=0,"",(BW29/P29)))</f>
        <v>0.4375</v>
      </c>
      <c r="BY29" s="128">
        <v>1</v>
      </c>
      <c r="BZ29" s="129">
        <f>IFERROR(BY29/BW29,"-")</f>
        <v>0.14285714285714</v>
      </c>
      <c r="CA29" s="130">
        <v>12000</v>
      </c>
      <c r="CB29" s="131">
        <f>IFERROR(CA29/BW29,"-")</f>
        <v>1714.2857142857</v>
      </c>
      <c r="CC29" s="132"/>
      <c r="CD29" s="132"/>
      <c r="CE29" s="132">
        <v>1</v>
      </c>
      <c r="CF29" s="133">
        <v>2</v>
      </c>
      <c r="CG29" s="134">
        <f>IF(P29=0,"",IF(CF29=0,"",(CF29/P29)))</f>
        <v>0.125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1</v>
      </c>
      <c r="CP29" s="141">
        <v>12000</v>
      </c>
      <c r="CQ29" s="141">
        <v>12000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112</v>
      </c>
      <c r="C30" s="203"/>
      <c r="D30" s="203" t="s">
        <v>101</v>
      </c>
      <c r="E30" s="203" t="s">
        <v>102</v>
      </c>
      <c r="F30" s="203" t="s">
        <v>76</v>
      </c>
      <c r="G30" s="203"/>
      <c r="H30" s="90"/>
      <c r="I30" s="90"/>
      <c r="J30" s="188"/>
      <c r="K30" s="81">
        <v>71</v>
      </c>
      <c r="L30" s="81">
        <v>49</v>
      </c>
      <c r="M30" s="81">
        <v>18</v>
      </c>
      <c r="N30" s="91">
        <v>13</v>
      </c>
      <c r="O30" s="92">
        <v>0</v>
      </c>
      <c r="P30" s="93">
        <f>N30+O30</f>
        <v>13</v>
      </c>
      <c r="Q30" s="82">
        <f>IFERROR(P30/M30,"-")</f>
        <v>0.72222222222222</v>
      </c>
      <c r="R30" s="81">
        <v>6</v>
      </c>
      <c r="S30" s="81">
        <v>4</v>
      </c>
      <c r="T30" s="82">
        <f>IFERROR(S30/(O30+P30),"-")</f>
        <v>0.30769230769231</v>
      </c>
      <c r="U30" s="182"/>
      <c r="V30" s="84">
        <v>5</v>
      </c>
      <c r="W30" s="82">
        <f>IF(P30=0,"-",V30/P30)</f>
        <v>0.38461538461538</v>
      </c>
      <c r="X30" s="186">
        <v>159500</v>
      </c>
      <c r="Y30" s="187">
        <f>IFERROR(X30/P30,"-")</f>
        <v>12269.230769231</v>
      </c>
      <c r="Z30" s="187">
        <f>IFERROR(X30/V30,"-")</f>
        <v>31900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0.076923076923077</v>
      </c>
      <c r="AO30" s="100">
        <v>1</v>
      </c>
      <c r="AP30" s="102">
        <f>IFERROR(AP30/AM30,"-")</f>
        <v>0</v>
      </c>
      <c r="AQ30" s="103">
        <v>28000</v>
      </c>
      <c r="AR30" s="104">
        <f>IFERROR(AQ30/AM30,"-")</f>
        <v>28000</v>
      </c>
      <c r="AS30" s="105"/>
      <c r="AT30" s="105"/>
      <c r="AU30" s="105">
        <v>1</v>
      </c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0.076923076923077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4</v>
      </c>
      <c r="BO30" s="120">
        <f>IF(P30=0,"",IF(BN30=0,"",(BN30/P30)))</f>
        <v>0.30769230769231</v>
      </c>
      <c r="BP30" s="121">
        <v>1</v>
      </c>
      <c r="BQ30" s="122">
        <f>IFERROR(BP30/BN30,"-")</f>
        <v>0.25</v>
      </c>
      <c r="BR30" s="123">
        <v>20000</v>
      </c>
      <c r="BS30" s="124">
        <f>IFERROR(BR30/BN30,"-")</f>
        <v>5000</v>
      </c>
      <c r="BT30" s="125"/>
      <c r="BU30" s="125"/>
      <c r="BV30" s="125">
        <v>1</v>
      </c>
      <c r="BW30" s="126">
        <v>6</v>
      </c>
      <c r="BX30" s="127">
        <f>IF(P30=0,"",IF(BW30=0,"",(BW30/P30)))</f>
        <v>0.46153846153846</v>
      </c>
      <c r="BY30" s="128">
        <v>3</v>
      </c>
      <c r="BZ30" s="129">
        <f>IFERROR(BY30/BW30,"-")</f>
        <v>0.5</v>
      </c>
      <c r="CA30" s="130">
        <v>331500</v>
      </c>
      <c r="CB30" s="131">
        <f>IFERROR(CA30/BW30,"-")</f>
        <v>55250</v>
      </c>
      <c r="CC30" s="132">
        <v>1</v>
      </c>
      <c r="CD30" s="132"/>
      <c r="CE30" s="132">
        <v>2</v>
      </c>
      <c r="CF30" s="133">
        <v>1</v>
      </c>
      <c r="CG30" s="134">
        <f>IF(P30=0,"",IF(CF30=0,"",(CF30/P30)))</f>
        <v>0.076923076923077</v>
      </c>
      <c r="CH30" s="135">
        <v>1</v>
      </c>
      <c r="CI30" s="136">
        <f>IFERROR(CH30/CF30,"-")</f>
        <v>1</v>
      </c>
      <c r="CJ30" s="137">
        <v>11000</v>
      </c>
      <c r="CK30" s="138">
        <f>IFERROR(CJ30/CF30,"-")</f>
        <v>11000</v>
      </c>
      <c r="CL30" s="139"/>
      <c r="CM30" s="139"/>
      <c r="CN30" s="139">
        <v>1</v>
      </c>
      <c r="CO30" s="140">
        <v>5</v>
      </c>
      <c r="CP30" s="141">
        <v>159500</v>
      </c>
      <c r="CQ30" s="141">
        <v>291000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/>
      <c r="B31" s="203" t="s">
        <v>113</v>
      </c>
      <c r="C31" s="203"/>
      <c r="D31" s="203" t="s">
        <v>101</v>
      </c>
      <c r="E31" s="203" t="s">
        <v>102</v>
      </c>
      <c r="F31" s="203" t="s">
        <v>79</v>
      </c>
      <c r="G31" s="203" t="s">
        <v>80</v>
      </c>
      <c r="H31" s="90" t="s">
        <v>95</v>
      </c>
      <c r="I31" s="90"/>
      <c r="J31" s="188"/>
      <c r="K31" s="81">
        <v>8</v>
      </c>
      <c r="L31" s="81">
        <v>0</v>
      </c>
      <c r="M31" s="81">
        <v>29</v>
      </c>
      <c r="N31" s="91">
        <v>2</v>
      </c>
      <c r="O31" s="92">
        <v>0</v>
      </c>
      <c r="P31" s="93">
        <f>N31+O31</f>
        <v>2</v>
      </c>
      <c r="Q31" s="82">
        <f>IFERROR(P31/M31,"-")</f>
        <v>0.068965517241379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1</v>
      </c>
      <c r="W31" s="82">
        <f>IF(P31=0,"-",V31/P31)</f>
        <v>0.5</v>
      </c>
      <c r="X31" s="186">
        <v>3000</v>
      </c>
      <c r="Y31" s="187">
        <f>IFERROR(X31/P31,"-")</f>
        <v>1500</v>
      </c>
      <c r="Z31" s="187">
        <f>IFERROR(X31/V31,"-")</f>
        <v>3000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0.5</v>
      </c>
      <c r="BY31" s="128">
        <v>1</v>
      </c>
      <c r="BZ31" s="129">
        <f>IFERROR(BY31/BW31,"-")</f>
        <v>1</v>
      </c>
      <c r="CA31" s="130">
        <v>3000</v>
      </c>
      <c r="CB31" s="131">
        <f>IFERROR(CA31/BW31,"-")</f>
        <v>3000</v>
      </c>
      <c r="CC31" s="132">
        <v>1</v>
      </c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3000</v>
      </c>
      <c r="CQ31" s="141">
        <v>3000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114</v>
      </c>
      <c r="C32" s="203"/>
      <c r="D32" s="203" t="s">
        <v>101</v>
      </c>
      <c r="E32" s="203" t="s">
        <v>102</v>
      </c>
      <c r="F32" s="203" t="s">
        <v>76</v>
      </c>
      <c r="G32" s="203"/>
      <c r="H32" s="90"/>
      <c r="I32" s="90"/>
      <c r="J32" s="188"/>
      <c r="K32" s="81">
        <v>13</v>
      </c>
      <c r="L32" s="81">
        <v>10</v>
      </c>
      <c r="M32" s="81">
        <v>5</v>
      </c>
      <c r="N32" s="91">
        <v>1</v>
      </c>
      <c r="O32" s="92">
        <v>0</v>
      </c>
      <c r="P32" s="93">
        <f>N32+O32</f>
        <v>1</v>
      </c>
      <c r="Q32" s="82">
        <f>IFERROR(P32/M32,"-")</f>
        <v>0.2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1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</v>
      </c>
      <c r="B33" s="203" t="s">
        <v>115</v>
      </c>
      <c r="C33" s="203"/>
      <c r="D33" s="203" t="s">
        <v>116</v>
      </c>
      <c r="E33" s="203" t="s">
        <v>117</v>
      </c>
      <c r="F33" s="203" t="s">
        <v>64</v>
      </c>
      <c r="G33" s="203" t="s">
        <v>90</v>
      </c>
      <c r="H33" s="90" t="s">
        <v>118</v>
      </c>
      <c r="I33" s="90" t="s">
        <v>119</v>
      </c>
      <c r="J33" s="188">
        <v>375000</v>
      </c>
      <c r="K33" s="81">
        <v>3</v>
      </c>
      <c r="L33" s="81">
        <v>0</v>
      </c>
      <c r="M33" s="81">
        <v>30</v>
      </c>
      <c r="N33" s="91">
        <v>1</v>
      </c>
      <c r="O33" s="92">
        <v>0</v>
      </c>
      <c r="P33" s="93">
        <f>N33+O33</f>
        <v>1</v>
      </c>
      <c r="Q33" s="82">
        <f>IFERROR(P33/M33,"-")</f>
        <v>0.033333333333333</v>
      </c>
      <c r="R33" s="81">
        <v>0</v>
      </c>
      <c r="S33" s="81">
        <v>0</v>
      </c>
      <c r="T33" s="82">
        <f>IFERROR(S33/(O33+P33),"-")</f>
        <v>0</v>
      </c>
      <c r="U33" s="182">
        <f>IFERROR(J33/SUM(P33:P40),"-")</f>
        <v>28846.153846154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SUM(X33:X40)-SUM(J33:J40)</f>
        <v>-375000</v>
      </c>
      <c r="AB33" s="85">
        <f>SUM(X33:X40)/SUM(J33:J40)</f>
        <v>0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1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120</v>
      </c>
      <c r="C34" s="203"/>
      <c r="D34" s="203" t="s">
        <v>121</v>
      </c>
      <c r="E34" s="203" t="s">
        <v>122</v>
      </c>
      <c r="F34" s="203" t="s">
        <v>79</v>
      </c>
      <c r="G34" s="203"/>
      <c r="H34" s="90" t="s">
        <v>118</v>
      </c>
      <c r="I34" s="90" t="s">
        <v>123</v>
      </c>
      <c r="J34" s="188"/>
      <c r="K34" s="81">
        <v>9</v>
      </c>
      <c r="L34" s="81">
        <v>0</v>
      </c>
      <c r="M34" s="81">
        <v>34</v>
      </c>
      <c r="N34" s="91">
        <v>3</v>
      </c>
      <c r="O34" s="92">
        <v>0</v>
      </c>
      <c r="P34" s="93">
        <f>N34+O34</f>
        <v>3</v>
      </c>
      <c r="Q34" s="82">
        <f>IFERROR(P34/M34,"-")</f>
        <v>0.088235294117647</v>
      </c>
      <c r="R34" s="81">
        <v>0</v>
      </c>
      <c r="S34" s="81">
        <v>2</v>
      </c>
      <c r="T34" s="82">
        <f>IFERROR(S34/(O34+P34),"-")</f>
        <v>0.66666666666667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0.33333333333333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1</v>
      </c>
      <c r="BO34" s="120">
        <f>IF(P34=0,"",IF(BN34=0,"",(BN34/P34)))</f>
        <v>0.33333333333333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0.33333333333333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124</v>
      </c>
      <c r="C35" s="203"/>
      <c r="D35" s="203" t="s">
        <v>125</v>
      </c>
      <c r="E35" s="203" t="s">
        <v>126</v>
      </c>
      <c r="F35" s="203" t="s">
        <v>64</v>
      </c>
      <c r="G35" s="203"/>
      <c r="H35" s="90" t="s">
        <v>118</v>
      </c>
      <c r="I35" s="90" t="s">
        <v>127</v>
      </c>
      <c r="J35" s="188"/>
      <c r="K35" s="81">
        <v>1</v>
      </c>
      <c r="L35" s="81">
        <v>0</v>
      </c>
      <c r="M35" s="81">
        <v>32</v>
      </c>
      <c r="N35" s="91">
        <v>0</v>
      </c>
      <c r="O35" s="92">
        <v>0</v>
      </c>
      <c r="P35" s="93">
        <f>N35+O35</f>
        <v>0</v>
      </c>
      <c r="Q35" s="82">
        <f>IFERROR(P35/M35,"-")</f>
        <v>0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128</v>
      </c>
      <c r="C36" s="203"/>
      <c r="D36" s="203" t="s">
        <v>75</v>
      </c>
      <c r="E36" s="203" t="s">
        <v>75</v>
      </c>
      <c r="F36" s="203" t="s">
        <v>76</v>
      </c>
      <c r="G36" s="203"/>
      <c r="H36" s="90"/>
      <c r="I36" s="90"/>
      <c r="J36" s="188"/>
      <c r="K36" s="81">
        <v>35</v>
      </c>
      <c r="L36" s="81">
        <v>23</v>
      </c>
      <c r="M36" s="81">
        <v>14</v>
      </c>
      <c r="N36" s="91">
        <v>1</v>
      </c>
      <c r="O36" s="92">
        <v>0</v>
      </c>
      <c r="P36" s="93">
        <f>N36+O36</f>
        <v>1</v>
      </c>
      <c r="Q36" s="82">
        <f>IFERROR(P36/M36,"-")</f>
        <v>0.071428571428571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1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129</v>
      </c>
      <c r="C37" s="203"/>
      <c r="D37" s="203" t="s">
        <v>116</v>
      </c>
      <c r="E37" s="203" t="s">
        <v>117</v>
      </c>
      <c r="F37" s="203" t="s">
        <v>64</v>
      </c>
      <c r="G37" s="203" t="s">
        <v>80</v>
      </c>
      <c r="H37" s="90" t="s">
        <v>118</v>
      </c>
      <c r="I37" s="90" t="s">
        <v>119</v>
      </c>
      <c r="J37" s="188"/>
      <c r="K37" s="81">
        <v>5</v>
      </c>
      <c r="L37" s="81">
        <v>0</v>
      </c>
      <c r="M37" s="81">
        <v>22</v>
      </c>
      <c r="N37" s="91">
        <v>2</v>
      </c>
      <c r="O37" s="92">
        <v>0</v>
      </c>
      <c r="P37" s="93">
        <f>N37+O37</f>
        <v>2</v>
      </c>
      <c r="Q37" s="82">
        <f>IFERROR(P37/M37,"-")</f>
        <v>0.090909090909091</v>
      </c>
      <c r="R37" s="81">
        <v>0</v>
      </c>
      <c r="S37" s="81">
        <v>1</v>
      </c>
      <c r="T37" s="82">
        <f>IFERROR(S37/(O37+P37),"-")</f>
        <v>0.5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0.5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>
        <v>1</v>
      </c>
      <c r="CG37" s="134">
        <f>IF(P37=0,"",IF(CF37=0,"",(CF37/P37)))</f>
        <v>0.5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130</v>
      </c>
      <c r="C38" s="203"/>
      <c r="D38" s="203" t="s">
        <v>121</v>
      </c>
      <c r="E38" s="203" t="s">
        <v>122</v>
      </c>
      <c r="F38" s="203" t="s">
        <v>79</v>
      </c>
      <c r="G38" s="203"/>
      <c r="H38" s="90" t="s">
        <v>118</v>
      </c>
      <c r="I38" s="90" t="s">
        <v>123</v>
      </c>
      <c r="J38" s="188"/>
      <c r="K38" s="81">
        <v>3</v>
      </c>
      <c r="L38" s="81">
        <v>0</v>
      </c>
      <c r="M38" s="81">
        <v>13</v>
      </c>
      <c r="N38" s="91">
        <v>2</v>
      </c>
      <c r="O38" s="92">
        <v>0</v>
      </c>
      <c r="P38" s="93">
        <f>N38+O38</f>
        <v>2</v>
      </c>
      <c r="Q38" s="82">
        <f>IFERROR(P38/M38,"-")</f>
        <v>0.15384615384615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2</v>
      </c>
      <c r="BX38" s="127">
        <f>IF(P38=0,"",IF(BW38=0,"",(BW38/P38)))</f>
        <v>1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131</v>
      </c>
      <c r="C39" s="203"/>
      <c r="D39" s="203" t="s">
        <v>125</v>
      </c>
      <c r="E39" s="203" t="s">
        <v>126</v>
      </c>
      <c r="F39" s="203" t="s">
        <v>64</v>
      </c>
      <c r="G39" s="203"/>
      <c r="H39" s="90" t="s">
        <v>118</v>
      </c>
      <c r="I39" s="90" t="s">
        <v>127</v>
      </c>
      <c r="J39" s="188"/>
      <c r="K39" s="81">
        <v>1</v>
      </c>
      <c r="L39" s="81">
        <v>0</v>
      </c>
      <c r="M39" s="81">
        <v>18</v>
      </c>
      <c r="N39" s="91">
        <v>0</v>
      </c>
      <c r="O39" s="92">
        <v>0</v>
      </c>
      <c r="P39" s="93">
        <f>N39+O39</f>
        <v>0</v>
      </c>
      <c r="Q39" s="82">
        <f>IFERROR(P39/M39,"-")</f>
        <v>0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132</v>
      </c>
      <c r="C40" s="203"/>
      <c r="D40" s="203" t="s">
        <v>75</v>
      </c>
      <c r="E40" s="203" t="s">
        <v>75</v>
      </c>
      <c r="F40" s="203" t="s">
        <v>76</v>
      </c>
      <c r="G40" s="203"/>
      <c r="H40" s="90"/>
      <c r="I40" s="90"/>
      <c r="J40" s="188"/>
      <c r="K40" s="81">
        <v>60</v>
      </c>
      <c r="L40" s="81">
        <v>33</v>
      </c>
      <c r="M40" s="81">
        <v>24</v>
      </c>
      <c r="N40" s="91">
        <v>4</v>
      </c>
      <c r="O40" s="92">
        <v>0</v>
      </c>
      <c r="P40" s="93">
        <f>N40+O40</f>
        <v>4</v>
      </c>
      <c r="Q40" s="82">
        <f>IFERROR(P40/M40,"-")</f>
        <v>0.16666666666667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0.25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2</v>
      </c>
      <c r="BX40" s="127">
        <f>IF(P40=0,"",IF(BW40=0,"",(BW40/P40)))</f>
        <v>0.5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>
        <v>1</v>
      </c>
      <c r="CG40" s="134">
        <f>IF(P40=0,"",IF(CF40=0,"",(CF40/P40)))</f>
        <v>0.25</v>
      </c>
      <c r="CH40" s="135">
        <v>1</v>
      </c>
      <c r="CI40" s="136">
        <f>IFERROR(CH40/CF40,"-")</f>
        <v>1</v>
      </c>
      <c r="CJ40" s="137">
        <v>33000</v>
      </c>
      <c r="CK40" s="138">
        <f>IFERROR(CJ40/CF40,"-")</f>
        <v>33000</v>
      </c>
      <c r="CL40" s="139"/>
      <c r="CM40" s="139"/>
      <c r="CN40" s="139">
        <v>1</v>
      </c>
      <c r="CO40" s="140">
        <v>0</v>
      </c>
      <c r="CP40" s="141">
        <v>0</v>
      </c>
      <c r="CQ40" s="141">
        <v>33000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0.42</v>
      </c>
      <c r="B41" s="203" t="s">
        <v>133</v>
      </c>
      <c r="C41" s="203"/>
      <c r="D41" s="203" t="s">
        <v>116</v>
      </c>
      <c r="E41" s="203" t="s">
        <v>117</v>
      </c>
      <c r="F41" s="203" t="s">
        <v>79</v>
      </c>
      <c r="G41" s="203" t="s">
        <v>134</v>
      </c>
      <c r="H41" s="90" t="s">
        <v>135</v>
      </c>
      <c r="I41" s="90" t="s">
        <v>136</v>
      </c>
      <c r="J41" s="188">
        <v>300000</v>
      </c>
      <c r="K41" s="81">
        <v>16</v>
      </c>
      <c r="L41" s="81">
        <v>0</v>
      </c>
      <c r="M41" s="81">
        <v>107</v>
      </c>
      <c r="N41" s="91">
        <v>6</v>
      </c>
      <c r="O41" s="92">
        <v>0</v>
      </c>
      <c r="P41" s="93">
        <f>N41+O41</f>
        <v>6</v>
      </c>
      <c r="Q41" s="82">
        <f>IFERROR(P41/M41,"-")</f>
        <v>0.05607476635514</v>
      </c>
      <c r="R41" s="81">
        <v>0</v>
      </c>
      <c r="S41" s="81">
        <v>4</v>
      </c>
      <c r="T41" s="82">
        <f>IFERROR(S41/(O41+P41),"-")</f>
        <v>0.66666666666667</v>
      </c>
      <c r="U41" s="182">
        <f>IFERROR(J41/SUM(P41:P45),"-")</f>
        <v>12000</v>
      </c>
      <c r="V41" s="84">
        <v>1</v>
      </c>
      <c r="W41" s="82">
        <f>IF(P41=0,"-",V41/P41)</f>
        <v>0.16666666666667</v>
      </c>
      <c r="X41" s="186">
        <v>19000</v>
      </c>
      <c r="Y41" s="187">
        <f>IFERROR(X41/P41,"-")</f>
        <v>3166.6666666667</v>
      </c>
      <c r="Z41" s="187">
        <f>IFERROR(X41/V41,"-")</f>
        <v>19000</v>
      </c>
      <c r="AA41" s="188">
        <f>SUM(X41:X45)-SUM(J41:J45)</f>
        <v>-174000</v>
      </c>
      <c r="AB41" s="85">
        <f>SUM(X41:X45)/SUM(J41:J45)</f>
        <v>0.42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3</v>
      </c>
      <c r="BF41" s="113">
        <f>IF(P41=0,"",IF(BE41=0,"",(BE41/P41)))</f>
        <v>0.5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3</v>
      </c>
      <c r="BO41" s="120">
        <f>IF(P41=0,"",IF(BN41=0,"",(BN41/P41)))</f>
        <v>0.5</v>
      </c>
      <c r="BP41" s="121">
        <v>1</v>
      </c>
      <c r="BQ41" s="122">
        <f>IFERROR(BP41/BN41,"-")</f>
        <v>0.33333333333333</v>
      </c>
      <c r="BR41" s="123">
        <v>19000</v>
      </c>
      <c r="BS41" s="124">
        <f>IFERROR(BR41/BN41,"-")</f>
        <v>6333.3333333333</v>
      </c>
      <c r="BT41" s="125"/>
      <c r="BU41" s="125"/>
      <c r="BV41" s="125">
        <v>1</v>
      </c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19000</v>
      </c>
      <c r="CQ41" s="141">
        <v>19000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137</v>
      </c>
      <c r="C42" s="203"/>
      <c r="D42" s="203" t="s">
        <v>121</v>
      </c>
      <c r="E42" s="203" t="s">
        <v>122</v>
      </c>
      <c r="F42" s="203" t="s">
        <v>64</v>
      </c>
      <c r="G42" s="203"/>
      <c r="H42" s="90" t="s">
        <v>135</v>
      </c>
      <c r="I42" s="90"/>
      <c r="J42" s="188"/>
      <c r="K42" s="81">
        <v>19</v>
      </c>
      <c r="L42" s="81">
        <v>0</v>
      </c>
      <c r="M42" s="81">
        <v>157</v>
      </c>
      <c r="N42" s="91">
        <v>5</v>
      </c>
      <c r="O42" s="92">
        <v>0</v>
      </c>
      <c r="P42" s="93">
        <f>N42+O42</f>
        <v>5</v>
      </c>
      <c r="Q42" s="82">
        <f>IFERROR(P42/M42,"-")</f>
        <v>0.031847133757962</v>
      </c>
      <c r="R42" s="81">
        <v>1</v>
      </c>
      <c r="S42" s="81">
        <v>2</v>
      </c>
      <c r="T42" s="82">
        <f>IFERROR(S42/(O42+P42),"-")</f>
        <v>0.4</v>
      </c>
      <c r="U42" s="182"/>
      <c r="V42" s="84">
        <v>3</v>
      </c>
      <c r="W42" s="82">
        <f>IF(P42=0,"-",V42/P42)</f>
        <v>0.6</v>
      </c>
      <c r="X42" s="186">
        <v>93000</v>
      </c>
      <c r="Y42" s="187">
        <f>IFERROR(X42/P42,"-")</f>
        <v>18600</v>
      </c>
      <c r="Z42" s="187">
        <f>IFERROR(X42/V42,"-")</f>
        <v>31000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1</v>
      </c>
      <c r="AW42" s="107">
        <f>IF(P42=0,"",IF(AV42=0,"",(AV42/P42)))</f>
        <v>0.2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>
        <v>1</v>
      </c>
      <c r="BF42" s="113">
        <f>IF(P42=0,"",IF(BE42=0,"",(BE42/P42)))</f>
        <v>0.2</v>
      </c>
      <c r="BG42" s="112">
        <v>1</v>
      </c>
      <c r="BH42" s="114">
        <f>IFERROR(BG42/BE42,"-")</f>
        <v>1</v>
      </c>
      <c r="BI42" s="115">
        <v>10000</v>
      </c>
      <c r="BJ42" s="116">
        <f>IFERROR(BI42/BE42,"-")</f>
        <v>10000</v>
      </c>
      <c r="BK42" s="117"/>
      <c r="BL42" s="117">
        <v>1</v>
      </c>
      <c r="BM42" s="117"/>
      <c r="BN42" s="119">
        <v>3</v>
      </c>
      <c r="BO42" s="120">
        <f>IF(P42=0,"",IF(BN42=0,"",(BN42/P42)))</f>
        <v>0.6</v>
      </c>
      <c r="BP42" s="121">
        <v>2</v>
      </c>
      <c r="BQ42" s="122">
        <f>IFERROR(BP42/BN42,"-")</f>
        <v>0.66666666666667</v>
      </c>
      <c r="BR42" s="123">
        <v>83000</v>
      </c>
      <c r="BS42" s="124">
        <f>IFERROR(BR42/BN42,"-")</f>
        <v>27666.666666667</v>
      </c>
      <c r="BT42" s="125">
        <v>1</v>
      </c>
      <c r="BU42" s="125"/>
      <c r="BV42" s="125">
        <v>1</v>
      </c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3</v>
      </c>
      <c r="CP42" s="141">
        <v>93000</v>
      </c>
      <c r="CQ42" s="141">
        <v>80000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138</v>
      </c>
      <c r="C43" s="203"/>
      <c r="D43" s="203" t="s">
        <v>125</v>
      </c>
      <c r="E43" s="203" t="s">
        <v>126</v>
      </c>
      <c r="F43" s="203" t="s">
        <v>79</v>
      </c>
      <c r="G43" s="203"/>
      <c r="H43" s="90" t="s">
        <v>135</v>
      </c>
      <c r="I43" s="90"/>
      <c r="J43" s="188"/>
      <c r="K43" s="81">
        <v>17</v>
      </c>
      <c r="L43" s="81">
        <v>0</v>
      </c>
      <c r="M43" s="81">
        <v>108</v>
      </c>
      <c r="N43" s="91">
        <v>4</v>
      </c>
      <c r="O43" s="92">
        <v>0</v>
      </c>
      <c r="P43" s="93">
        <f>N43+O43</f>
        <v>4</v>
      </c>
      <c r="Q43" s="82">
        <f>IFERROR(P43/M43,"-")</f>
        <v>0.037037037037037</v>
      </c>
      <c r="R43" s="81">
        <v>0</v>
      </c>
      <c r="S43" s="81">
        <v>1</v>
      </c>
      <c r="T43" s="82">
        <f>IFERROR(S43/(O43+P43),"-")</f>
        <v>0.25</v>
      </c>
      <c r="U43" s="182"/>
      <c r="V43" s="84">
        <v>2</v>
      </c>
      <c r="W43" s="82">
        <f>IF(P43=0,"-",V43/P43)</f>
        <v>0.5</v>
      </c>
      <c r="X43" s="186">
        <v>8000</v>
      </c>
      <c r="Y43" s="187">
        <f>IFERROR(X43/P43,"-")</f>
        <v>2000</v>
      </c>
      <c r="Z43" s="187">
        <f>IFERROR(X43/V43,"-")</f>
        <v>4000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0.5</v>
      </c>
      <c r="BG43" s="112">
        <v>1</v>
      </c>
      <c r="BH43" s="114">
        <f>IFERROR(BG43/BE43,"-")</f>
        <v>0.5</v>
      </c>
      <c r="BI43" s="115">
        <v>5000</v>
      </c>
      <c r="BJ43" s="116">
        <f>IFERROR(BI43/BE43,"-")</f>
        <v>2500</v>
      </c>
      <c r="BK43" s="117">
        <v>1</v>
      </c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2</v>
      </c>
      <c r="BX43" s="127">
        <f>IF(P43=0,"",IF(BW43=0,"",(BW43/P43)))</f>
        <v>0.5</v>
      </c>
      <c r="BY43" s="128">
        <v>1</v>
      </c>
      <c r="BZ43" s="129">
        <f>IFERROR(BY43/BW43,"-")</f>
        <v>0.5</v>
      </c>
      <c r="CA43" s="130">
        <v>3000</v>
      </c>
      <c r="CB43" s="131">
        <f>IFERROR(CA43/BW43,"-")</f>
        <v>1500</v>
      </c>
      <c r="CC43" s="132">
        <v>1</v>
      </c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2</v>
      </c>
      <c r="CP43" s="141">
        <v>8000</v>
      </c>
      <c r="CQ43" s="141">
        <v>5000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139</v>
      </c>
      <c r="C44" s="203"/>
      <c r="D44" s="203"/>
      <c r="E44" s="203"/>
      <c r="F44" s="203" t="s">
        <v>64</v>
      </c>
      <c r="G44" s="203"/>
      <c r="H44" s="90" t="s">
        <v>135</v>
      </c>
      <c r="I44" s="90"/>
      <c r="J44" s="188"/>
      <c r="K44" s="81">
        <v>2</v>
      </c>
      <c r="L44" s="81">
        <v>0</v>
      </c>
      <c r="M44" s="81">
        <v>91</v>
      </c>
      <c r="N44" s="91">
        <v>0</v>
      </c>
      <c r="O44" s="92">
        <v>0</v>
      </c>
      <c r="P44" s="93">
        <f>N44+O44</f>
        <v>0</v>
      </c>
      <c r="Q44" s="82">
        <f>IFERROR(P44/M44,"-")</f>
        <v>0</v>
      </c>
      <c r="R44" s="81">
        <v>0</v>
      </c>
      <c r="S44" s="81">
        <v>0</v>
      </c>
      <c r="T44" s="82" t="str">
        <f>IFERROR(S44/(O44+P44),"-")</f>
        <v>-</v>
      </c>
      <c r="U44" s="182"/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/>
      <c r="AB44" s="85"/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140</v>
      </c>
      <c r="C45" s="203"/>
      <c r="D45" s="203" t="s">
        <v>75</v>
      </c>
      <c r="E45" s="203" t="s">
        <v>75</v>
      </c>
      <c r="F45" s="203" t="s">
        <v>76</v>
      </c>
      <c r="G45" s="203"/>
      <c r="H45" s="90"/>
      <c r="I45" s="90"/>
      <c r="J45" s="188"/>
      <c r="K45" s="81">
        <v>163</v>
      </c>
      <c r="L45" s="81">
        <v>83</v>
      </c>
      <c r="M45" s="81">
        <v>24</v>
      </c>
      <c r="N45" s="91">
        <v>10</v>
      </c>
      <c r="O45" s="92">
        <v>0</v>
      </c>
      <c r="P45" s="93">
        <f>N45+O45</f>
        <v>10</v>
      </c>
      <c r="Q45" s="82">
        <f>IFERROR(P45/M45,"-")</f>
        <v>0.41666666666667</v>
      </c>
      <c r="R45" s="81">
        <v>1</v>
      </c>
      <c r="S45" s="81">
        <v>2</v>
      </c>
      <c r="T45" s="82">
        <f>IFERROR(S45/(O45+P45),"-")</f>
        <v>0.2</v>
      </c>
      <c r="U45" s="182"/>
      <c r="V45" s="84">
        <v>1</v>
      </c>
      <c r="W45" s="82">
        <f>IF(P45=0,"-",V45/P45)</f>
        <v>0.1</v>
      </c>
      <c r="X45" s="186">
        <v>6000</v>
      </c>
      <c r="Y45" s="187">
        <f>IFERROR(X45/P45,"-")</f>
        <v>600</v>
      </c>
      <c r="Z45" s="187">
        <f>IFERROR(X45/V45,"-")</f>
        <v>6000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1</v>
      </c>
      <c r="AW45" s="107">
        <f>IF(P45=0,"",IF(AV45=0,"",(AV45/P45)))</f>
        <v>0.1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>
        <v>1</v>
      </c>
      <c r="BF45" s="113">
        <f>IF(P45=0,"",IF(BE45=0,"",(BE45/P45)))</f>
        <v>0.1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1</v>
      </c>
      <c r="BO45" s="120">
        <f>IF(P45=0,"",IF(BN45=0,"",(BN45/P45)))</f>
        <v>0.1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6</v>
      </c>
      <c r="BX45" s="127">
        <f>IF(P45=0,"",IF(BW45=0,"",(BW45/P45)))</f>
        <v>0.6</v>
      </c>
      <c r="BY45" s="128">
        <v>1</v>
      </c>
      <c r="BZ45" s="129">
        <f>IFERROR(BY45/BW45,"-")</f>
        <v>0.16666666666667</v>
      </c>
      <c r="CA45" s="130">
        <v>6000</v>
      </c>
      <c r="CB45" s="131">
        <f>IFERROR(CA45/BW45,"-")</f>
        <v>1000</v>
      </c>
      <c r="CC45" s="132"/>
      <c r="CD45" s="132">
        <v>1</v>
      </c>
      <c r="CE45" s="132"/>
      <c r="CF45" s="133">
        <v>1</v>
      </c>
      <c r="CG45" s="134">
        <f>IF(P45=0,"",IF(CF45=0,"",(CF45/P45)))</f>
        <v>0.1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1</v>
      </c>
      <c r="CP45" s="141">
        <v>6000</v>
      </c>
      <c r="CQ45" s="141">
        <v>6000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0.16538461538462</v>
      </c>
      <c r="B46" s="203" t="s">
        <v>141</v>
      </c>
      <c r="C46" s="203"/>
      <c r="D46" s="203" t="s">
        <v>116</v>
      </c>
      <c r="E46" s="203" t="s">
        <v>117</v>
      </c>
      <c r="F46" s="203" t="s">
        <v>64</v>
      </c>
      <c r="G46" s="203" t="s">
        <v>142</v>
      </c>
      <c r="H46" s="90" t="s">
        <v>143</v>
      </c>
      <c r="I46" s="90" t="s">
        <v>119</v>
      </c>
      <c r="J46" s="188">
        <v>260000</v>
      </c>
      <c r="K46" s="81">
        <v>9</v>
      </c>
      <c r="L46" s="81">
        <v>0</v>
      </c>
      <c r="M46" s="81">
        <v>67</v>
      </c>
      <c r="N46" s="91">
        <v>2</v>
      </c>
      <c r="O46" s="92">
        <v>0</v>
      </c>
      <c r="P46" s="93">
        <f>N46+O46</f>
        <v>2</v>
      </c>
      <c r="Q46" s="82">
        <f>IFERROR(P46/M46,"-")</f>
        <v>0.029850746268657</v>
      </c>
      <c r="R46" s="81">
        <v>1</v>
      </c>
      <c r="S46" s="81">
        <v>0</v>
      </c>
      <c r="T46" s="82">
        <f>IFERROR(S46/(O46+P46),"-")</f>
        <v>0</v>
      </c>
      <c r="U46" s="182">
        <f>IFERROR(J46/SUM(P46:P49),"-")</f>
        <v>15294.117647059</v>
      </c>
      <c r="V46" s="84">
        <v>1</v>
      </c>
      <c r="W46" s="82">
        <f>IF(P46=0,"-",V46/P46)</f>
        <v>0.5</v>
      </c>
      <c r="X46" s="186">
        <v>5000</v>
      </c>
      <c r="Y46" s="187">
        <f>IFERROR(X46/P46,"-")</f>
        <v>2500</v>
      </c>
      <c r="Z46" s="187">
        <f>IFERROR(X46/V46,"-")</f>
        <v>5000</v>
      </c>
      <c r="AA46" s="188">
        <f>SUM(X46:X49)-SUM(J46:J49)</f>
        <v>-217000</v>
      </c>
      <c r="AB46" s="85">
        <f>SUM(X46:X49)/SUM(J46:J49)</f>
        <v>0.16538461538462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>
        <v>1</v>
      </c>
      <c r="AN46" s="101">
        <f>IF(P46=0,"",IF(AM46=0,"",(AM46/P46)))</f>
        <v>0.5</v>
      </c>
      <c r="AO46" s="100"/>
      <c r="AP46" s="102">
        <f>IFERROR(AP46/AM46,"-")</f>
        <v>0</v>
      </c>
      <c r="AQ46" s="103"/>
      <c r="AR46" s="104">
        <f>IFERROR(AQ46/AM46,"-")</f>
        <v>0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0.5</v>
      </c>
      <c r="BP46" s="121">
        <v>1</v>
      </c>
      <c r="BQ46" s="122">
        <f>IFERROR(BP46/BN46,"-")</f>
        <v>1</v>
      </c>
      <c r="BR46" s="123">
        <v>5000</v>
      </c>
      <c r="BS46" s="124">
        <f>IFERROR(BR46/BN46,"-")</f>
        <v>5000</v>
      </c>
      <c r="BT46" s="125">
        <v>1</v>
      </c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5000</v>
      </c>
      <c r="CQ46" s="141">
        <v>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144</v>
      </c>
      <c r="C47" s="203"/>
      <c r="D47" s="203" t="s">
        <v>121</v>
      </c>
      <c r="E47" s="203" t="s">
        <v>122</v>
      </c>
      <c r="F47" s="203" t="s">
        <v>79</v>
      </c>
      <c r="G47" s="203"/>
      <c r="H47" s="90" t="s">
        <v>143</v>
      </c>
      <c r="I47" s="90" t="s">
        <v>123</v>
      </c>
      <c r="J47" s="188"/>
      <c r="K47" s="81">
        <v>9</v>
      </c>
      <c r="L47" s="81">
        <v>0</v>
      </c>
      <c r="M47" s="81">
        <v>48</v>
      </c>
      <c r="N47" s="91">
        <v>7</v>
      </c>
      <c r="O47" s="92">
        <v>0</v>
      </c>
      <c r="P47" s="93">
        <f>N47+O47</f>
        <v>7</v>
      </c>
      <c r="Q47" s="82">
        <f>IFERROR(P47/M47,"-")</f>
        <v>0.14583333333333</v>
      </c>
      <c r="R47" s="81">
        <v>1</v>
      </c>
      <c r="S47" s="81">
        <v>3</v>
      </c>
      <c r="T47" s="82">
        <f>IFERROR(S47/(O47+P47),"-")</f>
        <v>0.42857142857143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>
        <v>1</v>
      </c>
      <c r="AW47" s="107">
        <f>IF(P47=0,"",IF(AV47=0,"",(AV47/P47)))</f>
        <v>0.14285714285714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>
        <v>1</v>
      </c>
      <c r="BF47" s="113">
        <f>IF(P47=0,"",IF(BE47=0,"",(BE47/P47)))</f>
        <v>0.14285714285714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4</v>
      </c>
      <c r="BO47" s="120">
        <f>IF(P47=0,"",IF(BN47=0,"",(BN47/P47)))</f>
        <v>0.57142857142857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>
        <v>1</v>
      </c>
      <c r="CG47" s="134">
        <f>IF(P47=0,"",IF(CF47=0,"",(CF47/P47)))</f>
        <v>0.14285714285714</v>
      </c>
      <c r="CH47" s="135"/>
      <c r="CI47" s="136">
        <f>IFERROR(CH47/CF47,"-")</f>
        <v>0</v>
      </c>
      <c r="CJ47" s="137"/>
      <c r="CK47" s="138">
        <f>IFERROR(CJ47/CF47,"-")</f>
        <v>0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145</v>
      </c>
      <c r="C48" s="203"/>
      <c r="D48" s="203" t="s">
        <v>125</v>
      </c>
      <c r="E48" s="203" t="s">
        <v>126</v>
      </c>
      <c r="F48" s="203" t="s">
        <v>64</v>
      </c>
      <c r="G48" s="203"/>
      <c r="H48" s="90" t="s">
        <v>143</v>
      </c>
      <c r="I48" s="90" t="s">
        <v>127</v>
      </c>
      <c r="J48" s="188"/>
      <c r="K48" s="81">
        <v>2</v>
      </c>
      <c r="L48" s="81">
        <v>0</v>
      </c>
      <c r="M48" s="81">
        <v>18</v>
      </c>
      <c r="N48" s="91">
        <v>0</v>
      </c>
      <c r="O48" s="92">
        <v>0</v>
      </c>
      <c r="P48" s="93">
        <f>N48+O48</f>
        <v>0</v>
      </c>
      <c r="Q48" s="82">
        <f>IFERROR(P48/M48,"-")</f>
        <v>0</v>
      </c>
      <c r="R48" s="81">
        <v>0</v>
      </c>
      <c r="S48" s="81">
        <v>0</v>
      </c>
      <c r="T48" s="82" t="str">
        <f>IFERROR(S48/(O48+P48),"-")</f>
        <v>-</v>
      </c>
      <c r="U48" s="182"/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/>
      <c r="AB48" s="85"/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146</v>
      </c>
      <c r="C49" s="203"/>
      <c r="D49" s="203" t="s">
        <v>75</v>
      </c>
      <c r="E49" s="203" t="s">
        <v>75</v>
      </c>
      <c r="F49" s="203" t="s">
        <v>76</v>
      </c>
      <c r="G49" s="203"/>
      <c r="H49" s="90"/>
      <c r="I49" s="90"/>
      <c r="J49" s="188"/>
      <c r="K49" s="81">
        <v>96</v>
      </c>
      <c r="L49" s="81">
        <v>43</v>
      </c>
      <c r="M49" s="81">
        <v>15</v>
      </c>
      <c r="N49" s="91">
        <v>8</v>
      </c>
      <c r="O49" s="92">
        <v>0</v>
      </c>
      <c r="P49" s="93">
        <f>N49+O49</f>
        <v>8</v>
      </c>
      <c r="Q49" s="82">
        <f>IFERROR(P49/M49,"-")</f>
        <v>0.53333333333333</v>
      </c>
      <c r="R49" s="81">
        <v>2</v>
      </c>
      <c r="S49" s="81">
        <v>1</v>
      </c>
      <c r="T49" s="82">
        <f>IFERROR(S49/(O49+P49),"-")</f>
        <v>0.125</v>
      </c>
      <c r="U49" s="182"/>
      <c r="V49" s="84">
        <v>2</v>
      </c>
      <c r="W49" s="82">
        <f>IF(P49=0,"-",V49/P49)</f>
        <v>0.25</v>
      </c>
      <c r="X49" s="186">
        <v>38000</v>
      </c>
      <c r="Y49" s="187">
        <f>IFERROR(X49/P49,"-")</f>
        <v>4750</v>
      </c>
      <c r="Z49" s="187">
        <f>IFERROR(X49/V49,"-")</f>
        <v>19000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0.125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3</v>
      </c>
      <c r="BO49" s="120">
        <f>IF(P49=0,"",IF(BN49=0,"",(BN49/P49)))</f>
        <v>0.375</v>
      </c>
      <c r="BP49" s="121">
        <v>2</v>
      </c>
      <c r="BQ49" s="122">
        <f>IFERROR(BP49/BN49,"-")</f>
        <v>0.66666666666667</v>
      </c>
      <c r="BR49" s="123">
        <v>148000</v>
      </c>
      <c r="BS49" s="124">
        <f>IFERROR(BR49/BN49,"-")</f>
        <v>49333.333333333</v>
      </c>
      <c r="BT49" s="125">
        <v>1</v>
      </c>
      <c r="BU49" s="125"/>
      <c r="BV49" s="125">
        <v>1</v>
      </c>
      <c r="BW49" s="126">
        <v>3</v>
      </c>
      <c r="BX49" s="127">
        <f>IF(P49=0,"",IF(BW49=0,"",(BW49/P49)))</f>
        <v>0.375</v>
      </c>
      <c r="BY49" s="128">
        <v>1</v>
      </c>
      <c r="BZ49" s="129">
        <f>IFERROR(BY49/BW49,"-")</f>
        <v>0.33333333333333</v>
      </c>
      <c r="CA49" s="130">
        <v>9000</v>
      </c>
      <c r="CB49" s="131">
        <f>IFERROR(CA49/BW49,"-")</f>
        <v>3000</v>
      </c>
      <c r="CC49" s="132"/>
      <c r="CD49" s="132"/>
      <c r="CE49" s="132">
        <v>1</v>
      </c>
      <c r="CF49" s="133">
        <v>1</v>
      </c>
      <c r="CG49" s="134">
        <f>IF(P49=0,"",IF(CF49=0,"",(CF49/P49)))</f>
        <v>0.125</v>
      </c>
      <c r="CH49" s="135">
        <v>1</v>
      </c>
      <c r="CI49" s="136">
        <f>IFERROR(CH49/CF49,"-")</f>
        <v>1</v>
      </c>
      <c r="CJ49" s="137">
        <v>29000</v>
      </c>
      <c r="CK49" s="138">
        <f>IFERROR(CJ49/CF49,"-")</f>
        <v>29000</v>
      </c>
      <c r="CL49" s="139"/>
      <c r="CM49" s="139"/>
      <c r="CN49" s="139">
        <v>1</v>
      </c>
      <c r="CO49" s="140">
        <v>2</v>
      </c>
      <c r="CP49" s="141">
        <v>38000</v>
      </c>
      <c r="CQ49" s="141">
        <v>145000</v>
      </c>
      <c r="CR49" s="141"/>
      <c r="CS49" s="142" t="str">
        <f>IF(AND(CQ49=0,CR49=0),"",IF(AND(CQ49&lt;=100000,CR49&lt;=100000),"",IF(CQ49/CP49&gt;0.7,"男高",IF(CR49/CP49&gt;0.7,"女高",""))))</f>
        <v>男高</v>
      </c>
    </row>
    <row r="50" spans="1:98">
      <c r="A50" s="80">
        <f>AB50</f>
        <v>1.49</v>
      </c>
      <c r="B50" s="203" t="s">
        <v>147</v>
      </c>
      <c r="C50" s="203"/>
      <c r="D50" s="203" t="s">
        <v>116</v>
      </c>
      <c r="E50" s="203" t="s">
        <v>117</v>
      </c>
      <c r="F50" s="203" t="s">
        <v>64</v>
      </c>
      <c r="G50" s="203" t="s">
        <v>148</v>
      </c>
      <c r="H50" s="90" t="s">
        <v>135</v>
      </c>
      <c r="I50" s="90" t="s">
        <v>119</v>
      </c>
      <c r="J50" s="188">
        <v>200000</v>
      </c>
      <c r="K50" s="81">
        <v>6</v>
      </c>
      <c r="L50" s="81">
        <v>0</v>
      </c>
      <c r="M50" s="81">
        <v>37</v>
      </c>
      <c r="N50" s="91">
        <v>1</v>
      </c>
      <c r="O50" s="92">
        <v>0</v>
      </c>
      <c r="P50" s="93">
        <f>N50+O50</f>
        <v>1</v>
      </c>
      <c r="Q50" s="82">
        <f>IFERROR(P50/M50,"-")</f>
        <v>0.027027027027027</v>
      </c>
      <c r="R50" s="81">
        <v>0</v>
      </c>
      <c r="S50" s="81">
        <v>1</v>
      </c>
      <c r="T50" s="82">
        <f>IFERROR(S50/(O50+P50),"-")</f>
        <v>1</v>
      </c>
      <c r="U50" s="182">
        <f>IFERROR(J50/SUM(P50:P53),"-")</f>
        <v>20000</v>
      </c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>
        <f>SUM(X50:X53)-SUM(J50:J53)</f>
        <v>98000</v>
      </c>
      <c r="AB50" s="85">
        <f>SUM(X50:X53)/SUM(J50:J53)</f>
        <v>1.49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1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149</v>
      </c>
      <c r="C51" s="203"/>
      <c r="D51" s="203" t="s">
        <v>121</v>
      </c>
      <c r="E51" s="203" t="s">
        <v>122</v>
      </c>
      <c r="F51" s="203" t="s">
        <v>79</v>
      </c>
      <c r="G51" s="203"/>
      <c r="H51" s="90" t="s">
        <v>135</v>
      </c>
      <c r="I51" s="90" t="s">
        <v>123</v>
      </c>
      <c r="J51" s="188"/>
      <c r="K51" s="81">
        <v>6</v>
      </c>
      <c r="L51" s="81">
        <v>0</v>
      </c>
      <c r="M51" s="81">
        <v>30</v>
      </c>
      <c r="N51" s="91">
        <v>3</v>
      </c>
      <c r="O51" s="92">
        <v>0</v>
      </c>
      <c r="P51" s="93">
        <f>N51+O51</f>
        <v>3</v>
      </c>
      <c r="Q51" s="82">
        <f>IFERROR(P51/M51,"-")</f>
        <v>0.1</v>
      </c>
      <c r="R51" s="81">
        <v>0</v>
      </c>
      <c r="S51" s="81">
        <v>3</v>
      </c>
      <c r="T51" s="82">
        <f>IFERROR(S51/(O51+P51),"-")</f>
        <v>1</v>
      </c>
      <c r="U51" s="182"/>
      <c r="V51" s="84">
        <v>1</v>
      </c>
      <c r="W51" s="82">
        <f>IF(P51=0,"-",V51/P51)</f>
        <v>0.33333333333333</v>
      </c>
      <c r="X51" s="186">
        <v>5000</v>
      </c>
      <c r="Y51" s="187">
        <f>IFERROR(X51/P51,"-")</f>
        <v>1666.6666666667</v>
      </c>
      <c r="Z51" s="187">
        <f>IFERROR(X51/V51,"-")</f>
        <v>5000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2</v>
      </c>
      <c r="BO51" s="120">
        <f>IF(P51=0,"",IF(BN51=0,"",(BN51/P51)))</f>
        <v>0.66666666666667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>
        <v>1</v>
      </c>
      <c r="CG51" s="134">
        <f>IF(P51=0,"",IF(CF51=0,"",(CF51/P51)))</f>
        <v>0.33333333333333</v>
      </c>
      <c r="CH51" s="135">
        <v>1</v>
      </c>
      <c r="CI51" s="136">
        <f>IFERROR(CH51/CF51,"-")</f>
        <v>1</v>
      </c>
      <c r="CJ51" s="137">
        <v>5000</v>
      </c>
      <c r="CK51" s="138">
        <f>IFERROR(CJ51/CF51,"-")</f>
        <v>5000</v>
      </c>
      <c r="CL51" s="139">
        <v>1</v>
      </c>
      <c r="CM51" s="139"/>
      <c r="CN51" s="139"/>
      <c r="CO51" s="140">
        <v>1</v>
      </c>
      <c r="CP51" s="141">
        <v>5000</v>
      </c>
      <c r="CQ51" s="141">
        <v>5000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150</v>
      </c>
      <c r="C52" s="203"/>
      <c r="D52" s="203" t="s">
        <v>125</v>
      </c>
      <c r="E52" s="203" t="s">
        <v>126</v>
      </c>
      <c r="F52" s="203" t="s">
        <v>64</v>
      </c>
      <c r="G52" s="203"/>
      <c r="H52" s="90" t="s">
        <v>135</v>
      </c>
      <c r="I52" s="90" t="s">
        <v>127</v>
      </c>
      <c r="J52" s="188"/>
      <c r="K52" s="81">
        <v>3</v>
      </c>
      <c r="L52" s="81">
        <v>0</v>
      </c>
      <c r="M52" s="81">
        <v>13</v>
      </c>
      <c r="N52" s="91">
        <v>1</v>
      </c>
      <c r="O52" s="92">
        <v>0</v>
      </c>
      <c r="P52" s="93">
        <f>N52+O52</f>
        <v>1</v>
      </c>
      <c r="Q52" s="82">
        <f>IFERROR(P52/M52,"-")</f>
        <v>0.076923076923077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1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151</v>
      </c>
      <c r="C53" s="203"/>
      <c r="D53" s="203" t="s">
        <v>75</v>
      </c>
      <c r="E53" s="203" t="s">
        <v>75</v>
      </c>
      <c r="F53" s="203" t="s">
        <v>76</v>
      </c>
      <c r="G53" s="203"/>
      <c r="H53" s="90"/>
      <c r="I53" s="90"/>
      <c r="J53" s="188"/>
      <c r="K53" s="81">
        <v>56</v>
      </c>
      <c r="L53" s="81">
        <v>32</v>
      </c>
      <c r="M53" s="81">
        <v>14</v>
      </c>
      <c r="N53" s="91">
        <v>5</v>
      </c>
      <c r="O53" s="92">
        <v>0</v>
      </c>
      <c r="P53" s="93">
        <f>N53+O53</f>
        <v>5</v>
      </c>
      <c r="Q53" s="82">
        <f>IFERROR(P53/M53,"-")</f>
        <v>0.35714285714286</v>
      </c>
      <c r="R53" s="81">
        <v>1</v>
      </c>
      <c r="S53" s="81">
        <v>1</v>
      </c>
      <c r="T53" s="82">
        <f>IFERROR(S53/(O53+P53),"-")</f>
        <v>0.2</v>
      </c>
      <c r="U53" s="182"/>
      <c r="V53" s="84">
        <v>1</v>
      </c>
      <c r="W53" s="82">
        <f>IF(P53=0,"-",V53/P53)</f>
        <v>0.2</v>
      </c>
      <c r="X53" s="186">
        <v>293000</v>
      </c>
      <c r="Y53" s="187">
        <f>IFERROR(X53/P53,"-")</f>
        <v>58600</v>
      </c>
      <c r="Z53" s="187">
        <f>IFERROR(X53/V53,"-")</f>
        <v>293000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2</v>
      </c>
      <c r="BO53" s="120">
        <f>IF(P53=0,"",IF(BN53=0,"",(BN53/P53)))</f>
        <v>0.4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0.2</v>
      </c>
      <c r="BY53" s="128">
        <v>1</v>
      </c>
      <c r="BZ53" s="129">
        <f>IFERROR(BY53/BW53,"-")</f>
        <v>1</v>
      </c>
      <c r="CA53" s="130">
        <v>293000</v>
      </c>
      <c r="CB53" s="131">
        <f>IFERROR(CA53/BW53,"-")</f>
        <v>293000</v>
      </c>
      <c r="CC53" s="132"/>
      <c r="CD53" s="132"/>
      <c r="CE53" s="132">
        <v>1</v>
      </c>
      <c r="CF53" s="133">
        <v>2</v>
      </c>
      <c r="CG53" s="134">
        <f>IF(P53=0,"",IF(CF53=0,"",(CF53/P53)))</f>
        <v>0.4</v>
      </c>
      <c r="CH53" s="135"/>
      <c r="CI53" s="136">
        <f>IFERROR(CH53/CF53,"-")</f>
        <v>0</v>
      </c>
      <c r="CJ53" s="137"/>
      <c r="CK53" s="138">
        <f>IFERROR(CJ53/CF53,"-")</f>
        <v>0</v>
      </c>
      <c r="CL53" s="139"/>
      <c r="CM53" s="139"/>
      <c r="CN53" s="139"/>
      <c r="CO53" s="140">
        <v>1</v>
      </c>
      <c r="CP53" s="141">
        <v>293000</v>
      </c>
      <c r="CQ53" s="141">
        <v>293000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>
        <f>AB54</f>
        <v>1.2190476190476</v>
      </c>
      <c r="B54" s="203" t="s">
        <v>152</v>
      </c>
      <c r="C54" s="203"/>
      <c r="D54" s="203" t="s">
        <v>84</v>
      </c>
      <c r="E54" s="203" t="s">
        <v>85</v>
      </c>
      <c r="F54" s="203" t="s">
        <v>79</v>
      </c>
      <c r="G54" s="203" t="s">
        <v>65</v>
      </c>
      <c r="H54" s="90" t="s">
        <v>86</v>
      </c>
      <c r="I54" s="90" t="s">
        <v>153</v>
      </c>
      <c r="J54" s="188">
        <v>105000</v>
      </c>
      <c r="K54" s="81">
        <v>12</v>
      </c>
      <c r="L54" s="81">
        <v>0</v>
      </c>
      <c r="M54" s="81">
        <v>40</v>
      </c>
      <c r="N54" s="91">
        <v>2</v>
      </c>
      <c r="O54" s="92">
        <v>0</v>
      </c>
      <c r="P54" s="93">
        <f>N54+O54</f>
        <v>2</v>
      </c>
      <c r="Q54" s="82">
        <f>IFERROR(P54/M54,"-")</f>
        <v>0.05</v>
      </c>
      <c r="R54" s="81">
        <v>0</v>
      </c>
      <c r="S54" s="81">
        <v>2</v>
      </c>
      <c r="T54" s="82">
        <f>IFERROR(S54/(O54+P54),"-")</f>
        <v>1</v>
      </c>
      <c r="U54" s="182">
        <f>IFERROR(J54/SUM(P54:P55),"-")</f>
        <v>21000</v>
      </c>
      <c r="V54" s="84">
        <v>1</v>
      </c>
      <c r="W54" s="82">
        <f>IF(P54=0,"-",V54/P54)</f>
        <v>0.5</v>
      </c>
      <c r="X54" s="186">
        <v>103000</v>
      </c>
      <c r="Y54" s="187">
        <f>IFERROR(X54/P54,"-")</f>
        <v>51500</v>
      </c>
      <c r="Z54" s="187">
        <f>IFERROR(X54/V54,"-")</f>
        <v>103000</v>
      </c>
      <c r="AA54" s="188">
        <f>SUM(X54:X55)-SUM(J54:J55)</f>
        <v>23000</v>
      </c>
      <c r="AB54" s="85">
        <f>SUM(X54:X55)/SUM(J54:J55)</f>
        <v>1.2190476190476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>
        <v>1</v>
      </c>
      <c r="CG54" s="134">
        <f>IF(P54=0,"",IF(CF54=0,"",(CF54/P54)))</f>
        <v>0.5</v>
      </c>
      <c r="CH54" s="135">
        <v>1</v>
      </c>
      <c r="CI54" s="136">
        <f>IFERROR(CH54/CF54,"-")</f>
        <v>1</v>
      </c>
      <c r="CJ54" s="137">
        <v>103000</v>
      </c>
      <c r="CK54" s="138">
        <f>IFERROR(CJ54/CF54,"-")</f>
        <v>103000</v>
      </c>
      <c r="CL54" s="139"/>
      <c r="CM54" s="139"/>
      <c r="CN54" s="139">
        <v>1</v>
      </c>
      <c r="CO54" s="140">
        <v>1</v>
      </c>
      <c r="CP54" s="141">
        <v>103000</v>
      </c>
      <c r="CQ54" s="141">
        <v>103000</v>
      </c>
      <c r="CR54" s="141"/>
      <c r="CS54" s="142" t="str">
        <f>IF(AND(CQ54=0,CR54=0),"",IF(AND(CQ54&lt;=100000,CR54&lt;=100000),"",IF(CQ54/CP54&gt;0.7,"男高",IF(CR54/CP54&gt;0.7,"女高",""))))</f>
        <v>男高</v>
      </c>
    </row>
    <row r="55" spans="1:98">
      <c r="A55" s="80"/>
      <c r="B55" s="203" t="s">
        <v>154</v>
      </c>
      <c r="C55" s="203"/>
      <c r="D55" s="203" t="s">
        <v>84</v>
      </c>
      <c r="E55" s="203" t="s">
        <v>85</v>
      </c>
      <c r="F55" s="203" t="s">
        <v>76</v>
      </c>
      <c r="G55" s="203"/>
      <c r="H55" s="90"/>
      <c r="I55" s="90"/>
      <c r="J55" s="188"/>
      <c r="K55" s="81">
        <v>16</v>
      </c>
      <c r="L55" s="81">
        <v>12</v>
      </c>
      <c r="M55" s="81">
        <v>4</v>
      </c>
      <c r="N55" s="91">
        <v>3</v>
      </c>
      <c r="O55" s="92">
        <v>0</v>
      </c>
      <c r="P55" s="93">
        <f>N55+O55</f>
        <v>3</v>
      </c>
      <c r="Q55" s="82">
        <f>IFERROR(P55/M55,"-")</f>
        <v>0.75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2</v>
      </c>
      <c r="W55" s="82">
        <f>IF(P55=0,"-",V55/P55)</f>
        <v>0.66666666666667</v>
      </c>
      <c r="X55" s="186">
        <v>25000</v>
      </c>
      <c r="Y55" s="187">
        <f>IFERROR(X55/P55,"-")</f>
        <v>8333.3333333333</v>
      </c>
      <c r="Z55" s="187">
        <f>IFERROR(X55/V55,"-")</f>
        <v>12500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0.33333333333333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>
        <v>2</v>
      </c>
      <c r="CG55" s="134">
        <f>IF(P55=0,"",IF(CF55=0,"",(CF55/P55)))</f>
        <v>0.66666666666667</v>
      </c>
      <c r="CH55" s="135">
        <v>2</v>
      </c>
      <c r="CI55" s="136">
        <f>IFERROR(CH55/CF55,"-")</f>
        <v>1</v>
      </c>
      <c r="CJ55" s="137">
        <v>25000</v>
      </c>
      <c r="CK55" s="138">
        <f>IFERROR(CJ55/CF55,"-")</f>
        <v>12500</v>
      </c>
      <c r="CL55" s="139">
        <v>1</v>
      </c>
      <c r="CM55" s="139"/>
      <c r="CN55" s="139">
        <v>1</v>
      </c>
      <c r="CO55" s="140">
        <v>2</v>
      </c>
      <c r="CP55" s="141">
        <v>25000</v>
      </c>
      <c r="CQ55" s="141">
        <v>22000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0.2</v>
      </c>
      <c r="B56" s="203" t="s">
        <v>155</v>
      </c>
      <c r="C56" s="203"/>
      <c r="D56" s="203" t="s">
        <v>101</v>
      </c>
      <c r="E56" s="203" t="s">
        <v>102</v>
      </c>
      <c r="F56" s="203" t="s">
        <v>64</v>
      </c>
      <c r="G56" s="203" t="s">
        <v>65</v>
      </c>
      <c r="H56" s="90" t="s">
        <v>86</v>
      </c>
      <c r="I56" s="90" t="s">
        <v>156</v>
      </c>
      <c r="J56" s="188">
        <v>105000</v>
      </c>
      <c r="K56" s="81">
        <v>18</v>
      </c>
      <c r="L56" s="81">
        <v>0</v>
      </c>
      <c r="M56" s="81">
        <v>71</v>
      </c>
      <c r="N56" s="91">
        <v>7</v>
      </c>
      <c r="O56" s="92">
        <v>0</v>
      </c>
      <c r="P56" s="93">
        <f>N56+O56</f>
        <v>7</v>
      </c>
      <c r="Q56" s="82">
        <f>IFERROR(P56/M56,"-")</f>
        <v>0.098591549295775</v>
      </c>
      <c r="R56" s="81">
        <v>0</v>
      </c>
      <c r="S56" s="81">
        <v>1</v>
      </c>
      <c r="T56" s="82">
        <f>IFERROR(S56/(O56+P56),"-")</f>
        <v>0.14285714285714</v>
      </c>
      <c r="U56" s="182">
        <f>IFERROR(J56/SUM(P56:P57),"-")</f>
        <v>9545.4545454545</v>
      </c>
      <c r="V56" s="84">
        <v>2</v>
      </c>
      <c r="W56" s="82">
        <f>IF(P56=0,"-",V56/P56)</f>
        <v>0.28571428571429</v>
      </c>
      <c r="X56" s="186">
        <v>21000</v>
      </c>
      <c r="Y56" s="187">
        <f>IFERROR(X56/P56,"-")</f>
        <v>3000</v>
      </c>
      <c r="Z56" s="187">
        <f>IFERROR(X56/V56,"-")</f>
        <v>10500</v>
      </c>
      <c r="AA56" s="188">
        <f>SUM(X56:X57)-SUM(J56:J57)</f>
        <v>-84000</v>
      </c>
      <c r="AB56" s="85">
        <f>SUM(X56:X57)/SUM(J56:J57)</f>
        <v>0.2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2</v>
      </c>
      <c r="BF56" s="113">
        <f>IF(P56=0,"",IF(BE56=0,"",(BE56/P56)))</f>
        <v>0.28571428571429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3</v>
      </c>
      <c r="BO56" s="120">
        <f>IF(P56=0,"",IF(BN56=0,"",(BN56/P56)))</f>
        <v>0.42857142857143</v>
      </c>
      <c r="BP56" s="121">
        <v>1</v>
      </c>
      <c r="BQ56" s="122">
        <f>IFERROR(BP56/BN56,"-")</f>
        <v>0.33333333333333</v>
      </c>
      <c r="BR56" s="123">
        <v>10000</v>
      </c>
      <c r="BS56" s="124">
        <f>IFERROR(BR56/BN56,"-")</f>
        <v>3333.3333333333</v>
      </c>
      <c r="BT56" s="125">
        <v>1</v>
      </c>
      <c r="BU56" s="125"/>
      <c r="BV56" s="125"/>
      <c r="BW56" s="126">
        <v>2</v>
      </c>
      <c r="BX56" s="127">
        <f>IF(P56=0,"",IF(BW56=0,"",(BW56/P56)))</f>
        <v>0.28571428571429</v>
      </c>
      <c r="BY56" s="128">
        <v>1</v>
      </c>
      <c r="BZ56" s="129">
        <f>IFERROR(BY56/BW56,"-")</f>
        <v>0.5</v>
      </c>
      <c r="CA56" s="130">
        <v>11000</v>
      </c>
      <c r="CB56" s="131">
        <f>IFERROR(CA56/BW56,"-")</f>
        <v>5500</v>
      </c>
      <c r="CC56" s="132"/>
      <c r="CD56" s="132"/>
      <c r="CE56" s="132">
        <v>1</v>
      </c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2</v>
      </c>
      <c r="CP56" s="141">
        <v>21000</v>
      </c>
      <c r="CQ56" s="141">
        <v>11000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157</v>
      </c>
      <c r="C57" s="203"/>
      <c r="D57" s="203" t="s">
        <v>101</v>
      </c>
      <c r="E57" s="203" t="s">
        <v>102</v>
      </c>
      <c r="F57" s="203" t="s">
        <v>76</v>
      </c>
      <c r="G57" s="203"/>
      <c r="H57" s="90"/>
      <c r="I57" s="90"/>
      <c r="J57" s="188"/>
      <c r="K57" s="81">
        <v>35</v>
      </c>
      <c r="L57" s="81">
        <v>26</v>
      </c>
      <c r="M57" s="81">
        <v>22</v>
      </c>
      <c r="N57" s="91">
        <v>4</v>
      </c>
      <c r="O57" s="92">
        <v>0</v>
      </c>
      <c r="P57" s="93">
        <f>N57+O57</f>
        <v>4</v>
      </c>
      <c r="Q57" s="82">
        <f>IFERROR(P57/M57,"-")</f>
        <v>0.18181818181818</v>
      </c>
      <c r="R57" s="81">
        <v>1</v>
      </c>
      <c r="S57" s="81">
        <v>1</v>
      </c>
      <c r="T57" s="82">
        <f>IFERROR(S57/(O57+P57),"-")</f>
        <v>0.25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0.25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3</v>
      </c>
      <c r="BX57" s="127">
        <f>IF(P57=0,"",IF(BW57=0,"",(BW57/P57)))</f>
        <v>0.75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2.7904761904762</v>
      </c>
      <c r="B58" s="203" t="s">
        <v>158</v>
      </c>
      <c r="C58" s="203"/>
      <c r="D58" s="203" t="s">
        <v>159</v>
      </c>
      <c r="E58" s="203" t="s">
        <v>160</v>
      </c>
      <c r="F58" s="203" t="s">
        <v>161</v>
      </c>
      <c r="G58" s="203" t="s">
        <v>65</v>
      </c>
      <c r="H58" s="90" t="s">
        <v>86</v>
      </c>
      <c r="I58" s="90" t="s">
        <v>162</v>
      </c>
      <c r="J58" s="188">
        <v>105000</v>
      </c>
      <c r="K58" s="81">
        <v>0</v>
      </c>
      <c r="L58" s="81">
        <v>0</v>
      </c>
      <c r="M58" s="81">
        <v>41</v>
      </c>
      <c r="N58" s="91">
        <v>0</v>
      </c>
      <c r="O58" s="92">
        <v>0</v>
      </c>
      <c r="P58" s="93">
        <f>N58+O58</f>
        <v>0</v>
      </c>
      <c r="Q58" s="82">
        <f>IFERROR(P58/M58,"-")</f>
        <v>0</v>
      </c>
      <c r="R58" s="81">
        <v>0</v>
      </c>
      <c r="S58" s="81">
        <v>0</v>
      </c>
      <c r="T58" s="82" t="str">
        <f>IFERROR(S58/(O58+P58),"-")</f>
        <v>-</v>
      </c>
      <c r="U58" s="182">
        <f>IFERROR(J58/SUM(P58:P59),"-")</f>
        <v>13125</v>
      </c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>
        <f>SUM(X58:X59)-SUM(J58:J59)</f>
        <v>188000</v>
      </c>
      <c r="AB58" s="85">
        <f>SUM(X58:X59)/SUM(J58:J59)</f>
        <v>2.7904761904762</v>
      </c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163</v>
      </c>
      <c r="C59" s="203"/>
      <c r="D59" s="203" t="s">
        <v>159</v>
      </c>
      <c r="E59" s="203" t="s">
        <v>160</v>
      </c>
      <c r="F59" s="203" t="s">
        <v>76</v>
      </c>
      <c r="G59" s="203"/>
      <c r="H59" s="90"/>
      <c r="I59" s="90"/>
      <c r="J59" s="188"/>
      <c r="K59" s="81">
        <v>49</v>
      </c>
      <c r="L59" s="81">
        <v>34</v>
      </c>
      <c r="M59" s="81">
        <v>34</v>
      </c>
      <c r="N59" s="91">
        <v>8</v>
      </c>
      <c r="O59" s="92">
        <v>0</v>
      </c>
      <c r="P59" s="93">
        <f>N59+O59</f>
        <v>8</v>
      </c>
      <c r="Q59" s="82">
        <f>IFERROR(P59/M59,"-")</f>
        <v>0.23529411764706</v>
      </c>
      <c r="R59" s="81">
        <v>1</v>
      </c>
      <c r="S59" s="81">
        <v>1</v>
      </c>
      <c r="T59" s="82">
        <f>IFERROR(S59/(O59+P59),"-")</f>
        <v>0.125</v>
      </c>
      <c r="U59" s="182"/>
      <c r="V59" s="84">
        <v>2</v>
      </c>
      <c r="W59" s="82">
        <f>IF(P59=0,"-",V59/P59)</f>
        <v>0.25</v>
      </c>
      <c r="X59" s="186">
        <v>293000</v>
      </c>
      <c r="Y59" s="187">
        <f>IFERROR(X59/P59,"-")</f>
        <v>36625</v>
      </c>
      <c r="Z59" s="187">
        <f>IFERROR(X59/V59,"-")</f>
        <v>146500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1</v>
      </c>
      <c r="BF59" s="113">
        <f>IF(P59=0,"",IF(BE59=0,"",(BE59/P59)))</f>
        <v>0.125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5</v>
      </c>
      <c r="BO59" s="120">
        <f>IF(P59=0,"",IF(BN59=0,"",(BN59/P59)))</f>
        <v>0.625</v>
      </c>
      <c r="BP59" s="121">
        <v>3</v>
      </c>
      <c r="BQ59" s="122">
        <f>IFERROR(BP59/BN59,"-")</f>
        <v>0.6</v>
      </c>
      <c r="BR59" s="123">
        <v>312000</v>
      </c>
      <c r="BS59" s="124">
        <f>IFERROR(BR59/BN59,"-")</f>
        <v>62400</v>
      </c>
      <c r="BT59" s="125"/>
      <c r="BU59" s="125">
        <v>1</v>
      </c>
      <c r="BV59" s="125">
        <v>2</v>
      </c>
      <c r="BW59" s="126">
        <v>2</v>
      </c>
      <c r="BX59" s="127">
        <f>IF(P59=0,"",IF(BW59=0,"",(BW59/P59)))</f>
        <v>0.25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2</v>
      </c>
      <c r="CP59" s="141">
        <v>293000</v>
      </c>
      <c r="CQ59" s="141">
        <v>240000</v>
      </c>
      <c r="CR59" s="141"/>
      <c r="CS59" s="142" t="str">
        <f>IF(AND(CQ59=0,CR59=0),"",IF(AND(CQ59&lt;=100000,CR59&lt;=100000),"",IF(CQ59/CP59&gt;0.7,"男高",IF(CR59/CP59&gt;0.7,"女高",""))))</f>
        <v>男高</v>
      </c>
    </row>
    <row r="60" spans="1:98">
      <c r="A60" s="80">
        <f>AB60</f>
        <v>0.028571428571429</v>
      </c>
      <c r="B60" s="203" t="s">
        <v>164</v>
      </c>
      <c r="C60" s="203"/>
      <c r="D60" s="203" t="s">
        <v>165</v>
      </c>
      <c r="E60" s="203" t="s">
        <v>166</v>
      </c>
      <c r="F60" s="203" t="s">
        <v>64</v>
      </c>
      <c r="G60" s="203" t="s">
        <v>65</v>
      </c>
      <c r="H60" s="90" t="s">
        <v>86</v>
      </c>
      <c r="I60" s="90" t="s">
        <v>167</v>
      </c>
      <c r="J60" s="188">
        <v>105000</v>
      </c>
      <c r="K60" s="81">
        <v>5</v>
      </c>
      <c r="L60" s="81">
        <v>0</v>
      </c>
      <c r="M60" s="81">
        <v>26</v>
      </c>
      <c r="N60" s="91">
        <v>3</v>
      </c>
      <c r="O60" s="92">
        <v>0</v>
      </c>
      <c r="P60" s="93">
        <f>N60+O60</f>
        <v>3</v>
      </c>
      <c r="Q60" s="82">
        <f>IFERROR(P60/M60,"-")</f>
        <v>0.11538461538462</v>
      </c>
      <c r="R60" s="81">
        <v>0</v>
      </c>
      <c r="S60" s="81">
        <v>2</v>
      </c>
      <c r="T60" s="82">
        <f>IFERROR(S60/(O60+P60),"-")</f>
        <v>0.66666666666667</v>
      </c>
      <c r="U60" s="182">
        <f>IFERROR(J60/SUM(P60:P61),"-")</f>
        <v>21000</v>
      </c>
      <c r="V60" s="84">
        <v>1</v>
      </c>
      <c r="W60" s="82">
        <f>IF(P60=0,"-",V60/P60)</f>
        <v>0.33333333333333</v>
      </c>
      <c r="X60" s="186">
        <v>3000</v>
      </c>
      <c r="Y60" s="187">
        <f>IFERROR(X60/P60,"-")</f>
        <v>1000</v>
      </c>
      <c r="Z60" s="187">
        <f>IFERROR(X60/V60,"-")</f>
        <v>3000</v>
      </c>
      <c r="AA60" s="188">
        <f>SUM(X60:X61)-SUM(J60:J61)</f>
        <v>-102000</v>
      </c>
      <c r="AB60" s="85">
        <f>SUM(X60:X61)/SUM(J60:J61)</f>
        <v>0.028571428571429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0.33333333333333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2</v>
      </c>
      <c r="BO60" s="120">
        <f>IF(P60=0,"",IF(BN60=0,"",(BN60/P60)))</f>
        <v>0.66666666666667</v>
      </c>
      <c r="BP60" s="121">
        <v>1</v>
      </c>
      <c r="BQ60" s="122">
        <f>IFERROR(BP60/BN60,"-")</f>
        <v>0.5</v>
      </c>
      <c r="BR60" s="123">
        <v>3000</v>
      </c>
      <c r="BS60" s="124">
        <f>IFERROR(BR60/BN60,"-")</f>
        <v>1500</v>
      </c>
      <c r="BT60" s="125">
        <v>1</v>
      </c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3000</v>
      </c>
      <c r="CQ60" s="141">
        <v>3000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168</v>
      </c>
      <c r="C61" s="203"/>
      <c r="D61" s="203" t="s">
        <v>165</v>
      </c>
      <c r="E61" s="203" t="s">
        <v>166</v>
      </c>
      <c r="F61" s="203" t="s">
        <v>76</v>
      </c>
      <c r="G61" s="203"/>
      <c r="H61" s="90"/>
      <c r="I61" s="90"/>
      <c r="J61" s="188"/>
      <c r="K61" s="81">
        <v>23</v>
      </c>
      <c r="L61" s="81">
        <v>13</v>
      </c>
      <c r="M61" s="81">
        <v>14</v>
      </c>
      <c r="N61" s="91">
        <v>2</v>
      </c>
      <c r="O61" s="92">
        <v>0</v>
      </c>
      <c r="P61" s="93">
        <f>N61+O61</f>
        <v>2</v>
      </c>
      <c r="Q61" s="82">
        <f>IFERROR(P61/M61,"-")</f>
        <v>0.14285714285714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2</v>
      </c>
      <c r="BF61" s="113">
        <f>IF(P61=0,"",IF(BE61=0,"",(BE61/P61)))</f>
        <v>1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</v>
      </c>
      <c r="B62" s="203" t="s">
        <v>169</v>
      </c>
      <c r="C62" s="203"/>
      <c r="D62" s="203" t="s">
        <v>84</v>
      </c>
      <c r="E62" s="203" t="s">
        <v>85</v>
      </c>
      <c r="F62" s="203" t="s">
        <v>79</v>
      </c>
      <c r="G62" s="203" t="s">
        <v>69</v>
      </c>
      <c r="H62" s="90" t="s">
        <v>86</v>
      </c>
      <c r="I62" s="205" t="s">
        <v>170</v>
      </c>
      <c r="J62" s="188">
        <v>150000</v>
      </c>
      <c r="K62" s="81">
        <v>5</v>
      </c>
      <c r="L62" s="81">
        <v>0</v>
      </c>
      <c r="M62" s="81">
        <v>48</v>
      </c>
      <c r="N62" s="91">
        <v>0</v>
      </c>
      <c r="O62" s="92">
        <v>0</v>
      </c>
      <c r="P62" s="93">
        <f>N62+O62</f>
        <v>0</v>
      </c>
      <c r="Q62" s="82">
        <f>IFERROR(P62/M62,"-")</f>
        <v>0</v>
      </c>
      <c r="R62" s="81">
        <v>0</v>
      </c>
      <c r="S62" s="81">
        <v>0</v>
      </c>
      <c r="T62" s="82" t="str">
        <f>IFERROR(S62/(O62+P62),"-")</f>
        <v>-</v>
      </c>
      <c r="U62" s="182">
        <f>IFERROR(J62/SUM(P62:P63),"-")</f>
        <v>30000</v>
      </c>
      <c r="V62" s="84">
        <v>0</v>
      </c>
      <c r="W62" s="82" t="str">
        <f>IF(P62=0,"-",V62/P62)</f>
        <v>-</v>
      </c>
      <c r="X62" s="186">
        <v>0</v>
      </c>
      <c r="Y62" s="187" t="str">
        <f>IFERROR(X62/P62,"-")</f>
        <v>-</v>
      </c>
      <c r="Z62" s="187" t="str">
        <f>IFERROR(X62/V62,"-")</f>
        <v>-</v>
      </c>
      <c r="AA62" s="188">
        <f>SUM(X62:X63)-SUM(J62:J63)</f>
        <v>-150000</v>
      </c>
      <c r="AB62" s="85">
        <f>SUM(X62:X63)/SUM(J62:J63)</f>
        <v>0</v>
      </c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171</v>
      </c>
      <c r="C63" s="203"/>
      <c r="D63" s="203" t="s">
        <v>84</v>
      </c>
      <c r="E63" s="203" t="s">
        <v>85</v>
      </c>
      <c r="F63" s="203" t="s">
        <v>76</v>
      </c>
      <c r="G63" s="203"/>
      <c r="H63" s="90"/>
      <c r="I63" s="90"/>
      <c r="J63" s="188"/>
      <c r="K63" s="81">
        <v>62</v>
      </c>
      <c r="L63" s="81">
        <v>34</v>
      </c>
      <c r="M63" s="81">
        <v>21</v>
      </c>
      <c r="N63" s="91">
        <v>5</v>
      </c>
      <c r="O63" s="92">
        <v>0</v>
      </c>
      <c r="P63" s="93">
        <f>N63+O63</f>
        <v>5</v>
      </c>
      <c r="Q63" s="82">
        <f>IFERROR(P63/M63,"-")</f>
        <v>0.23809523809524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>
        <v>1</v>
      </c>
      <c r="AW63" s="107">
        <f>IF(P63=0,"",IF(AV63=0,"",(AV63/P63)))</f>
        <v>0.2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3</v>
      </c>
      <c r="BX63" s="127">
        <f>IF(P63=0,"",IF(BW63=0,"",(BW63/P63)))</f>
        <v>0.6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>
        <v>1</v>
      </c>
      <c r="CG63" s="134">
        <f>IF(P63=0,"",IF(CF63=0,"",(CF63/P63)))</f>
        <v>0.2</v>
      </c>
      <c r="CH63" s="135"/>
      <c r="CI63" s="136">
        <f>IFERROR(CH63/CF63,"-")</f>
        <v>0</v>
      </c>
      <c r="CJ63" s="137"/>
      <c r="CK63" s="138">
        <f>IFERROR(CJ63/CF63,"-")</f>
        <v>0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1.1866666666667</v>
      </c>
      <c r="B64" s="203" t="s">
        <v>172</v>
      </c>
      <c r="C64" s="203"/>
      <c r="D64" s="203" t="s">
        <v>101</v>
      </c>
      <c r="E64" s="203" t="s">
        <v>102</v>
      </c>
      <c r="F64" s="203" t="s">
        <v>64</v>
      </c>
      <c r="G64" s="203" t="s">
        <v>69</v>
      </c>
      <c r="H64" s="90" t="s">
        <v>86</v>
      </c>
      <c r="I64" s="205" t="s">
        <v>87</v>
      </c>
      <c r="J64" s="188">
        <v>150000</v>
      </c>
      <c r="K64" s="81">
        <v>22</v>
      </c>
      <c r="L64" s="81">
        <v>0</v>
      </c>
      <c r="M64" s="81">
        <v>76</v>
      </c>
      <c r="N64" s="91">
        <v>8</v>
      </c>
      <c r="O64" s="92">
        <v>0</v>
      </c>
      <c r="P64" s="93">
        <f>N64+O64</f>
        <v>8</v>
      </c>
      <c r="Q64" s="82">
        <f>IFERROR(P64/M64,"-")</f>
        <v>0.10526315789474</v>
      </c>
      <c r="R64" s="81">
        <v>1</v>
      </c>
      <c r="S64" s="81">
        <v>3</v>
      </c>
      <c r="T64" s="82">
        <f>IFERROR(S64/(O64+P64),"-")</f>
        <v>0.375</v>
      </c>
      <c r="U64" s="182">
        <f>IFERROR(J64/SUM(P64:P65),"-")</f>
        <v>13636.363636364</v>
      </c>
      <c r="V64" s="84">
        <v>2</v>
      </c>
      <c r="W64" s="82">
        <f>IF(P64=0,"-",V64/P64)</f>
        <v>0.25</v>
      </c>
      <c r="X64" s="186">
        <v>175000</v>
      </c>
      <c r="Y64" s="187">
        <f>IFERROR(X64/P64,"-")</f>
        <v>21875</v>
      </c>
      <c r="Z64" s="187">
        <f>IFERROR(X64/V64,"-")</f>
        <v>87500</v>
      </c>
      <c r="AA64" s="188">
        <f>SUM(X64:X65)-SUM(J64:J65)</f>
        <v>28000</v>
      </c>
      <c r="AB64" s="85">
        <f>SUM(X64:X65)/SUM(J64:J65)</f>
        <v>1.1866666666667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2</v>
      </c>
      <c r="BF64" s="113">
        <f>IF(P64=0,"",IF(BE64=0,"",(BE64/P64)))</f>
        <v>0.25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2</v>
      </c>
      <c r="BO64" s="120">
        <f>IF(P64=0,"",IF(BN64=0,"",(BN64/P64)))</f>
        <v>0.25</v>
      </c>
      <c r="BP64" s="121">
        <v>1</v>
      </c>
      <c r="BQ64" s="122">
        <f>IFERROR(BP64/BN64,"-")</f>
        <v>0.5</v>
      </c>
      <c r="BR64" s="123">
        <v>10000</v>
      </c>
      <c r="BS64" s="124">
        <f>IFERROR(BR64/BN64,"-")</f>
        <v>5000</v>
      </c>
      <c r="BT64" s="125"/>
      <c r="BU64" s="125">
        <v>1</v>
      </c>
      <c r="BV64" s="125"/>
      <c r="BW64" s="126">
        <v>4</v>
      </c>
      <c r="BX64" s="127">
        <f>IF(P64=0,"",IF(BW64=0,"",(BW64/P64)))</f>
        <v>0.5</v>
      </c>
      <c r="BY64" s="128">
        <v>1</v>
      </c>
      <c r="BZ64" s="129">
        <f>IFERROR(BY64/BW64,"-")</f>
        <v>0.25</v>
      </c>
      <c r="CA64" s="130">
        <v>165000</v>
      </c>
      <c r="CB64" s="131">
        <f>IFERROR(CA64/BW64,"-")</f>
        <v>41250</v>
      </c>
      <c r="CC64" s="132"/>
      <c r="CD64" s="132"/>
      <c r="CE64" s="132">
        <v>1</v>
      </c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2</v>
      </c>
      <c r="CP64" s="141">
        <v>175000</v>
      </c>
      <c r="CQ64" s="141">
        <v>165000</v>
      </c>
      <c r="CR64" s="141"/>
      <c r="CS64" s="142" t="str">
        <f>IF(AND(CQ64=0,CR64=0),"",IF(AND(CQ64&lt;=100000,CR64&lt;=100000),"",IF(CQ64/CP64&gt;0.7,"男高",IF(CR64/CP64&gt;0.7,"女高",""))))</f>
        <v>男高</v>
      </c>
    </row>
    <row r="65" spans="1:98">
      <c r="A65" s="80"/>
      <c r="B65" s="203" t="s">
        <v>173</v>
      </c>
      <c r="C65" s="203"/>
      <c r="D65" s="203" t="s">
        <v>101</v>
      </c>
      <c r="E65" s="203" t="s">
        <v>102</v>
      </c>
      <c r="F65" s="203" t="s">
        <v>76</v>
      </c>
      <c r="G65" s="203"/>
      <c r="H65" s="90"/>
      <c r="I65" s="90"/>
      <c r="J65" s="188"/>
      <c r="K65" s="81">
        <v>71</v>
      </c>
      <c r="L65" s="81">
        <v>40</v>
      </c>
      <c r="M65" s="81">
        <v>5</v>
      </c>
      <c r="N65" s="91">
        <v>3</v>
      </c>
      <c r="O65" s="92">
        <v>0</v>
      </c>
      <c r="P65" s="93">
        <f>N65+O65</f>
        <v>3</v>
      </c>
      <c r="Q65" s="82">
        <f>IFERROR(P65/M65,"-")</f>
        <v>0.6</v>
      </c>
      <c r="R65" s="81">
        <v>0</v>
      </c>
      <c r="S65" s="81">
        <v>0</v>
      </c>
      <c r="T65" s="82">
        <f>IFERROR(S65/(O65+P65),"-")</f>
        <v>0</v>
      </c>
      <c r="U65" s="182"/>
      <c r="V65" s="84">
        <v>1</v>
      </c>
      <c r="W65" s="82">
        <f>IF(P65=0,"-",V65/P65)</f>
        <v>0.33333333333333</v>
      </c>
      <c r="X65" s="186">
        <v>3000</v>
      </c>
      <c r="Y65" s="187">
        <f>IFERROR(X65/P65,"-")</f>
        <v>1000</v>
      </c>
      <c r="Z65" s="187">
        <f>IFERROR(X65/V65,"-")</f>
        <v>3000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0.33333333333333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2</v>
      </c>
      <c r="BX65" s="127">
        <f>IF(P65=0,"",IF(BW65=0,"",(BW65/P65)))</f>
        <v>0.66666666666667</v>
      </c>
      <c r="BY65" s="128">
        <v>1</v>
      </c>
      <c r="BZ65" s="129">
        <f>IFERROR(BY65/BW65,"-")</f>
        <v>0.5</v>
      </c>
      <c r="CA65" s="130">
        <v>3000</v>
      </c>
      <c r="CB65" s="131">
        <f>IFERROR(CA65/BW65,"-")</f>
        <v>1500</v>
      </c>
      <c r="CC65" s="132">
        <v>1</v>
      </c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3000</v>
      </c>
      <c r="CQ65" s="141">
        <v>3000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0.02</v>
      </c>
      <c r="B66" s="203" t="s">
        <v>174</v>
      </c>
      <c r="C66" s="203"/>
      <c r="D66" s="203" t="s">
        <v>62</v>
      </c>
      <c r="E66" s="203" t="s">
        <v>63</v>
      </c>
      <c r="F66" s="203" t="s">
        <v>64</v>
      </c>
      <c r="G66" s="203" t="s">
        <v>90</v>
      </c>
      <c r="H66" s="90" t="s">
        <v>175</v>
      </c>
      <c r="I66" s="204" t="s">
        <v>67</v>
      </c>
      <c r="J66" s="188">
        <v>150000</v>
      </c>
      <c r="K66" s="81">
        <v>34</v>
      </c>
      <c r="L66" s="81">
        <v>0</v>
      </c>
      <c r="M66" s="81">
        <v>183</v>
      </c>
      <c r="N66" s="91">
        <v>20</v>
      </c>
      <c r="O66" s="92">
        <v>0</v>
      </c>
      <c r="P66" s="93">
        <f>N66+O66</f>
        <v>20</v>
      </c>
      <c r="Q66" s="82">
        <f>IFERROR(P66/M66,"-")</f>
        <v>0.10928961748634</v>
      </c>
      <c r="R66" s="81">
        <v>0</v>
      </c>
      <c r="S66" s="81">
        <v>8</v>
      </c>
      <c r="T66" s="82">
        <f>IFERROR(S66/(O66+P66),"-")</f>
        <v>0.4</v>
      </c>
      <c r="U66" s="182">
        <f>IFERROR(J66/SUM(P66:P67),"-")</f>
        <v>5357.1428571429</v>
      </c>
      <c r="V66" s="84">
        <v>1</v>
      </c>
      <c r="W66" s="82">
        <f>IF(P66=0,"-",V66/P66)</f>
        <v>0.05</v>
      </c>
      <c r="X66" s="186">
        <v>3000</v>
      </c>
      <c r="Y66" s="187">
        <f>IFERROR(X66/P66,"-")</f>
        <v>150</v>
      </c>
      <c r="Z66" s="187">
        <f>IFERROR(X66/V66,"-")</f>
        <v>3000</v>
      </c>
      <c r="AA66" s="188">
        <f>SUM(X66:X67)-SUM(J66:J67)</f>
        <v>-147000</v>
      </c>
      <c r="AB66" s="85">
        <f>SUM(X66:X67)/SUM(J66:J67)</f>
        <v>0.02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>
        <v>2</v>
      </c>
      <c r="AW66" s="107">
        <f>IF(P66=0,"",IF(AV66=0,"",(AV66/P66)))</f>
        <v>0.1</v>
      </c>
      <c r="AX66" s="106">
        <v>1</v>
      </c>
      <c r="AY66" s="108">
        <f>IFERROR(AX66/AV66,"-")</f>
        <v>0.5</v>
      </c>
      <c r="AZ66" s="109">
        <v>3000</v>
      </c>
      <c r="BA66" s="110">
        <f>IFERROR(AZ66/AV66,"-")</f>
        <v>1500</v>
      </c>
      <c r="BB66" s="111">
        <v>1</v>
      </c>
      <c r="BC66" s="111"/>
      <c r="BD66" s="111"/>
      <c r="BE66" s="112">
        <v>2</v>
      </c>
      <c r="BF66" s="113">
        <f>IF(P66=0,"",IF(BE66=0,"",(BE66/P66)))</f>
        <v>0.1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10</v>
      </c>
      <c r="BO66" s="120">
        <f>IF(P66=0,"",IF(BN66=0,"",(BN66/P66)))</f>
        <v>0.5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5</v>
      </c>
      <c r="BX66" s="127">
        <f>IF(P66=0,"",IF(BW66=0,"",(BW66/P66)))</f>
        <v>0.25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>
        <v>1</v>
      </c>
      <c r="CG66" s="134">
        <f>IF(P66=0,"",IF(CF66=0,"",(CF66/P66)))</f>
        <v>0.05</v>
      </c>
      <c r="CH66" s="135">
        <v>1</v>
      </c>
      <c r="CI66" s="136">
        <f>IFERROR(CH66/CF66,"-")</f>
        <v>1</v>
      </c>
      <c r="CJ66" s="137">
        <v>6000</v>
      </c>
      <c r="CK66" s="138">
        <f>IFERROR(CJ66/CF66,"-")</f>
        <v>6000</v>
      </c>
      <c r="CL66" s="139"/>
      <c r="CM66" s="139">
        <v>1</v>
      </c>
      <c r="CN66" s="139"/>
      <c r="CO66" s="140">
        <v>1</v>
      </c>
      <c r="CP66" s="141">
        <v>3000</v>
      </c>
      <c r="CQ66" s="141">
        <v>6000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176</v>
      </c>
      <c r="C67" s="203"/>
      <c r="D67" s="203" t="s">
        <v>62</v>
      </c>
      <c r="E67" s="203" t="s">
        <v>63</v>
      </c>
      <c r="F67" s="203" t="s">
        <v>76</v>
      </c>
      <c r="G67" s="203"/>
      <c r="H67" s="90"/>
      <c r="I67" s="90"/>
      <c r="J67" s="188"/>
      <c r="K67" s="81">
        <v>42</v>
      </c>
      <c r="L67" s="81">
        <v>25</v>
      </c>
      <c r="M67" s="81">
        <v>7</v>
      </c>
      <c r="N67" s="91">
        <v>8</v>
      </c>
      <c r="O67" s="92">
        <v>0</v>
      </c>
      <c r="P67" s="93">
        <f>N67+O67</f>
        <v>8</v>
      </c>
      <c r="Q67" s="82">
        <f>IFERROR(P67/M67,"-")</f>
        <v>1.1428571428571</v>
      </c>
      <c r="R67" s="81">
        <v>1</v>
      </c>
      <c r="S67" s="81">
        <v>3</v>
      </c>
      <c r="T67" s="82">
        <f>IFERROR(S67/(O67+P67),"-")</f>
        <v>0.375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0.125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4</v>
      </c>
      <c r="BO67" s="120">
        <f>IF(P67=0,"",IF(BN67=0,"",(BN67/P67)))</f>
        <v>0.5</v>
      </c>
      <c r="BP67" s="121">
        <v>1</v>
      </c>
      <c r="BQ67" s="122">
        <f>IFERROR(BP67/BN67,"-")</f>
        <v>0.25</v>
      </c>
      <c r="BR67" s="123">
        <v>45000</v>
      </c>
      <c r="BS67" s="124">
        <f>IFERROR(BR67/BN67,"-")</f>
        <v>11250</v>
      </c>
      <c r="BT67" s="125"/>
      <c r="BU67" s="125"/>
      <c r="BV67" s="125">
        <v>1</v>
      </c>
      <c r="BW67" s="126">
        <v>3</v>
      </c>
      <c r="BX67" s="127">
        <f>IF(P67=0,"",IF(BW67=0,"",(BW67/P67)))</f>
        <v>0.375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>
        <v>45000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</v>
      </c>
      <c r="B68" s="203" t="s">
        <v>177</v>
      </c>
      <c r="C68" s="203"/>
      <c r="D68" s="203" t="s">
        <v>62</v>
      </c>
      <c r="E68" s="203" t="s">
        <v>63</v>
      </c>
      <c r="F68" s="203" t="s">
        <v>64</v>
      </c>
      <c r="G68" s="203" t="s">
        <v>142</v>
      </c>
      <c r="H68" s="90" t="s">
        <v>86</v>
      </c>
      <c r="I68" s="204" t="s">
        <v>178</v>
      </c>
      <c r="J68" s="188">
        <v>130000</v>
      </c>
      <c r="K68" s="81">
        <v>12</v>
      </c>
      <c r="L68" s="81">
        <v>0</v>
      </c>
      <c r="M68" s="81">
        <v>103</v>
      </c>
      <c r="N68" s="91">
        <v>8</v>
      </c>
      <c r="O68" s="92">
        <v>0</v>
      </c>
      <c r="P68" s="93">
        <f>N68+O68</f>
        <v>8</v>
      </c>
      <c r="Q68" s="82">
        <f>IFERROR(P68/M68,"-")</f>
        <v>0.077669902912621</v>
      </c>
      <c r="R68" s="81">
        <v>0</v>
      </c>
      <c r="S68" s="81">
        <v>4</v>
      </c>
      <c r="T68" s="82">
        <f>IFERROR(S68/(O68+P68),"-")</f>
        <v>0.5</v>
      </c>
      <c r="U68" s="182">
        <f>IFERROR(J68/SUM(P68:P69),"-")</f>
        <v>11818.181818182</v>
      </c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>
        <f>SUM(X68:X69)-SUM(J68:J69)</f>
        <v>-130000</v>
      </c>
      <c r="AB68" s="85">
        <f>SUM(X68:X69)/SUM(J68:J69)</f>
        <v>0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3</v>
      </c>
      <c r="BF68" s="113">
        <f>IF(P68=0,"",IF(BE68=0,"",(BE68/P68)))</f>
        <v>0.375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>
        <v>4</v>
      </c>
      <c r="BO68" s="120">
        <f>IF(P68=0,"",IF(BN68=0,"",(BN68/P68)))</f>
        <v>0.5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>
        <v>1</v>
      </c>
      <c r="CG68" s="134">
        <f>IF(P68=0,"",IF(CF68=0,"",(CF68/P68)))</f>
        <v>0.125</v>
      </c>
      <c r="CH68" s="135"/>
      <c r="CI68" s="136">
        <f>IFERROR(CH68/CF68,"-")</f>
        <v>0</v>
      </c>
      <c r="CJ68" s="137"/>
      <c r="CK68" s="138">
        <f>IFERROR(CJ68/CF68,"-")</f>
        <v>0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179</v>
      </c>
      <c r="C69" s="203"/>
      <c r="D69" s="203" t="s">
        <v>62</v>
      </c>
      <c r="E69" s="203" t="s">
        <v>63</v>
      </c>
      <c r="F69" s="203" t="s">
        <v>76</v>
      </c>
      <c r="G69" s="203"/>
      <c r="H69" s="90"/>
      <c r="I69" s="90"/>
      <c r="J69" s="188"/>
      <c r="K69" s="81">
        <v>20</v>
      </c>
      <c r="L69" s="81">
        <v>16</v>
      </c>
      <c r="M69" s="81">
        <v>6</v>
      </c>
      <c r="N69" s="91">
        <v>3</v>
      </c>
      <c r="O69" s="92">
        <v>0</v>
      </c>
      <c r="P69" s="93">
        <f>N69+O69</f>
        <v>3</v>
      </c>
      <c r="Q69" s="82">
        <f>IFERROR(P69/M69,"-")</f>
        <v>0.5</v>
      </c>
      <c r="R69" s="81">
        <v>2</v>
      </c>
      <c r="S69" s="81">
        <v>0</v>
      </c>
      <c r="T69" s="82">
        <f>IFERROR(S69/(O69+P69),"-")</f>
        <v>0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2</v>
      </c>
      <c r="BO69" s="120">
        <f>IF(P69=0,"",IF(BN69=0,"",(BN69/P69)))</f>
        <v>0.66666666666667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1</v>
      </c>
      <c r="BX69" s="127">
        <f>IF(P69=0,"",IF(BW69=0,"",(BW69/P69)))</f>
        <v>0.33333333333333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0.64166666666667</v>
      </c>
      <c r="B70" s="203" t="s">
        <v>180</v>
      </c>
      <c r="C70" s="203"/>
      <c r="D70" s="203" t="s">
        <v>62</v>
      </c>
      <c r="E70" s="203" t="s">
        <v>63</v>
      </c>
      <c r="F70" s="203" t="s">
        <v>79</v>
      </c>
      <c r="G70" s="203" t="s">
        <v>134</v>
      </c>
      <c r="H70" s="90" t="s">
        <v>66</v>
      </c>
      <c r="I70" s="90" t="s">
        <v>181</v>
      </c>
      <c r="J70" s="188">
        <v>120000</v>
      </c>
      <c r="K70" s="81">
        <v>39</v>
      </c>
      <c r="L70" s="81">
        <v>0</v>
      </c>
      <c r="M70" s="81">
        <v>148</v>
      </c>
      <c r="N70" s="91">
        <v>14</v>
      </c>
      <c r="O70" s="92">
        <v>0</v>
      </c>
      <c r="P70" s="93">
        <f>N70+O70</f>
        <v>14</v>
      </c>
      <c r="Q70" s="82">
        <f>IFERROR(P70/M70,"-")</f>
        <v>0.094594594594595</v>
      </c>
      <c r="R70" s="81">
        <v>1</v>
      </c>
      <c r="S70" s="81">
        <v>3</v>
      </c>
      <c r="T70" s="82">
        <f>IFERROR(S70/(O70+P70),"-")</f>
        <v>0.21428571428571</v>
      </c>
      <c r="U70" s="182">
        <f>IFERROR(J70/SUM(P70:P71),"-")</f>
        <v>7058.8235294118</v>
      </c>
      <c r="V70" s="84">
        <v>3</v>
      </c>
      <c r="W70" s="82">
        <f>IF(P70=0,"-",V70/P70)</f>
        <v>0.21428571428571</v>
      </c>
      <c r="X70" s="186">
        <v>77000</v>
      </c>
      <c r="Y70" s="187">
        <f>IFERROR(X70/P70,"-")</f>
        <v>5500</v>
      </c>
      <c r="Z70" s="187">
        <f>IFERROR(X70/V70,"-")</f>
        <v>25666.666666667</v>
      </c>
      <c r="AA70" s="188">
        <f>SUM(X70:X71)-SUM(J70:J71)</f>
        <v>-43000</v>
      </c>
      <c r="AB70" s="85">
        <f>SUM(X70:X71)/SUM(J70:J71)</f>
        <v>0.64166666666667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>
        <v>1</v>
      </c>
      <c r="AW70" s="107">
        <f>IF(P70=0,"",IF(AV70=0,"",(AV70/P70)))</f>
        <v>0.071428571428571</v>
      </c>
      <c r="AX70" s="106"/>
      <c r="AY70" s="108">
        <f>IFERROR(AX70/AV70,"-")</f>
        <v>0</v>
      </c>
      <c r="AZ70" s="109"/>
      <c r="BA70" s="110">
        <f>IFERROR(AZ70/AV70,"-")</f>
        <v>0</v>
      </c>
      <c r="BB70" s="111"/>
      <c r="BC70" s="111"/>
      <c r="BD70" s="111"/>
      <c r="BE70" s="112">
        <v>6</v>
      </c>
      <c r="BF70" s="113">
        <f>IF(P70=0,"",IF(BE70=0,"",(BE70/P70)))</f>
        <v>0.42857142857143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4</v>
      </c>
      <c r="BO70" s="120">
        <f>IF(P70=0,"",IF(BN70=0,"",(BN70/P70)))</f>
        <v>0.28571428571429</v>
      </c>
      <c r="BP70" s="121">
        <v>2</v>
      </c>
      <c r="BQ70" s="122">
        <f>IFERROR(BP70/BN70,"-")</f>
        <v>0.5</v>
      </c>
      <c r="BR70" s="123">
        <v>74000</v>
      </c>
      <c r="BS70" s="124">
        <f>IFERROR(BR70/BN70,"-")</f>
        <v>18500</v>
      </c>
      <c r="BT70" s="125"/>
      <c r="BU70" s="125">
        <v>1</v>
      </c>
      <c r="BV70" s="125">
        <v>1</v>
      </c>
      <c r="BW70" s="126">
        <v>1</v>
      </c>
      <c r="BX70" s="127">
        <f>IF(P70=0,"",IF(BW70=0,"",(BW70/P70)))</f>
        <v>0.071428571428571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>
        <v>2</v>
      </c>
      <c r="CG70" s="134">
        <f>IF(P70=0,"",IF(CF70=0,"",(CF70/P70)))</f>
        <v>0.14285714285714</v>
      </c>
      <c r="CH70" s="135">
        <v>1</v>
      </c>
      <c r="CI70" s="136">
        <f>IFERROR(CH70/CF70,"-")</f>
        <v>0.5</v>
      </c>
      <c r="CJ70" s="137">
        <v>3000</v>
      </c>
      <c r="CK70" s="138">
        <f>IFERROR(CJ70/CF70,"-")</f>
        <v>1500</v>
      </c>
      <c r="CL70" s="139">
        <v>1</v>
      </c>
      <c r="CM70" s="139"/>
      <c r="CN70" s="139"/>
      <c r="CO70" s="140">
        <v>3</v>
      </c>
      <c r="CP70" s="141">
        <v>77000</v>
      </c>
      <c r="CQ70" s="141">
        <v>66000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182</v>
      </c>
      <c r="C71" s="203"/>
      <c r="D71" s="203" t="s">
        <v>62</v>
      </c>
      <c r="E71" s="203" t="s">
        <v>63</v>
      </c>
      <c r="F71" s="203" t="s">
        <v>76</v>
      </c>
      <c r="G71" s="203"/>
      <c r="H71" s="90"/>
      <c r="I71" s="90"/>
      <c r="J71" s="188"/>
      <c r="K71" s="81">
        <v>39</v>
      </c>
      <c r="L71" s="81">
        <v>25</v>
      </c>
      <c r="M71" s="81">
        <v>3</v>
      </c>
      <c r="N71" s="91">
        <v>3</v>
      </c>
      <c r="O71" s="92">
        <v>0</v>
      </c>
      <c r="P71" s="93">
        <f>N71+O71</f>
        <v>3</v>
      </c>
      <c r="Q71" s="82">
        <f>IFERROR(P71/M71,"-")</f>
        <v>1</v>
      </c>
      <c r="R71" s="81">
        <v>0</v>
      </c>
      <c r="S71" s="81">
        <v>0</v>
      </c>
      <c r="T71" s="82">
        <f>IFERROR(S71/(O71+P71),"-")</f>
        <v>0</v>
      </c>
      <c r="U71" s="182"/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2</v>
      </c>
      <c r="BO71" s="120">
        <f>IF(P71=0,"",IF(BN71=0,"",(BN71/P71)))</f>
        <v>0.66666666666667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1</v>
      </c>
      <c r="BX71" s="127">
        <f>IF(P71=0,"",IF(BW71=0,"",(BW71/P71)))</f>
        <v>0.33333333333333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0.3</v>
      </c>
      <c r="B72" s="203" t="s">
        <v>183</v>
      </c>
      <c r="C72" s="203"/>
      <c r="D72" s="203" t="s">
        <v>84</v>
      </c>
      <c r="E72" s="203" t="s">
        <v>85</v>
      </c>
      <c r="F72" s="203" t="s">
        <v>64</v>
      </c>
      <c r="G72" s="203" t="s">
        <v>134</v>
      </c>
      <c r="H72" s="90" t="s">
        <v>66</v>
      </c>
      <c r="I72" s="90" t="s">
        <v>184</v>
      </c>
      <c r="J72" s="188">
        <v>120000</v>
      </c>
      <c r="K72" s="81">
        <v>9</v>
      </c>
      <c r="L72" s="81">
        <v>0</v>
      </c>
      <c r="M72" s="81">
        <v>45</v>
      </c>
      <c r="N72" s="91">
        <v>4</v>
      </c>
      <c r="O72" s="92">
        <v>0</v>
      </c>
      <c r="P72" s="93">
        <f>N72+O72</f>
        <v>4</v>
      </c>
      <c r="Q72" s="82">
        <f>IFERROR(P72/M72,"-")</f>
        <v>0.088888888888889</v>
      </c>
      <c r="R72" s="81">
        <v>1</v>
      </c>
      <c r="S72" s="81">
        <v>0</v>
      </c>
      <c r="T72" s="82">
        <f>IFERROR(S72/(O72+P72),"-")</f>
        <v>0</v>
      </c>
      <c r="U72" s="182">
        <f>IFERROR(J72/SUM(P72:P73),"-")</f>
        <v>20000</v>
      </c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>
        <f>SUM(X72:X73)-SUM(J72:J73)</f>
        <v>-84000</v>
      </c>
      <c r="AB72" s="85">
        <f>SUM(X72:X73)/SUM(J72:J73)</f>
        <v>0.3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>
        <v>2</v>
      </c>
      <c r="AW72" s="107">
        <f>IF(P72=0,"",IF(AV72=0,"",(AV72/P72)))</f>
        <v>0.5</v>
      </c>
      <c r="AX72" s="106"/>
      <c r="AY72" s="108">
        <f>IFERROR(AX72/AV72,"-")</f>
        <v>0</v>
      </c>
      <c r="AZ72" s="109"/>
      <c r="BA72" s="110">
        <f>IFERROR(AZ72/AV72,"-")</f>
        <v>0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1</v>
      </c>
      <c r="BO72" s="120">
        <f>IF(P72=0,"",IF(BN72=0,"",(BN72/P72)))</f>
        <v>0.25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1</v>
      </c>
      <c r="BX72" s="127">
        <f>IF(P72=0,"",IF(BW72=0,"",(BW72/P72)))</f>
        <v>0.25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185</v>
      </c>
      <c r="C73" s="203"/>
      <c r="D73" s="203" t="s">
        <v>84</v>
      </c>
      <c r="E73" s="203" t="s">
        <v>85</v>
      </c>
      <c r="F73" s="203" t="s">
        <v>76</v>
      </c>
      <c r="G73" s="203"/>
      <c r="H73" s="90"/>
      <c r="I73" s="90"/>
      <c r="J73" s="188"/>
      <c r="K73" s="81">
        <v>15</v>
      </c>
      <c r="L73" s="81">
        <v>11</v>
      </c>
      <c r="M73" s="81">
        <v>2</v>
      </c>
      <c r="N73" s="91">
        <v>2</v>
      </c>
      <c r="O73" s="92">
        <v>0</v>
      </c>
      <c r="P73" s="93">
        <f>N73+O73</f>
        <v>2</v>
      </c>
      <c r="Q73" s="82">
        <f>IFERROR(P73/M73,"-")</f>
        <v>1</v>
      </c>
      <c r="R73" s="81">
        <v>1</v>
      </c>
      <c r="S73" s="81">
        <v>0</v>
      </c>
      <c r="T73" s="82">
        <f>IFERROR(S73/(O73+P73),"-")</f>
        <v>0</v>
      </c>
      <c r="U73" s="182"/>
      <c r="V73" s="84">
        <v>0</v>
      </c>
      <c r="W73" s="82">
        <f>IF(P73=0,"-",V73/P73)</f>
        <v>0</v>
      </c>
      <c r="X73" s="186">
        <v>36000</v>
      </c>
      <c r="Y73" s="187">
        <f>IFERROR(X73/P73,"-")</f>
        <v>18000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0.5</v>
      </c>
      <c r="BP73" s="121">
        <v>1</v>
      </c>
      <c r="BQ73" s="122">
        <f>IFERROR(BP73/BN73,"-")</f>
        <v>1</v>
      </c>
      <c r="BR73" s="123">
        <v>36000</v>
      </c>
      <c r="BS73" s="124">
        <f>IFERROR(BR73/BN73,"-")</f>
        <v>36000</v>
      </c>
      <c r="BT73" s="125"/>
      <c r="BU73" s="125"/>
      <c r="BV73" s="125">
        <v>1</v>
      </c>
      <c r="BW73" s="126">
        <v>1</v>
      </c>
      <c r="BX73" s="127">
        <f>IF(P73=0,"",IF(BW73=0,"",(BW73/P73)))</f>
        <v>0.5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36000</v>
      </c>
      <c r="CQ73" s="141">
        <v>36000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 t="str">
        <f>AB74</f>
        <v>0</v>
      </c>
      <c r="B74" s="203" t="s">
        <v>186</v>
      </c>
      <c r="C74" s="203"/>
      <c r="D74" s="203"/>
      <c r="E74" s="203"/>
      <c r="F74" s="203" t="s">
        <v>79</v>
      </c>
      <c r="G74" s="203" t="s">
        <v>187</v>
      </c>
      <c r="H74" s="90" t="s">
        <v>188</v>
      </c>
      <c r="I74" s="205" t="s">
        <v>189</v>
      </c>
      <c r="J74" s="188">
        <v>0</v>
      </c>
      <c r="K74" s="81">
        <v>11</v>
      </c>
      <c r="L74" s="81">
        <v>0</v>
      </c>
      <c r="M74" s="81">
        <v>54</v>
      </c>
      <c r="N74" s="91">
        <v>4</v>
      </c>
      <c r="O74" s="92">
        <v>0</v>
      </c>
      <c r="P74" s="93">
        <f>N74+O74</f>
        <v>4</v>
      </c>
      <c r="Q74" s="82">
        <f>IFERROR(P74/M74,"-")</f>
        <v>0.074074074074074</v>
      </c>
      <c r="R74" s="81">
        <v>0</v>
      </c>
      <c r="S74" s="81">
        <v>2</v>
      </c>
      <c r="T74" s="82">
        <f>IFERROR(S74/(O74+P74),"-")</f>
        <v>0.5</v>
      </c>
      <c r="U74" s="182">
        <f>IFERROR(J74/SUM(P74:P75),"-")</f>
        <v>0</v>
      </c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>
        <f>SUM(X74:X75)-SUM(J74:J75)</f>
        <v>5000</v>
      </c>
      <c r="AB74" s="85" t="str">
        <f>SUM(X74:X75)/SUM(J74:J75)</f>
        <v>0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>
        <v>2</v>
      </c>
      <c r="AN74" s="101">
        <f>IF(P74=0,"",IF(AM74=0,"",(AM74/P74)))</f>
        <v>0.5</v>
      </c>
      <c r="AO74" s="100"/>
      <c r="AP74" s="102">
        <f>IFERROR(AP74/AM74,"-")</f>
        <v>0</v>
      </c>
      <c r="AQ74" s="103"/>
      <c r="AR74" s="104">
        <f>IFERROR(AQ74/AM74,"-")</f>
        <v>0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1</v>
      </c>
      <c r="BF74" s="113">
        <f>IF(P74=0,"",IF(BE74=0,"",(BE74/P74)))</f>
        <v>0.25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1</v>
      </c>
      <c r="BX74" s="127">
        <f>IF(P74=0,"",IF(BW74=0,"",(BW74/P74)))</f>
        <v>0.25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190</v>
      </c>
      <c r="C75" s="203"/>
      <c r="D75" s="203"/>
      <c r="E75" s="203"/>
      <c r="F75" s="203" t="s">
        <v>76</v>
      </c>
      <c r="G75" s="203"/>
      <c r="H75" s="90"/>
      <c r="I75" s="90"/>
      <c r="J75" s="188"/>
      <c r="K75" s="81">
        <v>4</v>
      </c>
      <c r="L75" s="81">
        <v>1</v>
      </c>
      <c r="M75" s="81">
        <v>1</v>
      </c>
      <c r="N75" s="91">
        <v>1</v>
      </c>
      <c r="O75" s="92">
        <v>0</v>
      </c>
      <c r="P75" s="93">
        <f>N75+O75</f>
        <v>1</v>
      </c>
      <c r="Q75" s="82">
        <f>IFERROR(P75/M75,"-")</f>
        <v>1</v>
      </c>
      <c r="R75" s="81">
        <v>0</v>
      </c>
      <c r="S75" s="81">
        <v>1</v>
      </c>
      <c r="T75" s="82">
        <f>IFERROR(S75/(O75+P75),"-")</f>
        <v>1</v>
      </c>
      <c r="U75" s="182"/>
      <c r="V75" s="84">
        <v>1</v>
      </c>
      <c r="W75" s="82">
        <f>IF(P75=0,"-",V75/P75)</f>
        <v>1</v>
      </c>
      <c r="X75" s="186">
        <v>5000</v>
      </c>
      <c r="Y75" s="187">
        <f>IFERROR(X75/P75,"-")</f>
        <v>5000</v>
      </c>
      <c r="Z75" s="187">
        <f>IFERROR(X75/V75,"-")</f>
        <v>5000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>
        <f>IF(P75=0,"",IF(BN75=0,"",(BN75/P75)))</f>
        <v>0</v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>
        <v>1</v>
      </c>
      <c r="CG75" s="134">
        <f>IF(P75=0,"",IF(CF75=0,"",(CF75/P75)))</f>
        <v>1</v>
      </c>
      <c r="CH75" s="135">
        <v>1</v>
      </c>
      <c r="CI75" s="136">
        <f>IFERROR(CH75/CF75,"-")</f>
        <v>1</v>
      </c>
      <c r="CJ75" s="137">
        <v>5000</v>
      </c>
      <c r="CK75" s="138">
        <f>IFERROR(CJ75/CF75,"-")</f>
        <v>5000</v>
      </c>
      <c r="CL75" s="139">
        <v>1</v>
      </c>
      <c r="CM75" s="139"/>
      <c r="CN75" s="139"/>
      <c r="CO75" s="140">
        <v>1</v>
      </c>
      <c r="CP75" s="141">
        <v>5000</v>
      </c>
      <c r="CQ75" s="141">
        <v>5000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 t="str">
        <f>AB76</f>
        <v>0</v>
      </c>
      <c r="B76" s="203" t="s">
        <v>191</v>
      </c>
      <c r="C76" s="203"/>
      <c r="D76" s="203"/>
      <c r="E76" s="203"/>
      <c r="F76" s="203" t="s">
        <v>64</v>
      </c>
      <c r="G76" s="203" t="s">
        <v>187</v>
      </c>
      <c r="H76" s="90" t="s">
        <v>188</v>
      </c>
      <c r="I76" s="205" t="s">
        <v>192</v>
      </c>
      <c r="J76" s="188">
        <v>0</v>
      </c>
      <c r="K76" s="81">
        <v>4</v>
      </c>
      <c r="L76" s="81">
        <v>0</v>
      </c>
      <c r="M76" s="81">
        <v>24</v>
      </c>
      <c r="N76" s="91">
        <v>2</v>
      </c>
      <c r="O76" s="92">
        <v>0</v>
      </c>
      <c r="P76" s="93">
        <f>N76+O76</f>
        <v>2</v>
      </c>
      <c r="Q76" s="82">
        <f>IFERROR(P76/M76,"-")</f>
        <v>0.083333333333333</v>
      </c>
      <c r="R76" s="81">
        <v>1</v>
      </c>
      <c r="S76" s="81">
        <v>0</v>
      </c>
      <c r="T76" s="82">
        <f>IFERROR(S76/(O76+P76),"-")</f>
        <v>0</v>
      </c>
      <c r="U76" s="182">
        <f>IFERROR(J76/SUM(P76:P77),"-")</f>
        <v>0</v>
      </c>
      <c r="V76" s="84">
        <v>1</v>
      </c>
      <c r="W76" s="82">
        <f>IF(P76=0,"-",V76/P76)</f>
        <v>0.5</v>
      </c>
      <c r="X76" s="186">
        <v>33000</v>
      </c>
      <c r="Y76" s="187">
        <f>IFERROR(X76/P76,"-")</f>
        <v>16500</v>
      </c>
      <c r="Z76" s="187">
        <f>IFERROR(X76/V76,"-")</f>
        <v>33000</v>
      </c>
      <c r="AA76" s="188">
        <f>SUM(X76:X77)-SUM(J76:J77)</f>
        <v>33000</v>
      </c>
      <c r="AB76" s="85" t="str">
        <f>SUM(X76:X77)/SUM(J76:J77)</f>
        <v>0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>
        <v>1</v>
      </c>
      <c r="BF76" s="113">
        <f>IF(P76=0,"",IF(BE76=0,"",(BE76/P76)))</f>
        <v>0.5</v>
      </c>
      <c r="BG76" s="112">
        <v>1</v>
      </c>
      <c r="BH76" s="114">
        <f>IFERROR(BG76/BE76,"-")</f>
        <v>1</v>
      </c>
      <c r="BI76" s="115">
        <v>33000</v>
      </c>
      <c r="BJ76" s="116">
        <f>IFERROR(BI76/BE76,"-")</f>
        <v>33000</v>
      </c>
      <c r="BK76" s="117"/>
      <c r="BL76" s="117"/>
      <c r="BM76" s="117">
        <v>1</v>
      </c>
      <c r="BN76" s="119">
        <v>1</v>
      </c>
      <c r="BO76" s="120">
        <f>IF(P76=0,"",IF(BN76=0,"",(BN76/P76)))</f>
        <v>0.5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33000</v>
      </c>
      <c r="CQ76" s="141">
        <v>33000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193</v>
      </c>
      <c r="C77" s="203"/>
      <c r="D77" s="203"/>
      <c r="E77" s="203"/>
      <c r="F77" s="203" t="s">
        <v>76</v>
      </c>
      <c r="G77" s="203"/>
      <c r="H77" s="90"/>
      <c r="I77" s="90"/>
      <c r="J77" s="188"/>
      <c r="K77" s="81">
        <v>1</v>
      </c>
      <c r="L77" s="81">
        <v>1</v>
      </c>
      <c r="M77" s="81">
        <v>0</v>
      </c>
      <c r="N77" s="91">
        <v>0</v>
      </c>
      <c r="O77" s="92">
        <v>0</v>
      </c>
      <c r="P77" s="93">
        <f>N77+O77</f>
        <v>0</v>
      </c>
      <c r="Q77" s="82" t="str">
        <f>IFERROR(P77/M77,"-")</f>
        <v>-</v>
      </c>
      <c r="R77" s="81">
        <v>0</v>
      </c>
      <c r="S77" s="81">
        <v>0</v>
      </c>
      <c r="T77" s="82" t="str">
        <f>IFERROR(S77/(O77+P77),"-")</f>
        <v>-</v>
      </c>
      <c r="U77" s="182"/>
      <c r="V77" s="84">
        <v>0</v>
      </c>
      <c r="W77" s="82" t="str">
        <f>IF(P77=0,"-",V77/P77)</f>
        <v>-</v>
      </c>
      <c r="X77" s="186">
        <v>0</v>
      </c>
      <c r="Y77" s="187" t="str">
        <f>IFERROR(X77/P77,"-")</f>
        <v>-</v>
      </c>
      <c r="Z77" s="187" t="str">
        <f>IFERROR(X77/V77,"-")</f>
        <v>-</v>
      </c>
      <c r="AA77" s="188"/>
      <c r="AB77" s="85"/>
      <c r="AC77" s="79"/>
      <c r="AD77" s="94"/>
      <c r="AE77" s="95" t="str">
        <f>IF(P77=0,"",IF(AD77=0,"",(AD77/P77)))</f>
        <v/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 t="str">
        <f>IF(P77=0,"",IF(AM77=0,"",(AM77/P77)))</f>
        <v/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 t="str">
        <f>IF(P77=0,"",IF(AV77=0,"",(AV77/P77)))</f>
        <v/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 t="str">
        <f>IF(P77=0,"",IF(BE77=0,"",(BE77/P77)))</f>
        <v/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 t="str">
        <f>IF(P77=0,"",IF(BN77=0,"",(BN77/P77)))</f>
        <v/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 t="str">
        <f>IF(P77=0,"",IF(BW77=0,"",(BW77/P77)))</f>
        <v/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 t="str">
        <f>IF(P77=0,"",IF(CF77=0,"",(CF77/P77)))</f>
        <v/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30"/>
      <c r="B78" s="87"/>
      <c r="C78" s="88"/>
      <c r="D78" s="88"/>
      <c r="E78" s="88"/>
      <c r="F78" s="89"/>
      <c r="G78" s="90"/>
      <c r="H78" s="90"/>
      <c r="I78" s="90"/>
      <c r="J78" s="192"/>
      <c r="K78" s="34"/>
      <c r="L78" s="34"/>
      <c r="M78" s="31"/>
      <c r="N78" s="23"/>
      <c r="O78" s="23"/>
      <c r="P78" s="23"/>
      <c r="Q78" s="33"/>
      <c r="R78" s="32"/>
      <c r="S78" s="23"/>
      <c r="T78" s="32"/>
      <c r="U78" s="183"/>
      <c r="V78" s="25"/>
      <c r="W78" s="25"/>
      <c r="X78" s="189"/>
      <c r="Y78" s="189"/>
      <c r="Z78" s="189"/>
      <c r="AA78" s="189"/>
      <c r="AB78" s="33"/>
      <c r="AC78" s="59"/>
      <c r="AD78" s="63"/>
      <c r="AE78" s="64"/>
      <c r="AF78" s="63"/>
      <c r="AG78" s="67"/>
      <c r="AH78" s="68"/>
      <c r="AI78" s="69"/>
      <c r="AJ78" s="70"/>
      <c r="AK78" s="70"/>
      <c r="AL78" s="70"/>
      <c r="AM78" s="63"/>
      <c r="AN78" s="64"/>
      <c r="AO78" s="63"/>
      <c r="AP78" s="67"/>
      <c r="AQ78" s="68"/>
      <c r="AR78" s="69"/>
      <c r="AS78" s="70"/>
      <c r="AT78" s="70"/>
      <c r="AU78" s="70"/>
      <c r="AV78" s="63"/>
      <c r="AW78" s="64"/>
      <c r="AX78" s="63"/>
      <c r="AY78" s="67"/>
      <c r="AZ78" s="68"/>
      <c r="BA78" s="69"/>
      <c r="BB78" s="70"/>
      <c r="BC78" s="70"/>
      <c r="BD78" s="70"/>
      <c r="BE78" s="63"/>
      <c r="BF78" s="64"/>
      <c r="BG78" s="63"/>
      <c r="BH78" s="67"/>
      <c r="BI78" s="68"/>
      <c r="BJ78" s="69"/>
      <c r="BK78" s="70"/>
      <c r="BL78" s="70"/>
      <c r="BM78" s="70"/>
      <c r="BN78" s="65"/>
      <c r="BO78" s="66"/>
      <c r="BP78" s="63"/>
      <c r="BQ78" s="67"/>
      <c r="BR78" s="68"/>
      <c r="BS78" s="69"/>
      <c r="BT78" s="70"/>
      <c r="BU78" s="70"/>
      <c r="BV78" s="70"/>
      <c r="BW78" s="65"/>
      <c r="BX78" s="66"/>
      <c r="BY78" s="63"/>
      <c r="BZ78" s="67"/>
      <c r="CA78" s="68"/>
      <c r="CB78" s="69"/>
      <c r="CC78" s="70"/>
      <c r="CD78" s="70"/>
      <c r="CE78" s="70"/>
      <c r="CF78" s="65"/>
      <c r="CG78" s="66"/>
      <c r="CH78" s="63"/>
      <c r="CI78" s="67"/>
      <c r="CJ78" s="68"/>
      <c r="CK78" s="69"/>
      <c r="CL78" s="70"/>
      <c r="CM78" s="70"/>
      <c r="CN78" s="70"/>
      <c r="CO78" s="71"/>
      <c r="CP78" s="68"/>
      <c r="CQ78" s="68"/>
      <c r="CR78" s="68"/>
      <c r="CS78" s="72"/>
    </row>
    <row r="79" spans="1:98">
      <c r="A79" s="30"/>
      <c r="B79" s="37"/>
      <c r="C79" s="21"/>
      <c r="D79" s="21"/>
      <c r="E79" s="21"/>
      <c r="F79" s="22"/>
      <c r="G79" s="36"/>
      <c r="H79" s="36"/>
      <c r="I79" s="75"/>
      <c r="J79" s="193"/>
      <c r="K79" s="34"/>
      <c r="L79" s="34"/>
      <c r="M79" s="31"/>
      <c r="N79" s="23"/>
      <c r="O79" s="23"/>
      <c r="P79" s="23"/>
      <c r="Q79" s="33"/>
      <c r="R79" s="32"/>
      <c r="S79" s="23"/>
      <c r="T79" s="32"/>
      <c r="U79" s="183"/>
      <c r="V79" s="25"/>
      <c r="W79" s="25"/>
      <c r="X79" s="189"/>
      <c r="Y79" s="189"/>
      <c r="Z79" s="189"/>
      <c r="AA79" s="189"/>
      <c r="AB79" s="33"/>
      <c r="AC79" s="61"/>
      <c r="AD79" s="63"/>
      <c r="AE79" s="64"/>
      <c r="AF79" s="63"/>
      <c r="AG79" s="67"/>
      <c r="AH79" s="68"/>
      <c r="AI79" s="69"/>
      <c r="AJ79" s="70"/>
      <c r="AK79" s="70"/>
      <c r="AL79" s="70"/>
      <c r="AM79" s="63"/>
      <c r="AN79" s="64"/>
      <c r="AO79" s="63"/>
      <c r="AP79" s="67"/>
      <c r="AQ79" s="68"/>
      <c r="AR79" s="69"/>
      <c r="AS79" s="70"/>
      <c r="AT79" s="70"/>
      <c r="AU79" s="70"/>
      <c r="AV79" s="63"/>
      <c r="AW79" s="64"/>
      <c r="AX79" s="63"/>
      <c r="AY79" s="67"/>
      <c r="AZ79" s="68"/>
      <c r="BA79" s="69"/>
      <c r="BB79" s="70"/>
      <c r="BC79" s="70"/>
      <c r="BD79" s="70"/>
      <c r="BE79" s="63"/>
      <c r="BF79" s="64"/>
      <c r="BG79" s="63"/>
      <c r="BH79" s="67"/>
      <c r="BI79" s="68"/>
      <c r="BJ79" s="69"/>
      <c r="BK79" s="70"/>
      <c r="BL79" s="70"/>
      <c r="BM79" s="70"/>
      <c r="BN79" s="65"/>
      <c r="BO79" s="66"/>
      <c r="BP79" s="63"/>
      <c r="BQ79" s="67"/>
      <c r="BR79" s="68"/>
      <c r="BS79" s="69"/>
      <c r="BT79" s="70"/>
      <c r="BU79" s="70"/>
      <c r="BV79" s="70"/>
      <c r="BW79" s="65"/>
      <c r="BX79" s="66"/>
      <c r="BY79" s="63"/>
      <c r="BZ79" s="67"/>
      <c r="CA79" s="68"/>
      <c r="CB79" s="69"/>
      <c r="CC79" s="70"/>
      <c r="CD79" s="70"/>
      <c r="CE79" s="70"/>
      <c r="CF79" s="65"/>
      <c r="CG79" s="66"/>
      <c r="CH79" s="63"/>
      <c r="CI79" s="67"/>
      <c r="CJ79" s="68"/>
      <c r="CK79" s="69"/>
      <c r="CL79" s="70"/>
      <c r="CM79" s="70"/>
      <c r="CN79" s="70"/>
      <c r="CO79" s="71"/>
      <c r="CP79" s="68"/>
      <c r="CQ79" s="68"/>
      <c r="CR79" s="68"/>
      <c r="CS79" s="72"/>
    </row>
    <row r="80" spans="1:98">
      <c r="A80" s="19">
        <f>AB80</f>
        <v>1.3955455457967</v>
      </c>
      <c r="B80" s="39"/>
      <c r="C80" s="39"/>
      <c r="D80" s="39"/>
      <c r="E80" s="39"/>
      <c r="F80" s="39"/>
      <c r="G80" s="40" t="s">
        <v>194</v>
      </c>
      <c r="H80" s="40"/>
      <c r="I80" s="40"/>
      <c r="J80" s="190">
        <f>SUM(J6:J79)</f>
        <v>3985000</v>
      </c>
      <c r="K80" s="41">
        <f>SUM(K6:K79)</f>
        <v>1953</v>
      </c>
      <c r="L80" s="41">
        <f>SUM(L6:L79)</f>
        <v>842</v>
      </c>
      <c r="M80" s="41">
        <f>SUM(M6:M79)</f>
        <v>3360</v>
      </c>
      <c r="N80" s="41">
        <f>SUM(N6:N79)</f>
        <v>394</v>
      </c>
      <c r="O80" s="41">
        <f>SUM(O6:O79)</f>
        <v>2</v>
      </c>
      <c r="P80" s="41">
        <f>SUM(P6:P79)</f>
        <v>396</v>
      </c>
      <c r="Q80" s="42">
        <f>IFERROR(P80/M80,"-")</f>
        <v>0.11785714285714</v>
      </c>
      <c r="R80" s="78">
        <f>SUM(R6:R79)</f>
        <v>46</v>
      </c>
      <c r="S80" s="78">
        <f>SUM(S6:S79)</f>
        <v>107</v>
      </c>
      <c r="T80" s="42">
        <f>IFERROR(R80/P80,"-")</f>
        <v>0.11616161616162</v>
      </c>
      <c r="U80" s="184">
        <f>IFERROR(J80/P80,"-")</f>
        <v>10063.131313131</v>
      </c>
      <c r="V80" s="44">
        <f>SUM(V6:V79)</f>
        <v>73</v>
      </c>
      <c r="W80" s="42">
        <f>IFERROR(V80/P80,"-")</f>
        <v>0.18434343434343</v>
      </c>
      <c r="X80" s="190">
        <f>SUM(X6:X79)</f>
        <v>5561249</v>
      </c>
      <c r="Y80" s="190">
        <f>IFERROR(X80/P80,"-")</f>
        <v>14043.558080808</v>
      </c>
      <c r="Z80" s="190">
        <f>IFERROR(X80/V80,"-")</f>
        <v>76181.493150685</v>
      </c>
      <c r="AA80" s="190">
        <f>X80-J80</f>
        <v>1576249</v>
      </c>
      <c r="AB80" s="47">
        <f>X80/J80</f>
        <v>1.3955455457967</v>
      </c>
      <c r="AC80" s="60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32"/>
    <mergeCell ref="J17:J32"/>
    <mergeCell ref="U17:U32"/>
    <mergeCell ref="AA17:AA32"/>
    <mergeCell ref="AB17:AB32"/>
    <mergeCell ref="A33:A40"/>
    <mergeCell ref="J33:J40"/>
    <mergeCell ref="U33:U40"/>
    <mergeCell ref="AA33:AA40"/>
    <mergeCell ref="AB33:AB40"/>
    <mergeCell ref="A41:A45"/>
    <mergeCell ref="J41:J45"/>
    <mergeCell ref="U41:U45"/>
    <mergeCell ref="AA41:AA45"/>
    <mergeCell ref="AB41:AB45"/>
    <mergeCell ref="A46:A49"/>
    <mergeCell ref="J46:J49"/>
    <mergeCell ref="U46:U49"/>
    <mergeCell ref="AA46:AA49"/>
    <mergeCell ref="AB46:AB49"/>
    <mergeCell ref="A50:A53"/>
    <mergeCell ref="J50:J53"/>
    <mergeCell ref="U50:U53"/>
    <mergeCell ref="AA50:AA53"/>
    <mergeCell ref="AB50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195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196</v>
      </c>
      <c r="C6" s="203" t="s">
        <v>197</v>
      </c>
      <c r="D6" s="203" t="s">
        <v>198</v>
      </c>
      <c r="E6" s="203" t="s">
        <v>199</v>
      </c>
      <c r="F6" s="203" t="s">
        <v>64</v>
      </c>
      <c r="G6" s="203" t="s">
        <v>200</v>
      </c>
      <c r="H6" s="90" t="s">
        <v>201</v>
      </c>
      <c r="I6" s="90" t="s">
        <v>202</v>
      </c>
      <c r="J6" s="188">
        <v>200000</v>
      </c>
      <c r="K6" s="81">
        <v>14</v>
      </c>
      <c r="L6" s="81">
        <v>0</v>
      </c>
      <c r="M6" s="81">
        <v>73</v>
      </c>
      <c r="N6" s="91">
        <v>4</v>
      </c>
      <c r="O6" s="92">
        <v>0</v>
      </c>
      <c r="P6" s="93">
        <f>N6+O6</f>
        <v>4</v>
      </c>
      <c r="Q6" s="82">
        <f>IFERROR(P6/M6,"-")</f>
        <v>0.054794520547945</v>
      </c>
      <c r="R6" s="81">
        <v>1</v>
      </c>
      <c r="S6" s="81">
        <v>1</v>
      </c>
      <c r="T6" s="82">
        <f>IFERROR(S6/(O6+P6),"-")</f>
        <v>0.25</v>
      </c>
      <c r="U6" s="182">
        <f>IFERROR(J6/SUM(P6:P9),"-")</f>
        <v>22222.222222222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SUM(X6:X9)-SUM(J6:J9)</f>
        <v>-200000</v>
      </c>
      <c r="AB6" s="85">
        <f>SUM(X6:X9)/SUM(J6:J9)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203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22</v>
      </c>
      <c r="L7" s="81">
        <v>15</v>
      </c>
      <c r="M7" s="81">
        <v>4</v>
      </c>
      <c r="N7" s="91">
        <v>2</v>
      </c>
      <c r="O7" s="92">
        <v>0</v>
      </c>
      <c r="P7" s="93">
        <f>N7+O7</f>
        <v>2</v>
      </c>
      <c r="Q7" s="82">
        <f>IFERROR(P7/M7,"-")</f>
        <v>0.5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204</v>
      </c>
      <c r="C8" s="203" t="s">
        <v>197</v>
      </c>
      <c r="D8" s="203" t="s">
        <v>205</v>
      </c>
      <c r="E8" s="203" t="s">
        <v>206</v>
      </c>
      <c r="F8" s="203" t="s">
        <v>79</v>
      </c>
      <c r="G8" s="203" t="s">
        <v>200</v>
      </c>
      <c r="H8" s="90" t="s">
        <v>201</v>
      </c>
      <c r="I8" s="90"/>
      <c r="J8" s="188"/>
      <c r="K8" s="81">
        <v>6</v>
      </c>
      <c r="L8" s="81">
        <v>0</v>
      </c>
      <c r="M8" s="81">
        <v>45</v>
      </c>
      <c r="N8" s="91">
        <v>2</v>
      </c>
      <c r="O8" s="92">
        <v>0</v>
      </c>
      <c r="P8" s="93">
        <f>N8+O8</f>
        <v>2</v>
      </c>
      <c r="Q8" s="82">
        <f>IFERROR(P8/M8,"-")</f>
        <v>0.044444444444444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2</v>
      </c>
      <c r="BX8" s="127">
        <f>IF(P8=0,"",IF(BW8=0,"",(BW8/P8)))</f>
        <v>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207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38</v>
      </c>
      <c r="L9" s="81">
        <v>17</v>
      </c>
      <c r="M9" s="81">
        <v>15</v>
      </c>
      <c r="N9" s="91">
        <v>1</v>
      </c>
      <c r="O9" s="92">
        <v>0</v>
      </c>
      <c r="P9" s="93">
        <f>N9+O9</f>
        <v>1</v>
      </c>
      <c r="Q9" s="82">
        <f>IFERROR(P9/M9,"-")</f>
        <v>0.066666666666667</v>
      </c>
      <c r="R9" s="81">
        <v>1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</v>
      </c>
      <c r="B12" s="39"/>
      <c r="C12" s="39"/>
      <c r="D12" s="39"/>
      <c r="E12" s="39"/>
      <c r="F12" s="39"/>
      <c r="G12" s="40" t="s">
        <v>208</v>
      </c>
      <c r="H12" s="40"/>
      <c r="I12" s="40"/>
      <c r="J12" s="190">
        <f>SUM(J6:J11)</f>
        <v>200000</v>
      </c>
      <c r="K12" s="41">
        <f>SUM(K6:K11)</f>
        <v>80</v>
      </c>
      <c r="L12" s="41">
        <f>SUM(L6:L11)</f>
        <v>32</v>
      </c>
      <c r="M12" s="41">
        <f>SUM(M6:M11)</f>
        <v>137</v>
      </c>
      <c r="N12" s="41">
        <f>SUM(N6:N11)</f>
        <v>9</v>
      </c>
      <c r="O12" s="41">
        <f>SUM(O6:O11)</f>
        <v>0</v>
      </c>
      <c r="P12" s="41">
        <f>SUM(P6:P11)</f>
        <v>9</v>
      </c>
      <c r="Q12" s="42">
        <f>IFERROR(P12/M12,"-")</f>
        <v>0.065693430656934</v>
      </c>
      <c r="R12" s="78">
        <f>SUM(R6:R11)</f>
        <v>2</v>
      </c>
      <c r="S12" s="78">
        <f>SUM(S6:S11)</f>
        <v>1</v>
      </c>
      <c r="T12" s="42">
        <f>IFERROR(R12/P12,"-")</f>
        <v>0.22222222222222</v>
      </c>
      <c r="U12" s="184">
        <f>IFERROR(J12/P12,"-")</f>
        <v>22222.222222222</v>
      </c>
      <c r="V12" s="44">
        <f>SUM(V6:V11)</f>
        <v>0</v>
      </c>
      <c r="W12" s="42">
        <f>IFERROR(V12/P12,"-")</f>
        <v>0</v>
      </c>
      <c r="X12" s="190">
        <f>SUM(X6:X11)</f>
        <v>0</v>
      </c>
      <c r="Y12" s="190">
        <f>IFERROR(X12/P12,"-")</f>
        <v>0</v>
      </c>
      <c r="Z12" s="190" t="str">
        <f>IFERROR(X12/V12,"-")</f>
        <v>-</v>
      </c>
      <c r="AA12" s="190">
        <f>X12-J12</f>
        <v>-200000</v>
      </c>
      <c r="AB12" s="47">
        <f>X12/J12</f>
        <v>0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