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<sst xmlns="http://schemas.openxmlformats.org/spreadsheetml/2006/main" uniqueCount="180">
  <si>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</si>
  <si>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</si>
  <si>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</si>
  <si>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</si>
  <si>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</si>
  <si>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</si>
  <si>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</si>
  <si>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</si>
  <si>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</si>
  <si>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</si>
  <si>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</si>
  <si>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</si>
  <si>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</si>
  <si>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</si>
  <si>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</si>
  <si>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</si>
  <si>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</si>
  <si>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</si>
  <si>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</si>
  <si>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</si>
  <si>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</si>
  <si>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</si>
  <si>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</si>
  <si>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</si>
  <si>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</si>
  <si>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</si>
  <si>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</si>
  <si>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</si>
  <si>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</si>
  <si>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</si>
  <si>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</si>
  <si>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</si>
  <si>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</si>
  <si>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</si>
  <si>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</si>
  <si>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</si>
  <si>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</si>
  <si>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</si>
  <si>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</si>
  <si>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</si>
  <si>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</si>
  <si>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</si>
  <si>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</si>
  <si>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</si>
  <si>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</si>
  <si>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</si>
  <si>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</si>
  <si>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</si>
  <si>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</si>
  <si>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</si>
  <si>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</si>
  <si>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</si>
  <si>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</si>
  <si>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</si>
  <si>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</si>
  <si>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</si>
  <si>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</si>
  <si>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</si>
  <si>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</si>
  <si>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</si>
  <si>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ic2229</t>
  </si>
  <si>
    <t>デリヘル版3（高宮菜々子）</t>
  </si>
  <si>
    <t>日本の出会い系番付第1位に推薦します</t>
  </si>
  <si>
    <t>lp07</t>
  </si>
  <si>
    <t>スポニチ関東</t>
  </si>
  <si>
    <t>4C終面全5段</t>
  </si>
  <si>
    <t>4月03日(土)</t>
  </si>
  <si>
    <t>ic2230</t>
  </si>
  <si>
    <t>スポニチ関西</t>
  </si>
  <si>
    <t>ic2231</t>
  </si>
  <si>
    <t>スポニチ西部</t>
  </si>
  <si>
    <t>ic2232</t>
  </si>
  <si>
    <t>スポニチ北海道</t>
  </si>
  <si>
    <t>ic2233</t>
  </si>
  <si>
    <t>(空電共通)</t>
  </si>
  <si>
    <t>空電</t>
  </si>
  <si>
    <t>空電 (共通)</t>
  </si>
  <si>
    <t>ic2234</t>
  </si>
  <si>
    <t>右女３（晶エリー）</t>
  </si>
  <si>
    <t>1日1回かんたん出会い隙間時間に少しだけでOK</t>
  </si>
  <si>
    <t>サンスポ関東</t>
  </si>
  <si>
    <t>4月04日(日)</t>
  </si>
  <si>
    <t>ic2235</t>
  </si>
  <si>
    <t>ic2236</t>
  </si>
  <si>
    <t>関東マップ版（--）</t>
  </si>
  <si>
    <t>女性会員が多数待機中</t>
  </si>
  <si>
    <t>lp01</t>
  </si>
  <si>
    <t>全5段</t>
  </si>
  <si>
    <t>ic2237</t>
  </si>
  <si>
    <t>ic2238</t>
  </si>
  <si>
    <t>サンスポ関西</t>
  </si>
  <si>
    <t>ic2239</t>
  </si>
  <si>
    <t>ic2240</t>
  </si>
  <si>
    <t>①求人風（高宮菜々子）</t>
  </si>
  <si>
    <t>①もう５０代の熟女だけど</t>
  </si>
  <si>
    <t>半2段・半3段つかみ10段保証</t>
  </si>
  <si>
    <t>1～10日</t>
  </si>
  <si>
    <t>ic2241</t>
  </si>
  <si>
    <t>②黒：右女3（晶エリー）</t>
  </si>
  <si>
    <t>②日本の出会い系番付第1位に推薦します</t>
  </si>
  <si>
    <t>11～20日</t>
  </si>
  <si>
    <t>ic2242</t>
  </si>
  <si>
    <t>③興奮版（広瀬結香）</t>
  </si>
  <si>
    <t>③1日1回かんたん出会い隙間時間に少しだけでOK</t>
  </si>
  <si>
    <t>21～31日</t>
  </si>
  <si>
    <t>ic2243</t>
  </si>
  <si>
    <t>ic2244</t>
  </si>
  <si>
    <t>ic2245</t>
  </si>
  <si>
    <t>ic2246</t>
  </si>
  <si>
    <t>ic2247</t>
  </si>
  <si>
    <t>ic2248</t>
  </si>
  <si>
    <t>デイリースポーツ関西</t>
  </si>
  <si>
    <t>半2段つかみ20段保証</t>
  </si>
  <si>
    <t>20段保証</t>
  </si>
  <si>
    <t>ic2249</t>
  </si>
  <si>
    <t>ic2250</t>
  </si>
  <si>
    <t>ic2251</t>
  </si>
  <si>
    <t>④大正版（高宮菜々子）</t>
  </si>
  <si>
    <t>④ねぇ昨日4人も会っちゃいましたよ</t>
  </si>
  <si>
    <t>ic2252</t>
  </si>
  <si>
    <t>ic2253</t>
  </si>
  <si>
    <t>スポーツ報知関東</t>
  </si>
  <si>
    <t>ic2254</t>
  </si>
  <si>
    <t>半3段つかみ20段保証</t>
  </si>
  <si>
    <t>ic2255</t>
  </si>
  <si>
    <t>右女３（広瀬結香）</t>
  </si>
  <si>
    <t>半5段つかみ20段保証</t>
  </si>
  <si>
    <t>ic2256</t>
  </si>
  <si>
    <t>ic2257</t>
  </si>
  <si>
    <t>ニッカン西部</t>
  </si>
  <si>
    <t>ic2258</t>
  </si>
  <si>
    <t>ic2259</t>
  </si>
  <si>
    <t>ic2260</t>
  </si>
  <si>
    <t>ic2261</t>
  </si>
  <si>
    <t>ニッカン北海道</t>
  </si>
  <si>
    <t>半2段つかみ10回以上</t>
  </si>
  <si>
    <t>ic2262</t>
  </si>
  <si>
    <t>②女性の方から積極的にアプローチしてくる！ダメならすぐ退会すればいいか！とりあえずやってみよう！</t>
  </si>
  <si>
    <t>ic2263</t>
  </si>
  <si>
    <t>求む！50歳以上の女性好き男性</t>
  </si>
  <si>
    <t>ic2264</t>
  </si>
  <si>
    <t>ic2265</t>
  </si>
  <si>
    <t>4月11日(日)</t>
  </si>
  <si>
    <t>ic2266</t>
  </si>
  <si>
    <t>ic2267</t>
  </si>
  <si>
    <t>4月23日(金)</t>
  </si>
  <si>
    <t>ic2268</t>
  </si>
  <si>
    <t>ic2269</t>
  </si>
  <si>
    <t>1C終面全5段</t>
  </si>
  <si>
    <t>4月10日(土)</t>
  </si>
  <si>
    <t>ic2270</t>
  </si>
  <si>
    <t>ic2271</t>
  </si>
  <si>
    <t>ic2272</t>
  </si>
  <si>
    <t>ic2273</t>
  </si>
  <si>
    <t>右女３（高宮菜々子）</t>
  </si>
  <si>
    <t>ニッカン関西</t>
  </si>
  <si>
    <t>4月17日(土)</t>
  </si>
  <si>
    <t>ic2274</t>
  </si>
  <si>
    <t>ic2275</t>
  </si>
  <si>
    <t>4月08日(木)</t>
  </si>
  <si>
    <t>ic2276</t>
  </si>
  <si>
    <t>ic2277</t>
  </si>
  <si>
    <t>4月30日(金)</t>
  </si>
  <si>
    <t>ic2278</t>
  </si>
  <si>
    <t>ic2279</t>
  </si>
  <si>
    <t>中京スポーツ</t>
  </si>
  <si>
    <t>ic2280</t>
  </si>
  <si>
    <t>ic2281</t>
  </si>
  <si>
    <t>ic2282</t>
  </si>
  <si>
    <t>ic2283</t>
  </si>
  <si>
    <t>九スポ</t>
  </si>
  <si>
    <t>ic2284</t>
  </si>
  <si>
    <t>ic2285</t>
  </si>
  <si>
    <t>東スポ・大スポ・九スポ・中京</t>
  </si>
  <si>
    <t>記事枠</t>
  </si>
  <si>
    <t>4月22日(木)</t>
  </si>
  <si>
    <t>ic2286</t>
  </si>
  <si>
    <t>ic2287</t>
  </si>
  <si>
    <t>ic2288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</si>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</sst>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60</v>
      </c>
      <c r="D6" s="195">
        <v>3905000</v>
      </c>
      <c r="E6" s="81">
        <v>2140</v>
      </c>
      <c r="F6" s="81">
        <v>796</v>
      </c>
      <c r="G6" s="81">
        <v>3346</v>
      </c>
      <c r="H6" s="91">
        <v>457</v>
      </c>
      <c r="I6" s="92">
        <v>3</v>
      </c>
      <c r="J6" s="145">
        <f>H6+I6</f>
        <v>460</v>
      </c>
      <c r="K6" s="82">
        <f>IFERROR(J6/G6,"-")</f>
        <v>0.13747758517633</v>
      </c>
      <c r="L6" s="81">
        <v>46</v>
      </c>
      <c r="M6" s="81">
        <v>121</v>
      </c>
      <c r="N6" s="82">
        <f>IFERROR(L6/J6,"-")</f>
        <v>0.1</v>
      </c>
      <c r="O6" s="83">
        <f>IFERROR(D6/J6,"-")</f>
        <v>8489.1304347826</v>
      </c>
      <c r="P6" s="84">
        <v>93</v>
      </c>
      <c r="Q6" s="82">
        <f>IFERROR(P6/J6,"-")</f>
        <v>0.20217391304348</v>
      </c>
      <c r="R6" s="200">
        <v>7952351</v>
      </c>
      <c r="S6" s="201">
        <f>IFERROR(R6/J6,"-")</f>
        <v>17287.719565217</v>
      </c>
      <c r="T6" s="201">
        <f>IFERROR(R6/P6,"-")</f>
        <v>85509.150537634</v>
      </c>
      <c r="U6" s="195">
        <f>IFERROR(R6-D6,"-")</f>
        <v>4047351</v>
      </c>
      <c r="V6" s="85">
        <f>R6/D6</f>
        <v>2.0364535211268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3905000</v>
      </c>
      <c r="E9" s="41">
        <f>SUM(E6:E7)</f>
        <v>2140</v>
      </c>
      <c r="F9" s="41">
        <f>SUM(F6:F7)</f>
        <v>796</v>
      </c>
      <c r="G9" s="41">
        <f>SUM(G6:G7)</f>
        <v>3346</v>
      </c>
      <c r="H9" s="41">
        <f>SUM(H6:H7)</f>
        <v>457</v>
      </c>
      <c r="I9" s="41">
        <f>SUM(I6:I7)</f>
        <v>3</v>
      </c>
      <c r="J9" s="41">
        <f>SUM(J6:J7)</f>
        <v>460</v>
      </c>
      <c r="K9" s="42">
        <f>IFERROR(J9/G9,"-")</f>
        <v>0.13747758517633</v>
      </c>
      <c r="L9" s="78">
        <f>SUM(L6:L7)</f>
        <v>46</v>
      </c>
      <c r="M9" s="78">
        <f>SUM(M6:M7)</f>
        <v>121</v>
      </c>
      <c r="N9" s="42">
        <f>IFERROR(L9/J9,"-")</f>
        <v>0.1</v>
      </c>
      <c r="O9" s="43">
        <f>IFERROR(D9/J9,"-")</f>
        <v>8489.1304347826</v>
      </c>
      <c r="P9" s="44">
        <f>SUM(P6:P7)</f>
        <v>93</v>
      </c>
      <c r="Q9" s="42">
        <f>IFERROR(P9/J9,"-")</f>
        <v>0.20217391304348</v>
      </c>
      <c r="R9" s="45">
        <f>SUM(R6:R7)</f>
        <v>7952351</v>
      </c>
      <c r="S9" s="45">
        <f>IFERROR(R9/J9,"-")</f>
        <v>17287.719565217</v>
      </c>
      <c r="T9" s="45">
        <f>IFERROR(R9/P9,"-")</f>
        <v>85509.150537634</v>
      </c>
      <c r="U9" s="46">
        <f>SUM(U6:U7)</f>
        <v>4047351</v>
      </c>
      <c r="V9" s="47">
        <f>IFERROR(R9/D9,"-")</f>
        <v>2.0364535211268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2.2720742857143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45</v>
      </c>
      <c r="L6" s="81">
        <v>0</v>
      </c>
      <c r="M6" s="81">
        <v>187</v>
      </c>
      <c r="N6" s="91">
        <v>25</v>
      </c>
      <c r="O6" s="92">
        <v>0</v>
      </c>
      <c r="P6" s="93">
        <f>N6+O6</f>
        <v>25</v>
      </c>
      <c r="Q6" s="82">
        <f>IFERROR(P6/M6,"-")</f>
        <v>0.13368983957219</v>
      </c>
      <c r="R6" s="81">
        <v>0</v>
      </c>
      <c r="S6" s="81">
        <v>9</v>
      </c>
      <c r="T6" s="82">
        <f>IFERROR(S6/(O6+P6),"-")</f>
        <v>0.36</v>
      </c>
      <c r="U6" s="182">
        <f>IFERROR(J6/SUM(P6:P10),"-")</f>
        <v>8139.5348837209</v>
      </c>
      <c r="V6" s="84">
        <v>5</v>
      </c>
      <c r="W6" s="82">
        <f>IF(P6=0,"-",V6/P6)</f>
        <v>0.2</v>
      </c>
      <c r="X6" s="186">
        <v>71924</v>
      </c>
      <c r="Y6" s="187">
        <f>IFERROR(X6/P6,"-")</f>
        <v>2876.96</v>
      </c>
      <c r="Z6" s="187">
        <f>IFERROR(X6/V6,"-")</f>
        <v>14384.8</v>
      </c>
      <c r="AA6" s="188">
        <f>SUM(X6:X10)-SUM(J6:J10)</f>
        <v>890452</v>
      </c>
      <c r="AB6" s="85">
        <f>SUM(X6:X10)/SUM(J6:J10)</f>
        <v>2.2720742857143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0.04</v>
      </c>
      <c r="AX6" s="106">
        <v>1</v>
      </c>
      <c r="AY6" s="108">
        <f>IFERROR(AX6/AV6,"-")</f>
        <v>1</v>
      </c>
      <c r="AZ6" s="109">
        <v>25000</v>
      </c>
      <c r="BA6" s="110">
        <f>IFERROR(AZ6/AV6,"-")</f>
        <v>25000</v>
      </c>
      <c r="BB6" s="111"/>
      <c r="BC6" s="111"/>
      <c r="BD6" s="111">
        <v>1</v>
      </c>
      <c r="BE6" s="112">
        <v>5</v>
      </c>
      <c r="BF6" s="113">
        <f>IF(P6=0,"",IF(BE6=0,"",(BE6/P6)))</f>
        <v>0.2</v>
      </c>
      <c r="BG6" s="112">
        <v>1</v>
      </c>
      <c r="BH6" s="114">
        <f>IFERROR(BG6/BE6,"-")</f>
        <v>0.2</v>
      </c>
      <c r="BI6" s="115">
        <v>20000</v>
      </c>
      <c r="BJ6" s="116">
        <f>IFERROR(BI6/BE6,"-")</f>
        <v>4000</v>
      </c>
      <c r="BK6" s="117"/>
      <c r="BL6" s="117"/>
      <c r="BM6" s="117">
        <v>1</v>
      </c>
      <c r="BN6" s="119">
        <v>10</v>
      </c>
      <c r="BO6" s="120">
        <f>IF(P6=0,"",IF(BN6=0,"",(BN6/P6)))</f>
        <v>0.4</v>
      </c>
      <c r="BP6" s="121">
        <v>2</v>
      </c>
      <c r="BQ6" s="122">
        <f>IFERROR(BP6/BN6,"-")</f>
        <v>0.2</v>
      </c>
      <c r="BR6" s="123">
        <v>26000</v>
      </c>
      <c r="BS6" s="124">
        <f>IFERROR(BR6/BN6,"-")</f>
        <v>2600</v>
      </c>
      <c r="BT6" s="125"/>
      <c r="BU6" s="125"/>
      <c r="BV6" s="125">
        <v>2</v>
      </c>
      <c r="BW6" s="126">
        <v>4</v>
      </c>
      <c r="BX6" s="127">
        <f>IF(P6=0,"",IF(BW6=0,"",(BW6/P6)))</f>
        <v>0.16</v>
      </c>
      <c r="BY6" s="128">
        <v>2</v>
      </c>
      <c r="BZ6" s="129">
        <f>IFERROR(BY6/BW6,"-")</f>
        <v>0.5</v>
      </c>
      <c r="CA6" s="130">
        <v>3924</v>
      </c>
      <c r="CB6" s="131">
        <f>IFERROR(CA6/BW6,"-")</f>
        <v>981</v>
      </c>
      <c r="CC6" s="132">
        <v>2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71924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38</v>
      </c>
      <c r="L7" s="81">
        <v>0</v>
      </c>
      <c r="M7" s="81">
        <v>175</v>
      </c>
      <c r="N7" s="91">
        <v>17</v>
      </c>
      <c r="O7" s="92">
        <v>0</v>
      </c>
      <c r="P7" s="93">
        <f>N7+O7</f>
        <v>17</v>
      </c>
      <c r="Q7" s="82">
        <f>IFERROR(P7/M7,"-")</f>
        <v>0.097142857142857</v>
      </c>
      <c r="R7" s="81">
        <v>2</v>
      </c>
      <c r="S7" s="81">
        <v>6</v>
      </c>
      <c r="T7" s="82">
        <f>IFERROR(S7/(O7+P7),"-")</f>
        <v>0.35294117647059</v>
      </c>
      <c r="U7" s="182"/>
      <c r="V7" s="84">
        <v>4</v>
      </c>
      <c r="W7" s="82">
        <f>IF(P7=0,"-",V7/P7)</f>
        <v>0.23529411764706</v>
      </c>
      <c r="X7" s="186">
        <v>37924</v>
      </c>
      <c r="Y7" s="187">
        <f>IFERROR(X7/P7,"-")</f>
        <v>2230.8235294118</v>
      </c>
      <c r="Z7" s="187">
        <f>IFERROR(X7/V7,"-")</f>
        <v>9481</v>
      </c>
      <c r="AA7" s="188"/>
      <c r="AB7" s="85"/>
      <c r="AC7" s="79"/>
      <c r="AD7" s="94">
        <v>1</v>
      </c>
      <c r="AE7" s="95">
        <f>IF(P7=0,"",IF(AD7=0,"",(AD7/P7)))</f>
        <v>0.058823529411765</v>
      </c>
      <c r="AF7" s="94">
        <v>1</v>
      </c>
      <c r="AG7" s="96">
        <f>IFERROR(AF7/AD7,"-")</f>
        <v>1</v>
      </c>
      <c r="AH7" s="97">
        <v>5000</v>
      </c>
      <c r="AI7" s="98">
        <f>IFERROR(AH7/AD7,"-")</f>
        <v>5000</v>
      </c>
      <c r="AJ7" s="99">
        <v>1</v>
      </c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4</v>
      </c>
      <c r="AW7" s="107">
        <f>IF(P7=0,"",IF(AV7=0,"",(AV7/P7)))</f>
        <v>0.23529411764706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0.17647058823529</v>
      </c>
      <c r="BG7" s="112">
        <v>1</v>
      </c>
      <c r="BH7" s="114">
        <f>IFERROR(BG7/BE7,"-")</f>
        <v>0.33333333333333</v>
      </c>
      <c r="BI7" s="115">
        <v>924</v>
      </c>
      <c r="BJ7" s="116">
        <f>IFERROR(BI7/BE7,"-")</f>
        <v>308</v>
      </c>
      <c r="BK7" s="117">
        <v>1</v>
      </c>
      <c r="BL7" s="117"/>
      <c r="BM7" s="117"/>
      <c r="BN7" s="119">
        <v>6</v>
      </c>
      <c r="BO7" s="120">
        <f>IF(P7=0,"",IF(BN7=0,"",(BN7/P7)))</f>
        <v>0.35294117647059</v>
      </c>
      <c r="BP7" s="121">
        <v>2</v>
      </c>
      <c r="BQ7" s="122">
        <f>IFERROR(BP7/BN7,"-")</f>
        <v>0.33333333333333</v>
      </c>
      <c r="BR7" s="123">
        <v>32000</v>
      </c>
      <c r="BS7" s="124">
        <f>IFERROR(BR7/BN7,"-")</f>
        <v>5333.3333333333</v>
      </c>
      <c r="BT7" s="125"/>
      <c r="BU7" s="125">
        <v>1</v>
      </c>
      <c r="BV7" s="125">
        <v>1</v>
      </c>
      <c r="BW7" s="126">
        <v>3</v>
      </c>
      <c r="BX7" s="127">
        <f>IF(P7=0,"",IF(BW7=0,"",(BW7/P7)))</f>
        <v>0.17647058823529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37924</v>
      </c>
      <c r="CQ7" s="141">
        <v>19000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17</v>
      </c>
      <c r="L8" s="81">
        <v>0</v>
      </c>
      <c r="M8" s="81">
        <v>58</v>
      </c>
      <c r="N8" s="91">
        <v>10</v>
      </c>
      <c r="O8" s="92">
        <v>0</v>
      </c>
      <c r="P8" s="93">
        <f>N8+O8</f>
        <v>10</v>
      </c>
      <c r="Q8" s="82">
        <f>IFERROR(P8/M8,"-")</f>
        <v>0.17241379310345</v>
      </c>
      <c r="R8" s="81">
        <v>2</v>
      </c>
      <c r="S8" s="81">
        <v>2</v>
      </c>
      <c r="T8" s="82">
        <f>IFERROR(S8/(O8+P8),"-")</f>
        <v>0.2</v>
      </c>
      <c r="U8" s="182"/>
      <c r="V8" s="84">
        <v>2</v>
      </c>
      <c r="W8" s="82">
        <f>IF(P8=0,"-",V8/P8)</f>
        <v>0.2</v>
      </c>
      <c r="X8" s="186">
        <v>92000</v>
      </c>
      <c r="Y8" s="187">
        <f>IFERROR(X8/P8,"-")</f>
        <v>9200</v>
      </c>
      <c r="Z8" s="187">
        <f>IFERROR(X8/V8,"-")</f>
        <v>46000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</v>
      </c>
      <c r="BY8" s="128">
        <v>2</v>
      </c>
      <c r="BZ8" s="129">
        <f>IFERROR(BY8/BW8,"-")</f>
        <v>0.66666666666667</v>
      </c>
      <c r="CA8" s="130">
        <v>92000</v>
      </c>
      <c r="CB8" s="131">
        <f>IFERROR(CA8/BW8,"-")</f>
        <v>30666.666666667</v>
      </c>
      <c r="CC8" s="132">
        <v>1</v>
      </c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92000</v>
      </c>
      <c r="CQ8" s="141">
        <v>89000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19</v>
      </c>
      <c r="L9" s="81">
        <v>0</v>
      </c>
      <c r="M9" s="81">
        <v>54</v>
      </c>
      <c r="N9" s="91">
        <v>9</v>
      </c>
      <c r="O9" s="92">
        <v>0</v>
      </c>
      <c r="P9" s="93">
        <f>N9+O9</f>
        <v>9</v>
      </c>
      <c r="Q9" s="82">
        <f>IFERROR(P9/M9,"-")</f>
        <v>0.16666666666667</v>
      </c>
      <c r="R9" s="81">
        <v>2</v>
      </c>
      <c r="S9" s="81">
        <v>2</v>
      </c>
      <c r="T9" s="82">
        <f>IFERROR(S9/(O9+P9),"-")</f>
        <v>0.22222222222222</v>
      </c>
      <c r="U9" s="182"/>
      <c r="V9" s="84">
        <v>4</v>
      </c>
      <c r="W9" s="82">
        <f>IF(P9=0,"-",V9/P9)</f>
        <v>0.44444444444444</v>
      </c>
      <c r="X9" s="186">
        <v>138476</v>
      </c>
      <c r="Y9" s="187">
        <f>IFERROR(X9/P9,"-")</f>
        <v>15386.222222222</v>
      </c>
      <c r="Z9" s="187">
        <f>IFERROR(X9/V9,"-")</f>
        <v>34619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0.11111111111111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0.22222222222222</v>
      </c>
      <c r="BG9" s="112">
        <v>1</v>
      </c>
      <c r="BH9" s="114">
        <f>IFERROR(BG9/BE9,"-")</f>
        <v>0.5</v>
      </c>
      <c r="BI9" s="115">
        <v>60000</v>
      </c>
      <c r="BJ9" s="116">
        <f>IFERROR(BI9/BE9,"-")</f>
        <v>30000</v>
      </c>
      <c r="BK9" s="117"/>
      <c r="BL9" s="117"/>
      <c r="BM9" s="117">
        <v>1</v>
      </c>
      <c r="BN9" s="119">
        <v>6</v>
      </c>
      <c r="BO9" s="120">
        <f>IF(P9=0,"",IF(BN9=0,"",(BN9/P9)))</f>
        <v>0.66666666666667</v>
      </c>
      <c r="BP9" s="121">
        <v>3</v>
      </c>
      <c r="BQ9" s="122">
        <f>IFERROR(BP9/BN9,"-")</f>
        <v>0.5</v>
      </c>
      <c r="BR9" s="123">
        <v>78476</v>
      </c>
      <c r="BS9" s="124">
        <f>IFERROR(BR9/BN9,"-")</f>
        <v>13079.333333333</v>
      </c>
      <c r="BT9" s="125">
        <v>1</v>
      </c>
      <c r="BU9" s="125"/>
      <c r="BV9" s="125">
        <v>2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138476</v>
      </c>
      <c r="CQ9" s="141">
        <v>60000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132</v>
      </c>
      <c r="L10" s="81">
        <v>95</v>
      </c>
      <c r="M10" s="81">
        <v>31</v>
      </c>
      <c r="N10" s="91">
        <v>25</v>
      </c>
      <c r="O10" s="92">
        <v>0</v>
      </c>
      <c r="P10" s="93">
        <f>N10+O10</f>
        <v>25</v>
      </c>
      <c r="Q10" s="82">
        <f>IFERROR(P10/M10,"-")</f>
        <v>0.80645161290323</v>
      </c>
      <c r="R10" s="81">
        <v>3</v>
      </c>
      <c r="S10" s="81">
        <v>5</v>
      </c>
      <c r="T10" s="82">
        <f>IFERROR(S10/(O10+P10),"-")</f>
        <v>0.2</v>
      </c>
      <c r="U10" s="182"/>
      <c r="V10" s="84">
        <v>7</v>
      </c>
      <c r="W10" s="82">
        <f>IF(P10=0,"-",V10/P10)</f>
        <v>0.28</v>
      </c>
      <c r="X10" s="186">
        <v>1250128</v>
      </c>
      <c r="Y10" s="187">
        <f>IFERROR(X10/P10,"-")</f>
        <v>50005.12</v>
      </c>
      <c r="Z10" s="187">
        <f>IFERROR(X10/V10,"-")</f>
        <v>178589.71428571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0.16</v>
      </c>
      <c r="BG10" s="112">
        <v>1</v>
      </c>
      <c r="BH10" s="114">
        <f>IFERROR(BG10/BE10,"-")</f>
        <v>0.25</v>
      </c>
      <c r="BI10" s="115">
        <v>763128</v>
      </c>
      <c r="BJ10" s="116">
        <f>IFERROR(BI10/BE10,"-")</f>
        <v>190782</v>
      </c>
      <c r="BK10" s="117"/>
      <c r="BL10" s="117"/>
      <c r="BM10" s="117">
        <v>1</v>
      </c>
      <c r="BN10" s="119">
        <v>12</v>
      </c>
      <c r="BO10" s="120">
        <f>IF(P10=0,"",IF(BN10=0,"",(BN10/P10)))</f>
        <v>0.48</v>
      </c>
      <c r="BP10" s="121">
        <v>4</v>
      </c>
      <c r="BQ10" s="122">
        <f>IFERROR(BP10/BN10,"-")</f>
        <v>0.33333333333333</v>
      </c>
      <c r="BR10" s="123">
        <v>135000</v>
      </c>
      <c r="BS10" s="124">
        <f>IFERROR(BR10/BN10,"-")</f>
        <v>11250</v>
      </c>
      <c r="BT10" s="125">
        <v>2</v>
      </c>
      <c r="BU10" s="125"/>
      <c r="BV10" s="125">
        <v>2</v>
      </c>
      <c r="BW10" s="126">
        <v>6</v>
      </c>
      <c r="BX10" s="127">
        <f>IF(P10=0,"",IF(BW10=0,"",(BW10/P10)))</f>
        <v>0.24</v>
      </c>
      <c r="BY10" s="128">
        <v>2</v>
      </c>
      <c r="BZ10" s="129">
        <f>IFERROR(BY10/BW10,"-")</f>
        <v>0.33333333333333</v>
      </c>
      <c r="CA10" s="130">
        <v>187000</v>
      </c>
      <c r="CB10" s="131">
        <f>IFERROR(CA10/BW10,"-")</f>
        <v>31166.666666667</v>
      </c>
      <c r="CC10" s="132"/>
      <c r="CD10" s="132"/>
      <c r="CE10" s="132">
        <v>2</v>
      </c>
      <c r="CF10" s="133">
        <v>2</v>
      </c>
      <c r="CG10" s="134">
        <f>IF(P10=0,"",IF(CF10=0,"",(CF10/P10)))</f>
        <v>0.08</v>
      </c>
      <c r="CH10" s="135">
        <v>2</v>
      </c>
      <c r="CI10" s="136">
        <f>IFERROR(CH10/CF10,"-")</f>
        <v>1</v>
      </c>
      <c r="CJ10" s="137">
        <v>348000</v>
      </c>
      <c r="CK10" s="138">
        <f>IFERROR(CJ10/CF10,"-")</f>
        <v>174000</v>
      </c>
      <c r="CL10" s="139">
        <v>1</v>
      </c>
      <c r="CM10" s="139"/>
      <c r="CN10" s="139">
        <v>1</v>
      </c>
      <c r="CO10" s="140">
        <v>7</v>
      </c>
      <c r="CP10" s="141">
        <v>1250128</v>
      </c>
      <c r="CQ10" s="141">
        <v>763128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1.5298245614035</v>
      </c>
      <c r="B11" s="203" t="s">
        <v>77</v>
      </c>
      <c r="C11" s="203"/>
      <c r="D11" s="203" t="s">
        <v>78</v>
      </c>
      <c r="E11" s="203" t="s">
        <v>79</v>
      </c>
      <c r="F11" s="203" t="s">
        <v>63</v>
      </c>
      <c r="G11" s="203" t="s">
        <v>80</v>
      </c>
      <c r="H11" s="90" t="s">
        <v>65</v>
      </c>
      <c r="I11" s="205" t="s">
        <v>81</v>
      </c>
      <c r="J11" s="188">
        <v>570000</v>
      </c>
      <c r="K11" s="81">
        <v>24</v>
      </c>
      <c r="L11" s="81">
        <v>0</v>
      </c>
      <c r="M11" s="81">
        <v>74</v>
      </c>
      <c r="N11" s="91">
        <v>6</v>
      </c>
      <c r="O11" s="92">
        <v>0</v>
      </c>
      <c r="P11" s="93">
        <f>N11+O11</f>
        <v>6</v>
      </c>
      <c r="Q11" s="82">
        <f>IFERROR(P11/M11,"-")</f>
        <v>0.081081081081081</v>
      </c>
      <c r="R11" s="81">
        <v>0</v>
      </c>
      <c r="S11" s="81">
        <v>2</v>
      </c>
      <c r="T11" s="82">
        <f>IFERROR(S11/(O11+P11),"-")</f>
        <v>0.33333333333333</v>
      </c>
      <c r="U11" s="182">
        <f>IFERROR(J11/SUM(P11:P16),"-")</f>
        <v>14250</v>
      </c>
      <c r="V11" s="84">
        <v>2</v>
      </c>
      <c r="W11" s="82">
        <f>IF(P11=0,"-",V11/P11)</f>
        <v>0.33333333333333</v>
      </c>
      <c r="X11" s="186">
        <v>13000</v>
      </c>
      <c r="Y11" s="187">
        <f>IFERROR(X11/P11,"-")</f>
        <v>2166.6666666667</v>
      </c>
      <c r="Z11" s="187">
        <f>IFERROR(X11/V11,"-")</f>
        <v>6500</v>
      </c>
      <c r="AA11" s="188">
        <f>SUM(X11:X16)-SUM(J11:J16)</f>
        <v>302000</v>
      </c>
      <c r="AB11" s="85">
        <f>SUM(X11:X16)/SUM(J11:J16)</f>
        <v>1.5298245614035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0.16666666666667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0.33333333333333</v>
      </c>
      <c r="BP11" s="121">
        <v>1</v>
      </c>
      <c r="BQ11" s="122">
        <f>IFERROR(BP11/BN11,"-")</f>
        <v>0.5</v>
      </c>
      <c r="BR11" s="123">
        <v>3000</v>
      </c>
      <c r="BS11" s="124">
        <f>IFERROR(BR11/BN11,"-")</f>
        <v>1500</v>
      </c>
      <c r="BT11" s="125">
        <v>1</v>
      </c>
      <c r="BU11" s="125"/>
      <c r="BV11" s="125"/>
      <c r="BW11" s="126">
        <v>1</v>
      </c>
      <c r="BX11" s="127">
        <f>IF(P11=0,"",IF(BW11=0,"",(BW11/P11)))</f>
        <v>0.16666666666667</v>
      </c>
      <c r="BY11" s="128">
        <v>1</v>
      </c>
      <c r="BZ11" s="129">
        <f>IFERROR(BY11/BW11,"-")</f>
        <v>1</v>
      </c>
      <c r="CA11" s="130">
        <v>10000</v>
      </c>
      <c r="CB11" s="131">
        <f>IFERROR(CA11/BW11,"-")</f>
        <v>10000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13000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78</v>
      </c>
      <c r="E12" s="203" t="s">
        <v>79</v>
      </c>
      <c r="F12" s="203" t="s">
        <v>75</v>
      </c>
      <c r="G12" s="203"/>
      <c r="H12" s="90"/>
      <c r="I12" s="90"/>
      <c r="J12" s="188"/>
      <c r="K12" s="81">
        <v>58</v>
      </c>
      <c r="L12" s="81">
        <v>38</v>
      </c>
      <c r="M12" s="81">
        <v>19</v>
      </c>
      <c r="N12" s="91">
        <v>12</v>
      </c>
      <c r="O12" s="92">
        <v>0</v>
      </c>
      <c r="P12" s="93">
        <f>N12+O12</f>
        <v>12</v>
      </c>
      <c r="Q12" s="82">
        <f>IFERROR(P12/M12,"-")</f>
        <v>0.63157894736842</v>
      </c>
      <c r="R12" s="81">
        <v>2</v>
      </c>
      <c r="S12" s="81">
        <v>3</v>
      </c>
      <c r="T12" s="82">
        <f>IFERROR(S12/(O12+P12),"-")</f>
        <v>0.25</v>
      </c>
      <c r="U12" s="182"/>
      <c r="V12" s="84">
        <v>2</v>
      </c>
      <c r="W12" s="82">
        <f>IF(P12=0,"-",V12/P12)</f>
        <v>0.16666666666667</v>
      </c>
      <c r="X12" s="186">
        <v>202000</v>
      </c>
      <c r="Y12" s="187">
        <f>IFERROR(X12/P12,"-")</f>
        <v>16833.333333333</v>
      </c>
      <c r="Z12" s="187">
        <f>IFERROR(X12/V12,"-")</f>
        <v>101000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4</v>
      </c>
      <c r="BF12" s="113">
        <f>IF(P12=0,"",IF(BE12=0,"",(BE12/P12)))</f>
        <v>0.33333333333333</v>
      </c>
      <c r="BG12" s="112">
        <v>1</v>
      </c>
      <c r="BH12" s="114">
        <f>IFERROR(BG12/BE12,"-")</f>
        <v>0.25</v>
      </c>
      <c r="BI12" s="115">
        <v>42500</v>
      </c>
      <c r="BJ12" s="116">
        <f>IFERROR(BI12/BE12,"-")</f>
        <v>10625</v>
      </c>
      <c r="BK12" s="117"/>
      <c r="BL12" s="117"/>
      <c r="BM12" s="117">
        <v>1</v>
      </c>
      <c r="BN12" s="119">
        <v>5</v>
      </c>
      <c r="BO12" s="120">
        <f>IF(P12=0,"",IF(BN12=0,"",(BN12/P12)))</f>
        <v>0.41666666666667</v>
      </c>
      <c r="BP12" s="121">
        <v>1</v>
      </c>
      <c r="BQ12" s="122">
        <f>IFERROR(BP12/BN12,"-")</f>
        <v>0.2</v>
      </c>
      <c r="BR12" s="123">
        <v>190000</v>
      </c>
      <c r="BS12" s="124">
        <f>IFERROR(BR12/BN12,"-")</f>
        <v>38000</v>
      </c>
      <c r="BT12" s="125"/>
      <c r="BU12" s="125"/>
      <c r="BV12" s="125">
        <v>1</v>
      </c>
      <c r="BW12" s="126">
        <v>3</v>
      </c>
      <c r="BX12" s="127">
        <f>IF(P12=0,"",IF(BW12=0,"",(BW12/P12)))</f>
        <v>0.25</v>
      </c>
      <c r="BY12" s="128">
        <v>1</v>
      </c>
      <c r="BZ12" s="129">
        <f>IFERROR(BY12/BW12,"-")</f>
        <v>0.33333333333333</v>
      </c>
      <c r="CA12" s="130">
        <v>12000</v>
      </c>
      <c r="CB12" s="131">
        <f>IFERROR(CA12/BW12,"-")</f>
        <v>4000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202000</v>
      </c>
      <c r="CQ12" s="141">
        <v>190000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86</v>
      </c>
      <c r="G13" s="203" t="s">
        <v>80</v>
      </c>
      <c r="H13" s="90" t="s">
        <v>87</v>
      </c>
      <c r="I13" s="204" t="s">
        <v>66</v>
      </c>
      <c r="J13" s="188"/>
      <c r="K13" s="81">
        <v>16</v>
      </c>
      <c r="L13" s="81">
        <v>0</v>
      </c>
      <c r="M13" s="81">
        <v>112</v>
      </c>
      <c r="N13" s="91">
        <v>2</v>
      </c>
      <c r="O13" s="92">
        <v>0</v>
      </c>
      <c r="P13" s="93">
        <f>N13+O13</f>
        <v>2</v>
      </c>
      <c r="Q13" s="82">
        <f>IFERROR(P13/M13,"-")</f>
        <v>0.017857142857143</v>
      </c>
      <c r="R13" s="81">
        <v>0</v>
      </c>
      <c r="S13" s="81">
        <v>1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84</v>
      </c>
      <c r="E14" s="203" t="s">
        <v>85</v>
      </c>
      <c r="F14" s="203" t="s">
        <v>75</v>
      </c>
      <c r="G14" s="203"/>
      <c r="H14" s="90"/>
      <c r="I14" s="90"/>
      <c r="J14" s="188"/>
      <c r="K14" s="81">
        <v>33</v>
      </c>
      <c r="L14" s="81">
        <v>28</v>
      </c>
      <c r="M14" s="81">
        <v>13</v>
      </c>
      <c r="N14" s="91">
        <v>8</v>
      </c>
      <c r="O14" s="92">
        <v>0</v>
      </c>
      <c r="P14" s="93">
        <f>N14+O14</f>
        <v>8</v>
      </c>
      <c r="Q14" s="82">
        <f>IFERROR(P14/M14,"-")</f>
        <v>0.61538461538462</v>
      </c>
      <c r="R14" s="81">
        <v>0</v>
      </c>
      <c r="S14" s="81">
        <v>3</v>
      </c>
      <c r="T14" s="82">
        <f>IFERROR(S14/(O14+P14),"-")</f>
        <v>0.375</v>
      </c>
      <c r="U14" s="182"/>
      <c r="V14" s="84">
        <v>1</v>
      </c>
      <c r="W14" s="82">
        <f>IF(P14=0,"-",V14/P14)</f>
        <v>0.125</v>
      </c>
      <c r="X14" s="186">
        <v>9000</v>
      </c>
      <c r="Y14" s="187">
        <f>IFERROR(X14/P14,"-")</f>
        <v>1125</v>
      </c>
      <c r="Z14" s="187">
        <f>IFERROR(X14/V14,"-")</f>
        <v>9000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0.5</v>
      </c>
      <c r="BP14" s="121">
        <v>1</v>
      </c>
      <c r="BQ14" s="122">
        <f>IFERROR(BP14/BN14,"-")</f>
        <v>0.25</v>
      </c>
      <c r="BR14" s="123">
        <v>9000</v>
      </c>
      <c r="BS14" s="124">
        <f>IFERROR(BR14/BN14,"-")</f>
        <v>2250</v>
      </c>
      <c r="BT14" s="125"/>
      <c r="BU14" s="125"/>
      <c r="BV14" s="125">
        <v>1</v>
      </c>
      <c r="BW14" s="126">
        <v>3</v>
      </c>
      <c r="BX14" s="127">
        <f>IF(P14=0,"",IF(BW14=0,"",(BW14/P14)))</f>
        <v>0.375</v>
      </c>
      <c r="BY14" s="128">
        <v>1</v>
      </c>
      <c r="BZ14" s="129">
        <f>IFERROR(BY14/BW14,"-")</f>
        <v>0.33333333333333</v>
      </c>
      <c r="CA14" s="130">
        <v>3000</v>
      </c>
      <c r="CB14" s="131">
        <f>IFERROR(CA14/BW14,"-")</f>
        <v>1000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9000</v>
      </c>
      <c r="CQ14" s="141">
        <v>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78</v>
      </c>
      <c r="E15" s="203" t="s">
        <v>79</v>
      </c>
      <c r="F15" s="203" t="s">
        <v>63</v>
      </c>
      <c r="G15" s="203" t="s">
        <v>90</v>
      </c>
      <c r="H15" s="90" t="s">
        <v>87</v>
      </c>
      <c r="I15" s="204" t="s">
        <v>66</v>
      </c>
      <c r="J15" s="188"/>
      <c r="K15" s="81">
        <v>15</v>
      </c>
      <c r="L15" s="81">
        <v>0</v>
      </c>
      <c r="M15" s="81">
        <v>48</v>
      </c>
      <c r="N15" s="91">
        <v>7</v>
      </c>
      <c r="O15" s="92">
        <v>0</v>
      </c>
      <c r="P15" s="93">
        <f>N15+O15</f>
        <v>7</v>
      </c>
      <c r="Q15" s="82">
        <f>IFERROR(P15/M15,"-")</f>
        <v>0.14583333333333</v>
      </c>
      <c r="R15" s="81">
        <v>2</v>
      </c>
      <c r="S15" s="81">
        <v>3</v>
      </c>
      <c r="T15" s="82">
        <f>IFERROR(S15/(O15+P15),"-")</f>
        <v>0.42857142857143</v>
      </c>
      <c r="U15" s="182"/>
      <c r="V15" s="84">
        <v>3</v>
      </c>
      <c r="W15" s="82">
        <f>IF(P15=0,"-",V15/P15)</f>
        <v>0.42857142857143</v>
      </c>
      <c r="X15" s="186">
        <v>266000</v>
      </c>
      <c r="Y15" s="187">
        <f>IFERROR(X15/P15,"-")</f>
        <v>38000</v>
      </c>
      <c r="Z15" s="187">
        <f>IFERROR(X15/V15,"-")</f>
        <v>88666.666666667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0.14285714285714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0.28571428571429</v>
      </c>
      <c r="BG15" s="112">
        <v>1</v>
      </c>
      <c r="BH15" s="114">
        <f>IFERROR(BG15/BE15,"-")</f>
        <v>0.5</v>
      </c>
      <c r="BI15" s="115">
        <v>3000</v>
      </c>
      <c r="BJ15" s="116">
        <f>IFERROR(BI15/BE15,"-")</f>
        <v>1500</v>
      </c>
      <c r="BK15" s="117">
        <v>1</v>
      </c>
      <c r="BL15" s="117"/>
      <c r="BM15" s="117"/>
      <c r="BN15" s="119">
        <v>1</v>
      </c>
      <c r="BO15" s="120">
        <f>IF(P15=0,"",IF(BN15=0,"",(BN15/P15)))</f>
        <v>0.14285714285714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0.42857142857143</v>
      </c>
      <c r="BY15" s="128">
        <v>2</v>
      </c>
      <c r="BZ15" s="129">
        <f>IFERROR(BY15/BW15,"-")</f>
        <v>0.66666666666667</v>
      </c>
      <c r="CA15" s="130">
        <v>263000</v>
      </c>
      <c r="CB15" s="131">
        <f>IFERROR(CA15/BW15,"-")</f>
        <v>87666.666666667</v>
      </c>
      <c r="CC15" s="132">
        <v>1</v>
      </c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266000</v>
      </c>
      <c r="CQ15" s="141">
        <v>253000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91</v>
      </c>
      <c r="C16" s="203"/>
      <c r="D16" s="203" t="s">
        <v>78</v>
      </c>
      <c r="E16" s="203" t="s">
        <v>79</v>
      </c>
      <c r="F16" s="203" t="s">
        <v>75</v>
      </c>
      <c r="G16" s="203"/>
      <c r="H16" s="90"/>
      <c r="I16" s="90"/>
      <c r="J16" s="188"/>
      <c r="K16" s="81">
        <v>39</v>
      </c>
      <c r="L16" s="81">
        <v>29</v>
      </c>
      <c r="M16" s="81">
        <v>5</v>
      </c>
      <c r="N16" s="91">
        <v>5</v>
      </c>
      <c r="O16" s="92">
        <v>0</v>
      </c>
      <c r="P16" s="93">
        <f>N16+O16</f>
        <v>5</v>
      </c>
      <c r="Q16" s="82">
        <f>IFERROR(P16/M16,"-")</f>
        <v>1</v>
      </c>
      <c r="R16" s="81">
        <v>1</v>
      </c>
      <c r="S16" s="81">
        <v>2</v>
      </c>
      <c r="T16" s="82">
        <f>IFERROR(S16/(O16+P16),"-")</f>
        <v>0.4</v>
      </c>
      <c r="U16" s="182"/>
      <c r="V16" s="84">
        <v>2</v>
      </c>
      <c r="W16" s="82">
        <f>IF(P16=0,"-",V16/P16)</f>
        <v>0.4</v>
      </c>
      <c r="X16" s="186">
        <v>382000</v>
      </c>
      <c r="Y16" s="187">
        <f>IFERROR(X16/P16,"-")</f>
        <v>76400</v>
      </c>
      <c r="Z16" s="187">
        <f>IFERROR(X16/V16,"-")</f>
        <v>191000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3</v>
      </c>
      <c r="BF16" s="113">
        <f>IF(P16=0,"",IF(BE16=0,"",(BE16/P16)))</f>
        <v>0.6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</v>
      </c>
      <c r="BP16" s="121">
        <v>1</v>
      </c>
      <c r="BQ16" s="122">
        <f>IFERROR(BP16/BN16,"-")</f>
        <v>1</v>
      </c>
      <c r="BR16" s="123">
        <v>6000</v>
      </c>
      <c r="BS16" s="124">
        <f>IFERROR(BR16/BN16,"-")</f>
        <v>6000</v>
      </c>
      <c r="BT16" s="125"/>
      <c r="BU16" s="125">
        <v>1</v>
      </c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0.2</v>
      </c>
      <c r="CH16" s="135">
        <v>1</v>
      </c>
      <c r="CI16" s="136">
        <f>IFERROR(CH16/CF16,"-")</f>
        <v>1</v>
      </c>
      <c r="CJ16" s="137">
        <v>376000</v>
      </c>
      <c r="CK16" s="138">
        <f>IFERROR(CJ16/CF16,"-")</f>
        <v>376000</v>
      </c>
      <c r="CL16" s="139"/>
      <c r="CM16" s="139"/>
      <c r="CN16" s="139">
        <v>1</v>
      </c>
      <c r="CO16" s="140">
        <v>2</v>
      </c>
      <c r="CP16" s="141">
        <v>382000</v>
      </c>
      <c r="CQ16" s="141">
        <v>376000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0.46133333333333</v>
      </c>
      <c r="B17" s="203" t="s">
        <v>92</v>
      </c>
      <c r="C17" s="203"/>
      <c r="D17" s="203" t="s">
        <v>93</v>
      </c>
      <c r="E17" s="203" t="s">
        <v>94</v>
      </c>
      <c r="F17" s="203" t="s">
        <v>86</v>
      </c>
      <c r="G17" s="203" t="s">
        <v>80</v>
      </c>
      <c r="H17" s="90" t="s">
        <v>95</v>
      </c>
      <c r="I17" s="90" t="s">
        <v>96</v>
      </c>
      <c r="J17" s="188">
        <v>375000</v>
      </c>
      <c r="K17" s="81">
        <v>0</v>
      </c>
      <c r="L17" s="81">
        <v>0</v>
      </c>
      <c r="M17" s="81">
        <v>2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>
        <f>IFERROR(J17/SUM(P17:P24),"-")</f>
        <v>11363.636363636</v>
      </c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>
        <f>SUM(X17:X24)-SUM(J17:J24)</f>
        <v>-202000</v>
      </c>
      <c r="AB17" s="85">
        <f>SUM(X17:X24)/SUM(J17:J24)</f>
        <v>0.46133333333333</v>
      </c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98</v>
      </c>
      <c r="E18" s="203" t="s">
        <v>99</v>
      </c>
      <c r="F18" s="203" t="s">
        <v>63</v>
      </c>
      <c r="G18" s="203"/>
      <c r="H18" s="90" t="s">
        <v>95</v>
      </c>
      <c r="I18" s="90" t="s">
        <v>100</v>
      </c>
      <c r="J18" s="188"/>
      <c r="K18" s="81">
        <v>15</v>
      </c>
      <c r="L18" s="81">
        <v>0</v>
      </c>
      <c r="M18" s="81">
        <v>30</v>
      </c>
      <c r="N18" s="91">
        <v>4</v>
      </c>
      <c r="O18" s="92">
        <v>0</v>
      </c>
      <c r="P18" s="93">
        <f>N18+O18</f>
        <v>4</v>
      </c>
      <c r="Q18" s="82">
        <f>IFERROR(P18/M18,"-")</f>
        <v>0.13333333333333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102</v>
      </c>
      <c r="E19" s="203" t="s">
        <v>103</v>
      </c>
      <c r="F19" s="203" t="s">
        <v>86</v>
      </c>
      <c r="G19" s="203"/>
      <c r="H19" s="90" t="s">
        <v>95</v>
      </c>
      <c r="I19" s="90" t="s">
        <v>104</v>
      </c>
      <c r="J19" s="188"/>
      <c r="K19" s="81">
        <v>14</v>
      </c>
      <c r="L19" s="81">
        <v>0</v>
      </c>
      <c r="M19" s="81">
        <v>53</v>
      </c>
      <c r="N19" s="91">
        <v>3</v>
      </c>
      <c r="O19" s="92">
        <v>0</v>
      </c>
      <c r="P19" s="93">
        <f>N19+O19</f>
        <v>3</v>
      </c>
      <c r="Q19" s="82">
        <f>IFERROR(P19/M19,"-")</f>
        <v>0.056603773584906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0.33333333333333</v>
      </c>
      <c r="X19" s="186">
        <v>45000</v>
      </c>
      <c r="Y19" s="187">
        <f>IFERROR(X19/P19,"-")</f>
        <v>15000</v>
      </c>
      <c r="Z19" s="187">
        <f>IFERROR(X19/V19,"-")</f>
        <v>45000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0.66666666666667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45000</v>
      </c>
      <c r="CB19" s="131">
        <f>IFERROR(CA19/BW19,"-")</f>
        <v>45000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45000</v>
      </c>
      <c r="CQ19" s="141">
        <v>45000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74</v>
      </c>
      <c r="E20" s="203" t="s">
        <v>74</v>
      </c>
      <c r="F20" s="203" t="s">
        <v>75</v>
      </c>
      <c r="G20" s="203"/>
      <c r="H20" s="90"/>
      <c r="I20" s="90"/>
      <c r="J20" s="188"/>
      <c r="K20" s="81">
        <v>70</v>
      </c>
      <c r="L20" s="81">
        <v>44</v>
      </c>
      <c r="M20" s="81">
        <v>14</v>
      </c>
      <c r="N20" s="91">
        <v>6</v>
      </c>
      <c r="O20" s="92">
        <v>1</v>
      </c>
      <c r="P20" s="93">
        <f>N20+O20</f>
        <v>7</v>
      </c>
      <c r="Q20" s="82">
        <f>IFERROR(P20/M20,"-")</f>
        <v>0.5</v>
      </c>
      <c r="R20" s="81">
        <v>1</v>
      </c>
      <c r="S20" s="81">
        <v>1</v>
      </c>
      <c r="T20" s="82">
        <f>IFERROR(S20/(O20+P20),"-")</f>
        <v>0.125</v>
      </c>
      <c r="U20" s="182"/>
      <c r="V20" s="84">
        <v>2</v>
      </c>
      <c r="W20" s="82">
        <f>IF(P20=0,"-",V20/P20)</f>
        <v>0.28571428571429</v>
      </c>
      <c r="X20" s="186">
        <v>38000</v>
      </c>
      <c r="Y20" s="187">
        <f>IFERROR(X20/P20,"-")</f>
        <v>5428.5714285714</v>
      </c>
      <c r="Z20" s="187">
        <f>IFERROR(X20/V20,"-")</f>
        <v>19000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0.14285714285714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0.14285714285714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3</v>
      </c>
      <c r="BX20" s="127">
        <f>IF(P20=0,"",IF(BW20=0,"",(BW20/P20)))</f>
        <v>0.42857142857143</v>
      </c>
      <c r="BY20" s="128">
        <v>2</v>
      </c>
      <c r="BZ20" s="129">
        <f>IFERROR(BY20/BW20,"-")</f>
        <v>0.66666666666667</v>
      </c>
      <c r="CA20" s="130">
        <v>38000</v>
      </c>
      <c r="CB20" s="131">
        <f>IFERROR(CA20/BW20,"-")</f>
        <v>12666.666666667</v>
      </c>
      <c r="CC20" s="132">
        <v>1</v>
      </c>
      <c r="CD20" s="132"/>
      <c r="CE20" s="132">
        <v>1</v>
      </c>
      <c r="CF20" s="133">
        <v>2</v>
      </c>
      <c r="CG20" s="134">
        <f>IF(P20=0,"",IF(CF20=0,"",(CF20/P20)))</f>
        <v>0.28571428571429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2</v>
      </c>
      <c r="CP20" s="141">
        <v>38000</v>
      </c>
      <c r="CQ20" s="141">
        <v>28000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93</v>
      </c>
      <c r="E21" s="203" t="s">
        <v>94</v>
      </c>
      <c r="F21" s="203" t="s">
        <v>86</v>
      </c>
      <c r="G21" s="203" t="s">
        <v>90</v>
      </c>
      <c r="H21" s="90" t="s">
        <v>95</v>
      </c>
      <c r="I21" s="90" t="s">
        <v>96</v>
      </c>
      <c r="J21" s="188"/>
      <c r="K21" s="81">
        <v>8</v>
      </c>
      <c r="L21" s="81">
        <v>0</v>
      </c>
      <c r="M21" s="81">
        <v>38</v>
      </c>
      <c r="N21" s="91">
        <v>3</v>
      </c>
      <c r="O21" s="92">
        <v>0</v>
      </c>
      <c r="P21" s="93">
        <f>N21+O21</f>
        <v>3</v>
      </c>
      <c r="Q21" s="82">
        <f>IFERROR(P21/M21,"-")</f>
        <v>0.078947368421053</v>
      </c>
      <c r="R21" s="81">
        <v>0</v>
      </c>
      <c r="S21" s="81">
        <v>2</v>
      </c>
      <c r="T21" s="82">
        <f>IFERROR(S21/(O21+P21),"-")</f>
        <v>0.66666666666667</v>
      </c>
      <c r="U21" s="182"/>
      <c r="V21" s="84">
        <v>1</v>
      </c>
      <c r="W21" s="82">
        <f>IF(P21=0,"-",V21/P21)</f>
        <v>0.33333333333333</v>
      </c>
      <c r="X21" s="186">
        <v>15000</v>
      </c>
      <c r="Y21" s="187">
        <f>IFERROR(X21/P21,"-")</f>
        <v>5000</v>
      </c>
      <c r="Z21" s="187">
        <f>IFERROR(X21/V21,"-")</f>
        <v>15000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0.66666666666667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0.33333333333333</v>
      </c>
      <c r="CH21" s="135">
        <v>1</v>
      </c>
      <c r="CI21" s="136">
        <f>IFERROR(CH21/CF21,"-")</f>
        <v>1</v>
      </c>
      <c r="CJ21" s="137">
        <v>15000</v>
      </c>
      <c r="CK21" s="138">
        <f>IFERROR(CJ21/CF21,"-")</f>
        <v>15000</v>
      </c>
      <c r="CL21" s="139"/>
      <c r="CM21" s="139">
        <v>1</v>
      </c>
      <c r="CN21" s="139"/>
      <c r="CO21" s="140">
        <v>1</v>
      </c>
      <c r="CP21" s="141">
        <v>15000</v>
      </c>
      <c r="CQ21" s="141">
        <v>15000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98</v>
      </c>
      <c r="E22" s="203" t="s">
        <v>99</v>
      </c>
      <c r="F22" s="203" t="s">
        <v>63</v>
      </c>
      <c r="G22" s="203"/>
      <c r="H22" s="90" t="s">
        <v>95</v>
      </c>
      <c r="I22" s="90" t="s">
        <v>100</v>
      </c>
      <c r="J22" s="188"/>
      <c r="K22" s="81">
        <v>11</v>
      </c>
      <c r="L22" s="81">
        <v>0</v>
      </c>
      <c r="M22" s="81">
        <v>27</v>
      </c>
      <c r="N22" s="91">
        <v>5</v>
      </c>
      <c r="O22" s="92">
        <v>0</v>
      </c>
      <c r="P22" s="93">
        <f>N22+O22</f>
        <v>5</v>
      </c>
      <c r="Q22" s="82">
        <f>IFERROR(P22/M22,"-")</f>
        <v>0.18518518518519</v>
      </c>
      <c r="R22" s="81">
        <v>0</v>
      </c>
      <c r="S22" s="81">
        <v>2</v>
      </c>
      <c r="T22" s="82">
        <f>IFERROR(S22/(O22+P22),"-")</f>
        <v>0.4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>
        <v>1</v>
      </c>
      <c r="AE22" s="95">
        <f>IF(P22=0,"",IF(AD22=0,"",(AD22/P22)))</f>
        <v>0.2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1</v>
      </c>
      <c r="AN22" s="101">
        <f>IF(P22=0,"",IF(AM22=0,"",(AM22/P22)))</f>
        <v>0.2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102</v>
      </c>
      <c r="E23" s="203" t="s">
        <v>103</v>
      </c>
      <c r="F23" s="203" t="s">
        <v>86</v>
      </c>
      <c r="G23" s="203"/>
      <c r="H23" s="90" t="s">
        <v>95</v>
      </c>
      <c r="I23" s="90" t="s">
        <v>104</v>
      </c>
      <c r="J23" s="188"/>
      <c r="K23" s="81">
        <v>15</v>
      </c>
      <c r="L23" s="81">
        <v>0</v>
      </c>
      <c r="M23" s="81">
        <v>93</v>
      </c>
      <c r="N23" s="91">
        <v>7</v>
      </c>
      <c r="O23" s="92">
        <v>0</v>
      </c>
      <c r="P23" s="93">
        <f>N23+O23</f>
        <v>7</v>
      </c>
      <c r="Q23" s="82">
        <f>IFERROR(P23/M23,"-")</f>
        <v>0.075268817204301</v>
      </c>
      <c r="R23" s="81">
        <v>2</v>
      </c>
      <c r="S23" s="81">
        <v>2</v>
      </c>
      <c r="T23" s="82">
        <f>IFERROR(S23/(O23+P23),"-")</f>
        <v>0.28571428571429</v>
      </c>
      <c r="U23" s="182"/>
      <c r="V23" s="84">
        <v>1</v>
      </c>
      <c r="W23" s="82">
        <f>IF(P23=0,"-",V23/P23)</f>
        <v>0.14285714285714</v>
      </c>
      <c r="X23" s="186">
        <v>75000</v>
      </c>
      <c r="Y23" s="187">
        <f>IFERROR(X23/P23,"-")</f>
        <v>10714.285714286</v>
      </c>
      <c r="Z23" s="187">
        <f>IFERROR(X23/V23,"-")</f>
        <v>75000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0.14285714285714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0.14285714285714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0.28571428571429</v>
      </c>
      <c r="BP23" s="121">
        <v>1</v>
      </c>
      <c r="BQ23" s="122">
        <f>IFERROR(BP23/BN23,"-")</f>
        <v>0.5</v>
      </c>
      <c r="BR23" s="123">
        <v>75000</v>
      </c>
      <c r="BS23" s="124">
        <f>IFERROR(BR23/BN23,"-")</f>
        <v>37500</v>
      </c>
      <c r="BT23" s="125"/>
      <c r="BU23" s="125"/>
      <c r="BV23" s="125">
        <v>1</v>
      </c>
      <c r="BW23" s="126">
        <v>2</v>
      </c>
      <c r="BX23" s="127">
        <f>IF(P23=0,"",IF(BW23=0,"",(BW23/P23)))</f>
        <v>0.28571428571429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0.14285714285714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75000</v>
      </c>
      <c r="CQ23" s="141">
        <v>75000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109</v>
      </c>
      <c r="C24" s="203"/>
      <c r="D24" s="203" t="s">
        <v>74</v>
      </c>
      <c r="E24" s="203" t="s">
        <v>74</v>
      </c>
      <c r="F24" s="203" t="s">
        <v>75</v>
      </c>
      <c r="G24" s="203"/>
      <c r="H24" s="90"/>
      <c r="I24" s="90"/>
      <c r="J24" s="188"/>
      <c r="K24" s="81">
        <v>103</v>
      </c>
      <c r="L24" s="81">
        <v>55</v>
      </c>
      <c r="M24" s="81">
        <v>14</v>
      </c>
      <c r="N24" s="91">
        <v>4</v>
      </c>
      <c r="O24" s="92">
        <v>0</v>
      </c>
      <c r="P24" s="93">
        <f>N24+O24</f>
        <v>4</v>
      </c>
      <c r="Q24" s="82">
        <f>IFERROR(P24/M24,"-")</f>
        <v>0.28571428571429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2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2</v>
      </c>
      <c r="CG24" s="134">
        <f>IF(P24=0,"",IF(CF24=0,"",(CF24/P24)))</f>
        <v>0.5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1.7666666666667</v>
      </c>
      <c r="B25" s="203" t="s">
        <v>110</v>
      </c>
      <c r="C25" s="203"/>
      <c r="D25" s="203" t="s">
        <v>93</v>
      </c>
      <c r="E25" s="203" t="s">
        <v>94</v>
      </c>
      <c r="F25" s="203" t="s">
        <v>63</v>
      </c>
      <c r="G25" s="203" t="s">
        <v>111</v>
      </c>
      <c r="H25" s="90" t="s">
        <v>112</v>
      </c>
      <c r="I25" s="90" t="s">
        <v>113</v>
      </c>
      <c r="J25" s="188">
        <v>300000</v>
      </c>
      <c r="K25" s="81">
        <v>25</v>
      </c>
      <c r="L25" s="81">
        <v>0</v>
      </c>
      <c r="M25" s="81">
        <v>103</v>
      </c>
      <c r="N25" s="91">
        <v>9</v>
      </c>
      <c r="O25" s="92">
        <v>0</v>
      </c>
      <c r="P25" s="93">
        <f>N25+O25</f>
        <v>9</v>
      </c>
      <c r="Q25" s="82">
        <f>IFERROR(P25/M25,"-")</f>
        <v>0.087378640776699</v>
      </c>
      <c r="R25" s="81">
        <v>1</v>
      </c>
      <c r="S25" s="81">
        <v>1</v>
      </c>
      <c r="T25" s="82">
        <f>IFERROR(S25/(O25+P25),"-")</f>
        <v>0.11111111111111</v>
      </c>
      <c r="U25" s="182">
        <f>IFERROR(J25/SUM(P25:P29),"-")</f>
        <v>7142.8571428571</v>
      </c>
      <c r="V25" s="84">
        <v>1</v>
      </c>
      <c r="W25" s="82">
        <f>IF(P25=0,"-",V25/P25)</f>
        <v>0.11111111111111</v>
      </c>
      <c r="X25" s="186">
        <v>15000</v>
      </c>
      <c r="Y25" s="187">
        <f>IFERROR(X25/P25,"-")</f>
        <v>1666.6666666667</v>
      </c>
      <c r="Z25" s="187">
        <f>IFERROR(X25/V25,"-")</f>
        <v>15000</v>
      </c>
      <c r="AA25" s="188">
        <f>SUM(X25:X29)-SUM(J25:J29)</f>
        <v>230000</v>
      </c>
      <c r="AB25" s="85">
        <f>SUM(X25:X29)/SUM(J25:J29)</f>
        <v>1.7666666666667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3</v>
      </c>
      <c r="AN25" s="101">
        <f>IF(P25=0,"",IF(AM25=0,"",(AM25/P25)))</f>
        <v>0.33333333333333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0.22222222222222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4</v>
      </c>
      <c r="BO25" s="120">
        <f>IF(P25=0,"",IF(BN25=0,"",(BN25/P25)))</f>
        <v>0.44444444444444</v>
      </c>
      <c r="BP25" s="121">
        <v>1</v>
      </c>
      <c r="BQ25" s="122">
        <f>IFERROR(BP25/BN25,"-")</f>
        <v>0.25</v>
      </c>
      <c r="BR25" s="123">
        <v>15000</v>
      </c>
      <c r="BS25" s="124">
        <f>IFERROR(BR25/BN25,"-")</f>
        <v>3750</v>
      </c>
      <c r="BT25" s="125"/>
      <c r="BU25" s="125">
        <v>1</v>
      </c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15000</v>
      </c>
      <c r="CQ25" s="141">
        <v>15000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98</v>
      </c>
      <c r="E26" s="203" t="s">
        <v>99</v>
      </c>
      <c r="F26" s="203" t="s">
        <v>86</v>
      </c>
      <c r="G26" s="203"/>
      <c r="H26" s="90" t="s">
        <v>112</v>
      </c>
      <c r="I26" s="90"/>
      <c r="J26" s="188"/>
      <c r="K26" s="81">
        <v>12</v>
      </c>
      <c r="L26" s="81">
        <v>0</v>
      </c>
      <c r="M26" s="81">
        <v>74</v>
      </c>
      <c r="N26" s="91">
        <v>3</v>
      </c>
      <c r="O26" s="92">
        <v>0</v>
      </c>
      <c r="P26" s="93">
        <f>N26+O26</f>
        <v>3</v>
      </c>
      <c r="Q26" s="82">
        <f>IFERROR(P26/M26,"-")</f>
        <v>0.040540540540541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1</v>
      </c>
      <c r="W26" s="82">
        <f>IF(P26=0,"-",V26/P26)</f>
        <v>0.33333333333333</v>
      </c>
      <c r="X26" s="186">
        <v>5000</v>
      </c>
      <c r="Y26" s="187">
        <f>IFERROR(X26/P26,"-")</f>
        <v>1666.6666666667</v>
      </c>
      <c r="Z26" s="187">
        <f>IFERROR(X26/V26,"-")</f>
        <v>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0.33333333333333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0.33333333333333</v>
      </c>
      <c r="CH26" s="135">
        <v>1</v>
      </c>
      <c r="CI26" s="136">
        <f>IFERROR(CH26/CF26,"-")</f>
        <v>1</v>
      </c>
      <c r="CJ26" s="137">
        <v>5000</v>
      </c>
      <c r="CK26" s="138">
        <f>IFERROR(CJ26/CF26,"-")</f>
        <v>5000</v>
      </c>
      <c r="CL26" s="139">
        <v>1</v>
      </c>
      <c r="CM26" s="139"/>
      <c r="CN26" s="139"/>
      <c r="CO26" s="140">
        <v>1</v>
      </c>
      <c r="CP26" s="141">
        <v>5000</v>
      </c>
      <c r="CQ26" s="141">
        <v>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115</v>
      </c>
      <c r="C27" s="203"/>
      <c r="D27" s="203" t="s">
        <v>102</v>
      </c>
      <c r="E27" s="203" t="s">
        <v>103</v>
      </c>
      <c r="F27" s="203" t="s">
        <v>63</v>
      </c>
      <c r="G27" s="203"/>
      <c r="H27" s="90" t="s">
        <v>112</v>
      </c>
      <c r="I27" s="90"/>
      <c r="J27" s="188"/>
      <c r="K27" s="81">
        <v>14</v>
      </c>
      <c r="L27" s="81">
        <v>0</v>
      </c>
      <c r="M27" s="81">
        <v>86</v>
      </c>
      <c r="N27" s="91">
        <v>6</v>
      </c>
      <c r="O27" s="92">
        <v>0</v>
      </c>
      <c r="P27" s="93">
        <f>N27+O27</f>
        <v>6</v>
      </c>
      <c r="Q27" s="82">
        <f>IFERROR(P27/M27,"-")</f>
        <v>0.069767441860465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0.16666666666667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116</v>
      </c>
      <c r="C28" s="203"/>
      <c r="D28" s="203" t="s">
        <v>117</v>
      </c>
      <c r="E28" s="203" t="s">
        <v>118</v>
      </c>
      <c r="F28" s="203" t="s">
        <v>86</v>
      </c>
      <c r="G28" s="203"/>
      <c r="H28" s="90" t="s">
        <v>112</v>
      </c>
      <c r="I28" s="90"/>
      <c r="J28" s="188"/>
      <c r="K28" s="81">
        <v>7</v>
      </c>
      <c r="L28" s="81">
        <v>0</v>
      </c>
      <c r="M28" s="81">
        <v>99</v>
      </c>
      <c r="N28" s="91">
        <v>2</v>
      </c>
      <c r="O28" s="92">
        <v>0</v>
      </c>
      <c r="P28" s="93">
        <f>N28+O28</f>
        <v>2</v>
      </c>
      <c r="Q28" s="82">
        <f>IFERROR(P28/M28,"-")</f>
        <v>0.02020202020202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119</v>
      </c>
      <c r="C29" s="203"/>
      <c r="D29" s="203" t="s">
        <v>74</v>
      </c>
      <c r="E29" s="203" t="s">
        <v>74</v>
      </c>
      <c r="F29" s="203" t="s">
        <v>75</v>
      </c>
      <c r="G29" s="203"/>
      <c r="H29" s="90"/>
      <c r="I29" s="90"/>
      <c r="J29" s="188"/>
      <c r="K29" s="81">
        <v>231</v>
      </c>
      <c r="L29" s="81">
        <v>105</v>
      </c>
      <c r="M29" s="81">
        <v>41</v>
      </c>
      <c r="N29" s="91">
        <v>22</v>
      </c>
      <c r="O29" s="92">
        <v>0</v>
      </c>
      <c r="P29" s="93">
        <f>N29+O29</f>
        <v>22</v>
      </c>
      <c r="Q29" s="82">
        <f>IFERROR(P29/M29,"-")</f>
        <v>0.53658536585366</v>
      </c>
      <c r="R29" s="81">
        <v>2</v>
      </c>
      <c r="S29" s="81">
        <v>2</v>
      </c>
      <c r="T29" s="82">
        <f>IFERROR(S29/(O29+P29),"-")</f>
        <v>0.090909090909091</v>
      </c>
      <c r="U29" s="182"/>
      <c r="V29" s="84">
        <v>4</v>
      </c>
      <c r="W29" s="82">
        <f>IF(P29=0,"-",V29/P29)</f>
        <v>0.18181818181818</v>
      </c>
      <c r="X29" s="186">
        <v>510000</v>
      </c>
      <c r="Y29" s="187">
        <f>IFERROR(X29/P29,"-")</f>
        <v>23181.818181818</v>
      </c>
      <c r="Z29" s="187">
        <f>IFERROR(X29/V29,"-")</f>
        <v>127500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0.045454545454545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3</v>
      </c>
      <c r="BF29" s="113">
        <f>IF(P29=0,"",IF(BE29=0,"",(BE29/P29)))</f>
        <v>0.13636363636364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8</v>
      </c>
      <c r="BO29" s="120">
        <f>IF(P29=0,"",IF(BN29=0,"",(BN29/P29)))</f>
        <v>0.36363636363636</v>
      </c>
      <c r="BP29" s="121">
        <v>2</v>
      </c>
      <c r="BQ29" s="122">
        <f>IFERROR(BP29/BN29,"-")</f>
        <v>0.25</v>
      </c>
      <c r="BR29" s="123">
        <v>48000</v>
      </c>
      <c r="BS29" s="124">
        <f>IFERROR(BR29/BN29,"-")</f>
        <v>6000</v>
      </c>
      <c r="BT29" s="125">
        <v>1</v>
      </c>
      <c r="BU29" s="125"/>
      <c r="BV29" s="125">
        <v>1</v>
      </c>
      <c r="BW29" s="126">
        <v>7</v>
      </c>
      <c r="BX29" s="127">
        <f>IF(P29=0,"",IF(BW29=0,"",(BW29/P29)))</f>
        <v>0.31818181818182</v>
      </c>
      <c r="BY29" s="128">
        <v>3</v>
      </c>
      <c r="BZ29" s="129">
        <f>IFERROR(BY29/BW29,"-")</f>
        <v>0.42857142857143</v>
      </c>
      <c r="CA29" s="130">
        <v>462000</v>
      </c>
      <c r="CB29" s="131">
        <f>IFERROR(CA29/BW29,"-")</f>
        <v>66000</v>
      </c>
      <c r="CC29" s="132"/>
      <c r="CD29" s="132"/>
      <c r="CE29" s="132">
        <v>3</v>
      </c>
      <c r="CF29" s="133">
        <v>3</v>
      </c>
      <c r="CG29" s="134">
        <f>IF(P29=0,"",IF(CF29=0,"",(CF29/P29)))</f>
        <v>0.13636363636364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4</v>
      </c>
      <c r="CP29" s="141">
        <v>510000</v>
      </c>
      <c r="CQ29" s="141">
        <v>306000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0.58076615384615</v>
      </c>
      <c r="B30" s="203" t="s">
        <v>120</v>
      </c>
      <c r="C30" s="203"/>
      <c r="D30" s="203" t="s">
        <v>93</v>
      </c>
      <c r="E30" s="203" t="s">
        <v>94</v>
      </c>
      <c r="F30" s="203" t="s">
        <v>63</v>
      </c>
      <c r="G30" s="203" t="s">
        <v>121</v>
      </c>
      <c r="H30" s="90" t="s">
        <v>112</v>
      </c>
      <c r="I30" s="90" t="s">
        <v>113</v>
      </c>
      <c r="J30" s="188">
        <v>325000</v>
      </c>
      <c r="K30" s="81">
        <v>17</v>
      </c>
      <c r="L30" s="81">
        <v>0</v>
      </c>
      <c r="M30" s="81">
        <v>83</v>
      </c>
      <c r="N30" s="91">
        <v>6</v>
      </c>
      <c r="O30" s="92">
        <v>0</v>
      </c>
      <c r="P30" s="93">
        <f>N30+O30</f>
        <v>6</v>
      </c>
      <c r="Q30" s="82">
        <f>IFERROR(P30/M30,"-")</f>
        <v>0.072289156626506</v>
      </c>
      <c r="R30" s="81">
        <v>1</v>
      </c>
      <c r="S30" s="81">
        <v>1</v>
      </c>
      <c r="T30" s="82">
        <f>IFERROR(S30/(O30+P30),"-")</f>
        <v>0.16666666666667</v>
      </c>
      <c r="U30" s="182">
        <f>IFERROR(J30/SUM(P30:P33),"-")</f>
        <v>9027.7777777778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SUM(X30:X33)-SUM(J30:J33)</f>
        <v>-136251</v>
      </c>
      <c r="AB30" s="85">
        <f>SUM(X30:X33)/SUM(J30:J33)</f>
        <v>0.58076615384615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0.16666666666667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0.16666666666667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122</v>
      </c>
      <c r="C31" s="203"/>
      <c r="D31" s="203" t="s">
        <v>98</v>
      </c>
      <c r="E31" s="203" t="s">
        <v>99</v>
      </c>
      <c r="F31" s="203" t="s">
        <v>63</v>
      </c>
      <c r="G31" s="203" t="s">
        <v>121</v>
      </c>
      <c r="H31" s="90" t="s">
        <v>123</v>
      </c>
      <c r="I31" s="90"/>
      <c r="J31" s="188"/>
      <c r="K31" s="81">
        <v>15</v>
      </c>
      <c r="L31" s="81">
        <v>0</v>
      </c>
      <c r="M31" s="81">
        <v>93</v>
      </c>
      <c r="N31" s="91">
        <v>8</v>
      </c>
      <c r="O31" s="92">
        <v>0</v>
      </c>
      <c r="P31" s="93">
        <f>N31+O31</f>
        <v>8</v>
      </c>
      <c r="Q31" s="82">
        <f>IFERROR(P31/M31,"-")</f>
        <v>0.086021505376344</v>
      </c>
      <c r="R31" s="81">
        <v>0</v>
      </c>
      <c r="S31" s="81">
        <v>3</v>
      </c>
      <c r="T31" s="82">
        <f>IFERROR(S31/(O31+P31),"-")</f>
        <v>0.375</v>
      </c>
      <c r="U31" s="182"/>
      <c r="V31" s="84">
        <v>2</v>
      </c>
      <c r="W31" s="82">
        <f>IF(P31=0,"-",V31/P31)</f>
        <v>0.25</v>
      </c>
      <c r="X31" s="186">
        <v>6000</v>
      </c>
      <c r="Y31" s="187">
        <f>IFERROR(X31/P31,"-")</f>
        <v>750</v>
      </c>
      <c r="Z31" s="187">
        <f>IFERROR(X31/V31,"-")</f>
        <v>3000</v>
      </c>
      <c r="AA31" s="188"/>
      <c r="AB31" s="85"/>
      <c r="AC31" s="79"/>
      <c r="AD31" s="94">
        <v>1</v>
      </c>
      <c r="AE31" s="95">
        <f>IF(P31=0,"",IF(AD31=0,"",(AD31/P31)))</f>
        <v>0.125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0.25</v>
      </c>
      <c r="BP31" s="121">
        <v>1</v>
      </c>
      <c r="BQ31" s="122">
        <f>IFERROR(BP31/BN31,"-")</f>
        <v>0.5</v>
      </c>
      <c r="BR31" s="123">
        <v>3000</v>
      </c>
      <c r="BS31" s="124">
        <f>IFERROR(BR31/BN31,"-")</f>
        <v>1500</v>
      </c>
      <c r="BT31" s="125">
        <v>1</v>
      </c>
      <c r="BU31" s="125"/>
      <c r="BV31" s="125"/>
      <c r="BW31" s="126">
        <v>3</v>
      </c>
      <c r="BX31" s="127">
        <f>IF(P31=0,"",IF(BW31=0,"",(BW31/P31)))</f>
        <v>0.375</v>
      </c>
      <c r="BY31" s="128">
        <v>1</v>
      </c>
      <c r="BZ31" s="129">
        <f>IFERROR(BY31/BW31,"-")</f>
        <v>0.33333333333333</v>
      </c>
      <c r="CA31" s="130">
        <v>3000</v>
      </c>
      <c r="CB31" s="131">
        <f>IFERROR(CA31/BW31,"-")</f>
        <v>1000</v>
      </c>
      <c r="CC31" s="132">
        <v>1</v>
      </c>
      <c r="CD31" s="132"/>
      <c r="CE31" s="132"/>
      <c r="CF31" s="133">
        <v>1</v>
      </c>
      <c r="CG31" s="134">
        <f>IF(P31=0,"",IF(CF31=0,"",(CF31/P31)))</f>
        <v>0.125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2</v>
      </c>
      <c r="CP31" s="141">
        <v>6000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125</v>
      </c>
      <c r="E32" s="203" t="s">
        <v>103</v>
      </c>
      <c r="F32" s="203" t="s">
        <v>63</v>
      </c>
      <c r="G32" s="203" t="s">
        <v>121</v>
      </c>
      <c r="H32" s="90" t="s">
        <v>126</v>
      </c>
      <c r="I32" s="90"/>
      <c r="J32" s="188"/>
      <c r="K32" s="81">
        <v>12</v>
      </c>
      <c r="L32" s="81">
        <v>0</v>
      </c>
      <c r="M32" s="81">
        <v>53</v>
      </c>
      <c r="N32" s="91">
        <v>4</v>
      </c>
      <c r="O32" s="92">
        <v>0</v>
      </c>
      <c r="P32" s="93">
        <f>N32+O32</f>
        <v>4</v>
      </c>
      <c r="Q32" s="82">
        <f>IFERROR(P32/M32,"-")</f>
        <v>0.075471698113208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2</v>
      </c>
      <c r="AN32" s="101">
        <f>IF(P32=0,"",IF(AM32=0,"",(AM32/P32)))</f>
        <v>0.5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127</v>
      </c>
      <c r="C33" s="203"/>
      <c r="D33" s="203" t="s">
        <v>74</v>
      </c>
      <c r="E33" s="203" t="s">
        <v>74</v>
      </c>
      <c r="F33" s="203" t="s">
        <v>75</v>
      </c>
      <c r="G33" s="203"/>
      <c r="H33" s="90"/>
      <c r="I33" s="90"/>
      <c r="J33" s="188"/>
      <c r="K33" s="81">
        <v>153</v>
      </c>
      <c r="L33" s="81">
        <v>72</v>
      </c>
      <c r="M33" s="81">
        <v>27</v>
      </c>
      <c r="N33" s="91">
        <v>18</v>
      </c>
      <c r="O33" s="92">
        <v>0</v>
      </c>
      <c r="P33" s="93">
        <f>N33+O33</f>
        <v>18</v>
      </c>
      <c r="Q33" s="82">
        <f>IFERROR(P33/M33,"-")</f>
        <v>0.66666666666667</v>
      </c>
      <c r="R33" s="81">
        <v>2</v>
      </c>
      <c r="S33" s="81">
        <v>2</v>
      </c>
      <c r="T33" s="82">
        <f>IFERROR(S33/(O33+P33),"-")</f>
        <v>0.11111111111111</v>
      </c>
      <c r="U33" s="182"/>
      <c r="V33" s="84">
        <v>4</v>
      </c>
      <c r="W33" s="82">
        <f>IF(P33=0,"-",V33/P33)</f>
        <v>0.22222222222222</v>
      </c>
      <c r="X33" s="186">
        <v>182749</v>
      </c>
      <c r="Y33" s="187">
        <f>IFERROR(X33/P33,"-")</f>
        <v>10152.722222222</v>
      </c>
      <c r="Z33" s="187">
        <f>IFERROR(X33/V33,"-")</f>
        <v>45687.25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0.11111111111111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2</v>
      </c>
      <c r="BF33" s="113">
        <f>IF(P33=0,"",IF(BE33=0,"",(BE33/P33)))</f>
        <v>0.11111111111111</v>
      </c>
      <c r="BG33" s="112">
        <v>2</v>
      </c>
      <c r="BH33" s="114">
        <f>IFERROR(BG33/BE33,"-")</f>
        <v>1</v>
      </c>
      <c r="BI33" s="115">
        <v>4749</v>
      </c>
      <c r="BJ33" s="116">
        <f>IFERROR(BI33/BE33,"-")</f>
        <v>2374.5</v>
      </c>
      <c r="BK33" s="117">
        <v>1</v>
      </c>
      <c r="BL33" s="117">
        <v>1</v>
      </c>
      <c r="BM33" s="117"/>
      <c r="BN33" s="119">
        <v>5</v>
      </c>
      <c r="BO33" s="120">
        <f>IF(P33=0,"",IF(BN33=0,"",(BN33/P33)))</f>
        <v>0.27777777777778</v>
      </c>
      <c r="BP33" s="121">
        <v>1</v>
      </c>
      <c r="BQ33" s="122">
        <f>IFERROR(BP33/BN33,"-")</f>
        <v>0.2</v>
      </c>
      <c r="BR33" s="123">
        <v>147000</v>
      </c>
      <c r="BS33" s="124">
        <f>IFERROR(BR33/BN33,"-")</f>
        <v>29400</v>
      </c>
      <c r="BT33" s="125"/>
      <c r="BU33" s="125"/>
      <c r="BV33" s="125">
        <v>1</v>
      </c>
      <c r="BW33" s="126">
        <v>7</v>
      </c>
      <c r="BX33" s="127">
        <f>IF(P33=0,"",IF(BW33=0,"",(BW33/P33)))</f>
        <v>0.38888888888889</v>
      </c>
      <c r="BY33" s="128">
        <v>1</v>
      </c>
      <c r="BZ33" s="129">
        <f>IFERROR(BY33/BW33,"-")</f>
        <v>0.14285714285714</v>
      </c>
      <c r="CA33" s="130">
        <v>26000</v>
      </c>
      <c r="CB33" s="131">
        <f>IFERROR(CA33/BW33,"-")</f>
        <v>3714.2857142857</v>
      </c>
      <c r="CC33" s="132"/>
      <c r="CD33" s="132"/>
      <c r="CE33" s="132">
        <v>1</v>
      </c>
      <c r="CF33" s="133">
        <v>2</v>
      </c>
      <c r="CG33" s="134">
        <f>IF(P33=0,"",IF(CF33=0,"",(CF33/P33)))</f>
        <v>0.11111111111111</v>
      </c>
      <c r="CH33" s="135">
        <v>1</v>
      </c>
      <c r="CI33" s="136">
        <f>IFERROR(CH33/CF33,"-")</f>
        <v>0.5</v>
      </c>
      <c r="CJ33" s="137">
        <v>5000</v>
      </c>
      <c r="CK33" s="138">
        <f>IFERROR(CJ33/CF33,"-")</f>
        <v>2500</v>
      </c>
      <c r="CL33" s="139">
        <v>1</v>
      </c>
      <c r="CM33" s="139"/>
      <c r="CN33" s="139"/>
      <c r="CO33" s="140">
        <v>4</v>
      </c>
      <c r="CP33" s="141">
        <v>182749</v>
      </c>
      <c r="CQ33" s="141">
        <v>147000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0.915</v>
      </c>
      <c r="B34" s="203" t="s">
        <v>128</v>
      </c>
      <c r="C34" s="203"/>
      <c r="D34" s="203" t="s">
        <v>93</v>
      </c>
      <c r="E34" s="203" t="s">
        <v>94</v>
      </c>
      <c r="F34" s="203" t="s">
        <v>86</v>
      </c>
      <c r="G34" s="203" t="s">
        <v>129</v>
      </c>
      <c r="H34" s="90" t="s">
        <v>112</v>
      </c>
      <c r="I34" s="90" t="s">
        <v>96</v>
      </c>
      <c r="J34" s="188">
        <v>200000</v>
      </c>
      <c r="K34" s="81">
        <v>10</v>
      </c>
      <c r="L34" s="81">
        <v>0</v>
      </c>
      <c r="M34" s="81">
        <v>61</v>
      </c>
      <c r="N34" s="91">
        <v>6</v>
      </c>
      <c r="O34" s="92">
        <v>0</v>
      </c>
      <c r="P34" s="93">
        <f>N34+O34</f>
        <v>6</v>
      </c>
      <c r="Q34" s="82">
        <f>IFERROR(P34/M34,"-")</f>
        <v>0.098360655737705</v>
      </c>
      <c r="R34" s="81">
        <v>0</v>
      </c>
      <c r="S34" s="81">
        <v>1</v>
      </c>
      <c r="T34" s="82">
        <f>IFERROR(S34/(O34+P34),"-")</f>
        <v>0.16666666666667</v>
      </c>
      <c r="U34" s="182">
        <f>IFERROR(J34/SUM(P34:P37),"-")</f>
        <v>8333.3333333333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SUM(X34:X37)-SUM(J34:J37)</f>
        <v>-17000</v>
      </c>
      <c r="AB34" s="85">
        <f>SUM(X34:X37)/SUM(J34:J37)</f>
        <v>0.915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0.16666666666667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98</v>
      </c>
      <c r="E35" s="203" t="s">
        <v>99</v>
      </c>
      <c r="F35" s="203" t="s">
        <v>63</v>
      </c>
      <c r="G35" s="203"/>
      <c r="H35" s="90" t="s">
        <v>112</v>
      </c>
      <c r="I35" s="90" t="s">
        <v>100</v>
      </c>
      <c r="J35" s="188"/>
      <c r="K35" s="81">
        <v>12</v>
      </c>
      <c r="L35" s="81">
        <v>0</v>
      </c>
      <c r="M35" s="81">
        <v>47</v>
      </c>
      <c r="N35" s="91">
        <v>4</v>
      </c>
      <c r="O35" s="92">
        <v>0</v>
      </c>
      <c r="P35" s="93">
        <f>N35+O35</f>
        <v>4</v>
      </c>
      <c r="Q35" s="82">
        <f>IFERROR(P35/M35,"-")</f>
        <v>0.085106382978723</v>
      </c>
      <c r="R35" s="81">
        <v>0</v>
      </c>
      <c r="S35" s="81">
        <v>2</v>
      </c>
      <c r="T35" s="82">
        <f>IFERROR(S35/(O35+P35),"-")</f>
        <v>0.5</v>
      </c>
      <c r="U35" s="182"/>
      <c r="V35" s="84">
        <v>1</v>
      </c>
      <c r="W35" s="82">
        <f>IF(P35=0,"-",V35/P35)</f>
        <v>0.25</v>
      </c>
      <c r="X35" s="186">
        <v>15000</v>
      </c>
      <c r="Y35" s="187">
        <f>IFERROR(X35/P35,"-")</f>
        <v>3750</v>
      </c>
      <c r="Z35" s="187">
        <f>IFERROR(X35/V35,"-")</f>
        <v>15000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0.25</v>
      </c>
      <c r="BG35" s="112">
        <v>1</v>
      </c>
      <c r="BH35" s="114">
        <f>IFERROR(BG35/BE35,"-")</f>
        <v>1</v>
      </c>
      <c r="BI35" s="115">
        <v>15000</v>
      </c>
      <c r="BJ35" s="116">
        <f>IFERROR(BI35/BE35,"-")</f>
        <v>15000</v>
      </c>
      <c r="BK35" s="117"/>
      <c r="BL35" s="117"/>
      <c r="BM35" s="117">
        <v>1</v>
      </c>
      <c r="BN35" s="119">
        <v>1</v>
      </c>
      <c r="BO35" s="120">
        <f>IF(P35=0,"",IF(BN35=0,"",(BN35/P35)))</f>
        <v>0.25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15000</v>
      </c>
      <c r="CQ35" s="141">
        <v>15000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102</v>
      </c>
      <c r="E36" s="203" t="s">
        <v>103</v>
      </c>
      <c r="F36" s="203" t="s">
        <v>86</v>
      </c>
      <c r="G36" s="203"/>
      <c r="H36" s="90" t="s">
        <v>112</v>
      </c>
      <c r="I36" s="90" t="s">
        <v>104</v>
      </c>
      <c r="J36" s="188"/>
      <c r="K36" s="81">
        <v>7</v>
      </c>
      <c r="L36" s="81">
        <v>0</v>
      </c>
      <c r="M36" s="81">
        <v>43</v>
      </c>
      <c r="N36" s="91">
        <v>3</v>
      </c>
      <c r="O36" s="92">
        <v>0</v>
      </c>
      <c r="P36" s="93">
        <f>N36+O36</f>
        <v>3</v>
      </c>
      <c r="Q36" s="82">
        <f>IFERROR(P36/M36,"-")</f>
        <v>0.069767441860465</v>
      </c>
      <c r="R36" s="81">
        <v>0</v>
      </c>
      <c r="S36" s="81">
        <v>1</v>
      </c>
      <c r="T36" s="82">
        <f>IFERROR(S36/(O36+P36),"-")</f>
        <v>0.33333333333333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0.33333333333333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132</v>
      </c>
      <c r="C37" s="203"/>
      <c r="D37" s="203" t="s">
        <v>74</v>
      </c>
      <c r="E37" s="203" t="s">
        <v>74</v>
      </c>
      <c r="F37" s="203" t="s">
        <v>75</v>
      </c>
      <c r="G37" s="203"/>
      <c r="H37" s="90"/>
      <c r="I37" s="90"/>
      <c r="J37" s="188"/>
      <c r="K37" s="81">
        <v>214</v>
      </c>
      <c r="L37" s="81">
        <v>37</v>
      </c>
      <c r="M37" s="81">
        <v>46</v>
      </c>
      <c r="N37" s="91">
        <v>11</v>
      </c>
      <c r="O37" s="92">
        <v>0</v>
      </c>
      <c r="P37" s="93">
        <f>N37+O37</f>
        <v>11</v>
      </c>
      <c r="Q37" s="82">
        <f>IFERROR(P37/M37,"-")</f>
        <v>0.23913043478261</v>
      </c>
      <c r="R37" s="81">
        <v>1</v>
      </c>
      <c r="S37" s="81">
        <v>1</v>
      </c>
      <c r="T37" s="82">
        <f>IFERROR(S37/(O37+P37),"-")</f>
        <v>0.090909090909091</v>
      </c>
      <c r="U37" s="182"/>
      <c r="V37" s="84">
        <v>5</v>
      </c>
      <c r="W37" s="82">
        <f>IF(P37=0,"-",V37/P37)</f>
        <v>0.45454545454545</v>
      </c>
      <c r="X37" s="186">
        <v>168000</v>
      </c>
      <c r="Y37" s="187">
        <f>IFERROR(X37/P37,"-")</f>
        <v>15272.727272727</v>
      </c>
      <c r="Z37" s="187">
        <f>IFERROR(X37/V37,"-")</f>
        <v>33600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0.18181818181818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4</v>
      </c>
      <c r="BO37" s="120">
        <f>IF(P37=0,"",IF(BN37=0,"",(BN37/P37)))</f>
        <v>0.36363636363636</v>
      </c>
      <c r="BP37" s="121">
        <v>3</v>
      </c>
      <c r="BQ37" s="122">
        <f>IFERROR(BP37/BN37,"-")</f>
        <v>0.75</v>
      </c>
      <c r="BR37" s="123">
        <v>128000</v>
      </c>
      <c r="BS37" s="124">
        <f>IFERROR(BR37/BN37,"-")</f>
        <v>32000</v>
      </c>
      <c r="BT37" s="125">
        <v>1</v>
      </c>
      <c r="BU37" s="125"/>
      <c r="BV37" s="125">
        <v>2</v>
      </c>
      <c r="BW37" s="126">
        <v>5</v>
      </c>
      <c r="BX37" s="127">
        <f>IF(P37=0,"",IF(BW37=0,"",(BW37/P37)))</f>
        <v>0.45454545454545</v>
      </c>
      <c r="BY37" s="128">
        <v>2</v>
      </c>
      <c r="BZ37" s="129">
        <f>IFERROR(BY37/BW37,"-")</f>
        <v>0.4</v>
      </c>
      <c r="CA37" s="130">
        <v>40000</v>
      </c>
      <c r="CB37" s="131">
        <f>IFERROR(CA37/BW37,"-")</f>
        <v>8000</v>
      </c>
      <c r="CC37" s="132"/>
      <c r="CD37" s="132"/>
      <c r="CE37" s="132">
        <v>2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5</v>
      </c>
      <c r="CP37" s="141">
        <v>168000</v>
      </c>
      <c r="CQ37" s="141">
        <v>108000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0.04</v>
      </c>
      <c r="B38" s="203" t="s">
        <v>133</v>
      </c>
      <c r="C38" s="203"/>
      <c r="D38" s="203" t="s">
        <v>93</v>
      </c>
      <c r="E38" s="203" t="s">
        <v>94</v>
      </c>
      <c r="F38" s="203" t="s">
        <v>86</v>
      </c>
      <c r="G38" s="203" t="s">
        <v>134</v>
      </c>
      <c r="H38" s="90" t="s">
        <v>135</v>
      </c>
      <c r="I38" s="90" t="s">
        <v>96</v>
      </c>
      <c r="J38" s="188">
        <v>125000</v>
      </c>
      <c r="K38" s="81">
        <v>3</v>
      </c>
      <c r="L38" s="81">
        <v>0</v>
      </c>
      <c r="M38" s="81">
        <v>31</v>
      </c>
      <c r="N38" s="91">
        <v>2</v>
      </c>
      <c r="O38" s="92">
        <v>0</v>
      </c>
      <c r="P38" s="93">
        <f>N38+O38</f>
        <v>2</v>
      </c>
      <c r="Q38" s="82">
        <f>IFERROR(P38/M38,"-")</f>
        <v>0.064516129032258</v>
      </c>
      <c r="R38" s="81">
        <v>0</v>
      </c>
      <c r="S38" s="81">
        <v>0</v>
      </c>
      <c r="T38" s="82">
        <f>IFERROR(S38/(O38+P38),"-")</f>
        <v>0</v>
      </c>
      <c r="U38" s="182">
        <f>IFERROR(J38/SUM(P38:P41),"-")</f>
        <v>15625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SUM(X38:X41)-SUM(J38:J41)</f>
        <v>-120000</v>
      </c>
      <c r="AB38" s="85">
        <f>SUM(X38:X41)/SUM(J38:J41)</f>
        <v>0.04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136</v>
      </c>
      <c r="C39" s="203"/>
      <c r="D39" s="203" t="s">
        <v>98</v>
      </c>
      <c r="E39" s="203" t="s">
        <v>137</v>
      </c>
      <c r="F39" s="203" t="s">
        <v>63</v>
      </c>
      <c r="G39" s="203"/>
      <c r="H39" s="90" t="s">
        <v>135</v>
      </c>
      <c r="I39" s="90" t="s">
        <v>100</v>
      </c>
      <c r="J39" s="188"/>
      <c r="K39" s="81">
        <v>3</v>
      </c>
      <c r="L39" s="81">
        <v>0</v>
      </c>
      <c r="M39" s="81">
        <v>8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138</v>
      </c>
      <c r="C40" s="203"/>
      <c r="D40" s="203" t="s">
        <v>102</v>
      </c>
      <c r="E40" s="203" t="s">
        <v>139</v>
      </c>
      <c r="F40" s="203" t="s">
        <v>86</v>
      </c>
      <c r="G40" s="203"/>
      <c r="H40" s="90" t="s">
        <v>135</v>
      </c>
      <c r="I40" s="90" t="s">
        <v>104</v>
      </c>
      <c r="J40" s="188"/>
      <c r="K40" s="81">
        <v>5</v>
      </c>
      <c r="L40" s="81">
        <v>0</v>
      </c>
      <c r="M40" s="81">
        <v>20</v>
      </c>
      <c r="N40" s="91">
        <v>2</v>
      </c>
      <c r="O40" s="92">
        <v>0</v>
      </c>
      <c r="P40" s="93">
        <f>N40+O40</f>
        <v>2</v>
      </c>
      <c r="Q40" s="82">
        <f>IFERROR(P40/M40,"-")</f>
        <v>0.1</v>
      </c>
      <c r="R40" s="81">
        <v>0</v>
      </c>
      <c r="S40" s="81">
        <v>1</v>
      </c>
      <c r="T40" s="82">
        <f>IFERROR(S40/(O40+P40),"-")</f>
        <v>0.5</v>
      </c>
      <c r="U40" s="182"/>
      <c r="V40" s="84">
        <v>1</v>
      </c>
      <c r="W40" s="82">
        <f>IF(P40=0,"-",V40/P40)</f>
        <v>0.5</v>
      </c>
      <c r="X40" s="186">
        <v>5000</v>
      </c>
      <c r="Y40" s="187">
        <f>IFERROR(X40/P40,"-")</f>
        <v>2500</v>
      </c>
      <c r="Z40" s="187">
        <f>IFERROR(X40/V40,"-")</f>
        <v>5000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0.5</v>
      </c>
      <c r="BP40" s="121">
        <v>1</v>
      </c>
      <c r="BQ40" s="122">
        <f>IFERROR(BP40/BN40,"-")</f>
        <v>1</v>
      </c>
      <c r="BR40" s="123">
        <v>5000</v>
      </c>
      <c r="BS40" s="124">
        <f>IFERROR(BR40/BN40,"-")</f>
        <v>5000</v>
      </c>
      <c r="BT40" s="125">
        <v>1</v>
      </c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1</v>
      </c>
      <c r="CP40" s="141">
        <v>5000</v>
      </c>
      <c r="CQ40" s="141">
        <v>5000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140</v>
      </c>
      <c r="C41" s="203"/>
      <c r="D41" s="203" t="s">
        <v>74</v>
      </c>
      <c r="E41" s="203" t="s">
        <v>74</v>
      </c>
      <c r="F41" s="203" t="s">
        <v>75</v>
      </c>
      <c r="G41" s="203"/>
      <c r="H41" s="90"/>
      <c r="I41" s="90"/>
      <c r="J41" s="188"/>
      <c r="K41" s="81">
        <v>53</v>
      </c>
      <c r="L41" s="81">
        <v>14</v>
      </c>
      <c r="M41" s="81">
        <v>5</v>
      </c>
      <c r="N41" s="91">
        <v>4</v>
      </c>
      <c r="O41" s="92">
        <v>0</v>
      </c>
      <c r="P41" s="93">
        <f>N41+O41</f>
        <v>4</v>
      </c>
      <c r="Q41" s="82">
        <f>IFERROR(P41/M41,"-")</f>
        <v>0.8</v>
      </c>
      <c r="R41" s="81">
        <v>0</v>
      </c>
      <c r="S41" s="81">
        <v>2</v>
      </c>
      <c r="T41" s="82">
        <f>IFERROR(S41/(O41+P41),"-")</f>
        <v>0.5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0.25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2</v>
      </c>
      <c r="CG41" s="134">
        <f>IF(P41=0,"",IF(CF41=0,"",(CF41/P41)))</f>
        <v>0.5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3.9970833333333</v>
      </c>
      <c r="B42" s="203" t="s">
        <v>141</v>
      </c>
      <c r="C42" s="203"/>
      <c r="D42" s="203" t="s">
        <v>78</v>
      </c>
      <c r="E42" s="203" t="s">
        <v>79</v>
      </c>
      <c r="F42" s="203" t="s">
        <v>63</v>
      </c>
      <c r="G42" s="203" t="s">
        <v>64</v>
      </c>
      <c r="H42" s="90" t="s">
        <v>87</v>
      </c>
      <c r="I42" s="205" t="s">
        <v>142</v>
      </c>
      <c r="J42" s="188">
        <v>120000</v>
      </c>
      <c r="K42" s="81">
        <v>12</v>
      </c>
      <c r="L42" s="81">
        <v>0</v>
      </c>
      <c r="M42" s="81">
        <v>36</v>
      </c>
      <c r="N42" s="91">
        <v>6</v>
      </c>
      <c r="O42" s="92">
        <v>0</v>
      </c>
      <c r="P42" s="93">
        <f>N42+O42</f>
        <v>6</v>
      </c>
      <c r="Q42" s="82">
        <f>IFERROR(P42/M42,"-")</f>
        <v>0.16666666666667</v>
      </c>
      <c r="R42" s="81">
        <v>1</v>
      </c>
      <c r="S42" s="81">
        <v>2</v>
      </c>
      <c r="T42" s="82">
        <f>IFERROR(S42/(O42+P42),"-")</f>
        <v>0.33333333333333</v>
      </c>
      <c r="U42" s="182">
        <f>IFERROR(J42/SUM(P42:P43),"-")</f>
        <v>12000</v>
      </c>
      <c r="V42" s="84">
        <v>1</v>
      </c>
      <c r="W42" s="82">
        <f>IF(P42=0,"-",V42/P42)</f>
        <v>0.16666666666667</v>
      </c>
      <c r="X42" s="186">
        <v>8000</v>
      </c>
      <c r="Y42" s="187">
        <f>IFERROR(X42/P42,"-")</f>
        <v>1333.3333333333</v>
      </c>
      <c r="Z42" s="187">
        <f>IFERROR(X42/V42,"-")</f>
        <v>8000</v>
      </c>
      <c r="AA42" s="188">
        <f>SUM(X42:X43)-SUM(J42:J43)</f>
        <v>359650</v>
      </c>
      <c r="AB42" s="85">
        <f>SUM(X42:X43)/SUM(J42:J43)</f>
        <v>3.9970833333333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0.16666666666667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>
        <v>1</v>
      </c>
      <c r="AW42" s="107">
        <f>IF(P42=0,"",IF(AV42=0,"",(AV42/P42)))</f>
        <v>0.16666666666667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1</v>
      </c>
      <c r="BF42" s="113">
        <f>IF(P42=0,"",IF(BE42=0,"",(BE42/P42)))</f>
        <v>0.16666666666667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0.16666666666667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0.33333333333333</v>
      </c>
      <c r="BY42" s="128">
        <v>1</v>
      </c>
      <c r="BZ42" s="129">
        <f>IFERROR(BY42/BW42,"-")</f>
        <v>0.5</v>
      </c>
      <c r="CA42" s="130">
        <v>8000</v>
      </c>
      <c r="CB42" s="131">
        <f>IFERROR(CA42/BW42,"-")</f>
        <v>4000</v>
      </c>
      <c r="CC42" s="132"/>
      <c r="CD42" s="132">
        <v>1</v>
      </c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8000</v>
      </c>
      <c r="CQ42" s="141">
        <v>8000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143</v>
      </c>
      <c r="C43" s="203"/>
      <c r="D43" s="203" t="s">
        <v>78</v>
      </c>
      <c r="E43" s="203" t="s">
        <v>79</v>
      </c>
      <c r="F43" s="203" t="s">
        <v>75</v>
      </c>
      <c r="G43" s="203"/>
      <c r="H43" s="90"/>
      <c r="I43" s="90"/>
      <c r="J43" s="188"/>
      <c r="K43" s="81">
        <v>40</v>
      </c>
      <c r="L43" s="81">
        <v>20</v>
      </c>
      <c r="M43" s="81">
        <v>33</v>
      </c>
      <c r="N43" s="91">
        <v>4</v>
      </c>
      <c r="O43" s="92">
        <v>0</v>
      </c>
      <c r="P43" s="93">
        <f>N43+O43</f>
        <v>4</v>
      </c>
      <c r="Q43" s="82">
        <f>IFERROR(P43/M43,"-")</f>
        <v>0.12121212121212</v>
      </c>
      <c r="R43" s="81">
        <v>2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0.25</v>
      </c>
      <c r="X43" s="186">
        <v>471650</v>
      </c>
      <c r="Y43" s="187">
        <f>IFERROR(X43/P43,"-")</f>
        <v>117912.5</v>
      </c>
      <c r="Z43" s="187">
        <f>IFERROR(X43/V43,"-")</f>
        <v>471650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0.25</v>
      </c>
      <c r="BG43" s="112">
        <v>1</v>
      </c>
      <c r="BH43" s="114">
        <f>IFERROR(BG43/BE43,"-")</f>
        <v>1</v>
      </c>
      <c r="BI43" s="115">
        <v>6500</v>
      </c>
      <c r="BJ43" s="116">
        <f>IFERROR(BI43/BE43,"-")</f>
        <v>6500</v>
      </c>
      <c r="BK43" s="117"/>
      <c r="BL43" s="117">
        <v>1</v>
      </c>
      <c r="BM43" s="117"/>
      <c r="BN43" s="119">
        <v>1</v>
      </c>
      <c r="BO43" s="120">
        <f>IF(P43=0,"",IF(BN43=0,"",(BN43/P43)))</f>
        <v>0.25</v>
      </c>
      <c r="BP43" s="121">
        <v>1</v>
      </c>
      <c r="BQ43" s="122">
        <f>IFERROR(BP43/BN43,"-")</f>
        <v>1</v>
      </c>
      <c r="BR43" s="123">
        <v>28000</v>
      </c>
      <c r="BS43" s="124">
        <f>IFERROR(BR43/BN43,"-")</f>
        <v>28000</v>
      </c>
      <c r="BT43" s="125"/>
      <c r="BU43" s="125"/>
      <c r="BV43" s="125">
        <v>1</v>
      </c>
      <c r="BW43" s="126">
        <v>1</v>
      </c>
      <c r="BX43" s="127">
        <f>IF(P43=0,"",IF(BW43=0,"",(BW43/P43)))</f>
        <v>0.25</v>
      </c>
      <c r="BY43" s="128">
        <v>1</v>
      </c>
      <c r="BZ43" s="129">
        <f>IFERROR(BY43/BW43,"-")</f>
        <v>1</v>
      </c>
      <c r="CA43" s="130">
        <v>471650</v>
      </c>
      <c r="CB43" s="131">
        <f>IFERROR(CA43/BW43,"-")</f>
        <v>471650</v>
      </c>
      <c r="CC43" s="132"/>
      <c r="CD43" s="132"/>
      <c r="CE43" s="132">
        <v>1</v>
      </c>
      <c r="CF43" s="133">
        <v>1</v>
      </c>
      <c r="CG43" s="134">
        <f>IF(P43=0,"",IF(CF43=0,"",(CF43/P43)))</f>
        <v>0.25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1</v>
      </c>
      <c r="CP43" s="141">
        <v>471650</v>
      </c>
      <c r="CQ43" s="141">
        <v>471650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0.083333333333333</v>
      </c>
      <c r="B44" s="203" t="s">
        <v>144</v>
      </c>
      <c r="C44" s="203"/>
      <c r="D44" s="203" t="s">
        <v>84</v>
      </c>
      <c r="E44" s="203" t="s">
        <v>85</v>
      </c>
      <c r="F44" s="203" t="s">
        <v>86</v>
      </c>
      <c r="G44" s="203" t="s">
        <v>64</v>
      </c>
      <c r="H44" s="90" t="s">
        <v>87</v>
      </c>
      <c r="I44" s="90" t="s">
        <v>145</v>
      </c>
      <c r="J44" s="188">
        <v>120000</v>
      </c>
      <c r="K44" s="81">
        <v>13</v>
      </c>
      <c r="L44" s="81">
        <v>0</v>
      </c>
      <c r="M44" s="81">
        <v>81</v>
      </c>
      <c r="N44" s="91">
        <v>2</v>
      </c>
      <c r="O44" s="92">
        <v>0</v>
      </c>
      <c r="P44" s="93">
        <f>N44+O44</f>
        <v>2</v>
      </c>
      <c r="Q44" s="82">
        <f>IFERROR(P44/M44,"-")</f>
        <v>0.024691358024691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24000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-110000</v>
      </c>
      <c r="AB44" s="85">
        <f>SUM(X44:X45)/SUM(J44:J45)</f>
        <v>0.083333333333333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1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146</v>
      </c>
      <c r="C45" s="203"/>
      <c r="D45" s="203" t="s">
        <v>84</v>
      </c>
      <c r="E45" s="203" t="s">
        <v>85</v>
      </c>
      <c r="F45" s="203" t="s">
        <v>75</v>
      </c>
      <c r="G45" s="203"/>
      <c r="H45" s="90"/>
      <c r="I45" s="90"/>
      <c r="J45" s="188"/>
      <c r="K45" s="81">
        <v>27</v>
      </c>
      <c r="L45" s="81">
        <v>20</v>
      </c>
      <c r="M45" s="81">
        <v>12</v>
      </c>
      <c r="N45" s="91">
        <v>3</v>
      </c>
      <c r="O45" s="92">
        <v>0</v>
      </c>
      <c r="P45" s="93">
        <f>N45+O45</f>
        <v>3</v>
      </c>
      <c r="Q45" s="82">
        <f>IFERROR(P45/M45,"-")</f>
        <v>0.25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0.33333333333333</v>
      </c>
      <c r="X45" s="186">
        <v>10000</v>
      </c>
      <c r="Y45" s="187">
        <f>IFERROR(X45/P45,"-")</f>
        <v>3333.3333333333</v>
      </c>
      <c r="Z45" s="187">
        <f>IFERROR(X45/V45,"-")</f>
        <v>10000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2</v>
      </c>
      <c r="BX45" s="127">
        <f>IF(P45=0,"",IF(BW45=0,"",(BW45/P45)))</f>
        <v>0.66666666666667</v>
      </c>
      <c r="BY45" s="128">
        <v>1</v>
      </c>
      <c r="BZ45" s="129">
        <f>IFERROR(BY45/BW45,"-")</f>
        <v>0.5</v>
      </c>
      <c r="CA45" s="130">
        <v>10000</v>
      </c>
      <c r="CB45" s="131">
        <f>IFERROR(CA45/BW45,"-")</f>
        <v>5000</v>
      </c>
      <c r="CC45" s="132">
        <v>1</v>
      </c>
      <c r="CD45" s="132"/>
      <c r="CE45" s="132"/>
      <c r="CF45" s="133">
        <v>1</v>
      </c>
      <c r="CG45" s="134">
        <f>IF(P45=0,"",IF(CF45=0,"",(CF45/P45)))</f>
        <v>0.33333333333333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1</v>
      </c>
      <c r="CP45" s="141">
        <v>10000</v>
      </c>
      <c r="CQ45" s="141">
        <v>10000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1.294</v>
      </c>
      <c r="B46" s="203" t="s">
        <v>147</v>
      </c>
      <c r="C46" s="203"/>
      <c r="D46" s="203" t="s">
        <v>61</v>
      </c>
      <c r="E46" s="203" t="s">
        <v>62</v>
      </c>
      <c r="F46" s="203" t="s">
        <v>63</v>
      </c>
      <c r="G46" s="203" t="s">
        <v>80</v>
      </c>
      <c r="H46" s="90" t="s">
        <v>148</v>
      </c>
      <c r="I46" s="204" t="s">
        <v>149</v>
      </c>
      <c r="J46" s="188">
        <v>150000</v>
      </c>
      <c r="K46" s="81">
        <v>43</v>
      </c>
      <c r="L46" s="81">
        <v>0</v>
      </c>
      <c r="M46" s="81">
        <v>168</v>
      </c>
      <c r="N46" s="91">
        <v>17</v>
      </c>
      <c r="O46" s="92">
        <v>0</v>
      </c>
      <c r="P46" s="93">
        <f>N46+O46</f>
        <v>17</v>
      </c>
      <c r="Q46" s="82">
        <f>IFERROR(P46/M46,"-")</f>
        <v>0.10119047619048</v>
      </c>
      <c r="R46" s="81">
        <v>0</v>
      </c>
      <c r="S46" s="81">
        <v>9</v>
      </c>
      <c r="T46" s="82">
        <f>IFERROR(S46/(O46+P46),"-")</f>
        <v>0.52941176470588</v>
      </c>
      <c r="U46" s="182">
        <f>IFERROR(J46/SUM(P46:P47),"-")</f>
        <v>6521.7391304348</v>
      </c>
      <c r="V46" s="84">
        <v>3</v>
      </c>
      <c r="W46" s="82">
        <f>IF(P46=0,"-",V46/P46)</f>
        <v>0.17647058823529</v>
      </c>
      <c r="X46" s="186">
        <v>20000</v>
      </c>
      <c r="Y46" s="187">
        <f>IFERROR(X46/P46,"-")</f>
        <v>1176.4705882353</v>
      </c>
      <c r="Z46" s="187">
        <f>IFERROR(X46/V46,"-")</f>
        <v>6666.6666666667</v>
      </c>
      <c r="AA46" s="188">
        <f>SUM(X46:X47)-SUM(J46:J47)</f>
        <v>44100</v>
      </c>
      <c r="AB46" s="85">
        <f>SUM(X46:X47)/SUM(J46:J47)</f>
        <v>1.294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3</v>
      </c>
      <c r="AN46" s="101">
        <f>IF(P46=0,"",IF(AM46=0,"",(AM46/P46)))</f>
        <v>0.17647058823529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0.11764705882353</v>
      </c>
      <c r="BG46" s="112">
        <v>1</v>
      </c>
      <c r="BH46" s="114">
        <f>IFERROR(BG46/BE46,"-")</f>
        <v>0.5</v>
      </c>
      <c r="BI46" s="115">
        <v>6000</v>
      </c>
      <c r="BJ46" s="116">
        <f>IFERROR(BI46/BE46,"-")</f>
        <v>3000</v>
      </c>
      <c r="BK46" s="117"/>
      <c r="BL46" s="117">
        <v>1</v>
      </c>
      <c r="BM46" s="117"/>
      <c r="BN46" s="119">
        <v>9</v>
      </c>
      <c r="BO46" s="120">
        <f>IF(P46=0,"",IF(BN46=0,"",(BN46/P46)))</f>
        <v>0.52941176470588</v>
      </c>
      <c r="BP46" s="121">
        <v>1</v>
      </c>
      <c r="BQ46" s="122">
        <f>IFERROR(BP46/BN46,"-")</f>
        <v>0.11111111111111</v>
      </c>
      <c r="BR46" s="123">
        <v>11000</v>
      </c>
      <c r="BS46" s="124">
        <f>IFERROR(BR46/BN46,"-")</f>
        <v>1222.2222222222</v>
      </c>
      <c r="BT46" s="125"/>
      <c r="BU46" s="125"/>
      <c r="BV46" s="125">
        <v>1</v>
      </c>
      <c r="BW46" s="126">
        <v>3</v>
      </c>
      <c r="BX46" s="127">
        <f>IF(P46=0,"",IF(BW46=0,"",(BW46/P46)))</f>
        <v>0.17647058823529</v>
      </c>
      <c r="BY46" s="128">
        <v>1</v>
      </c>
      <c r="BZ46" s="129">
        <f>IFERROR(BY46/BW46,"-")</f>
        <v>0.33333333333333</v>
      </c>
      <c r="CA46" s="130">
        <v>3000</v>
      </c>
      <c r="CB46" s="131">
        <f>IFERROR(CA46/BW46,"-")</f>
        <v>1000</v>
      </c>
      <c r="CC46" s="132">
        <v>1</v>
      </c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3</v>
      </c>
      <c r="CP46" s="141">
        <v>20000</v>
      </c>
      <c r="CQ46" s="141">
        <v>11000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150</v>
      </c>
      <c r="C47" s="203"/>
      <c r="D47" s="203" t="s">
        <v>61</v>
      </c>
      <c r="E47" s="203" t="s">
        <v>62</v>
      </c>
      <c r="F47" s="203" t="s">
        <v>75</v>
      </c>
      <c r="G47" s="203"/>
      <c r="H47" s="90"/>
      <c r="I47" s="90"/>
      <c r="J47" s="188"/>
      <c r="K47" s="81">
        <v>56</v>
      </c>
      <c r="L47" s="81">
        <v>38</v>
      </c>
      <c r="M47" s="81">
        <v>26</v>
      </c>
      <c r="N47" s="91">
        <v>6</v>
      </c>
      <c r="O47" s="92">
        <v>0</v>
      </c>
      <c r="P47" s="93">
        <f>N47+O47</f>
        <v>6</v>
      </c>
      <c r="Q47" s="82">
        <f>IFERROR(P47/M47,"-")</f>
        <v>0.23076923076923</v>
      </c>
      <c r="R47" s="81">
        <v>1</v>
      </c>
      <c r="S47" s="81">
        <v>1</v>
      </c>
      <c r="T47" s="82">
        <f>IFERROR(S47/(O47+P47),"-")</f>
        <v>0.16666666666667</v>
      </c>
      <c r="U47" s="182"/>
      <c r="V47" s="84">
        <v>2</v>
      </c>
      <c r="W47" s="82">
        <f>IF(P47=0,"-",V47/P47)</f>
        <v>0.33333333333333</v>
      </c>
      <c r="X47" s="186">
        <v>174100</v>
      </c>
      <c r="Y47" s="187">
        <f>IFERROR(X47/P47,"-")</f>
        <v>29016.666666667</v>
      </c>
      <c r="Z47" s="187">
        <f>IFERROR(X47/V47,"-")</f>
        <v>87050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0.16666666666667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1</v>
      </c>
      <c r="BO47" s="120">
        <f>IF(P47=0,"",IF(BN47=0,"",(BN47/P47)))</f>
        <v>0.16666666666667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3</v>
      </c>
      <c r="BX47" s="127">
        <f>IF(P47=0,"",IF(BW47=0,"",(BW47/P47)))</f>
        <v>0.5</v>
      </c>
      <c r="BY47" s="128">
        <v>1</v>
      </c>
      <c r="BZ47" s="129">
        <f>IFERROR(BY47/BW47,"-")</f>
        <v>0.33333333333333</v>
      </c>
      <c r="CA47" s="130">
        <v>48000</v>
      </c>
      <c r="CB47" s="131">
        <f>IFERROR(CA47/BW47,"-")</f>
        <v>16000</v>
      </c>
      <c r="CC47" s="132"/>
      <c r="CD47" s="132"/>
      <c r="CE47" s="132">
        <v>1</v>
      </c>
      <c r="CF47" s="133">
        <v>1</v>
      </c>
      <c r="CG47" s="134">
        <f>IF(P47=0,"",IF(CF47=0,"",(CF47/P47)))</f>
        <v>0.16666666666667</v>
      </c>
      <c r="CH47" s="135">
        <v>1</v>
      </c>
      <c r="CI47" s="136">
        <f>IFERROR(CH47/CF47,"-")</f>
        <v>1</v>
      </c>
      <c r="CJ47" s="137">
        <v>126100</v>
      </c>
      <c r="CK47" s="138">
        <f>IFERROR(CJ47/CF47,"-")</f>
        <v>126100</v>
      </c>
      <c r="CL47" s="139"/>
      <c r="CM47" s="139"/>
      <c r="CN47" s="139">
        <v>1</v>
      </c>
      <c r="CO47" s="140">
        <v>2</v>
      </c>
      <c r="CP47" s="141">
        <v>174100</v>
      </c>
      <c r="CQ47" s="141">
        <v>126100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>
        <f>AB48</f>
        <v>12.946666666667</v>
      </c>
      <c r="B48" s="203" t="s">
        <v>151</v>
      </c>
      <c r="C48" s="203"/>
      <c r="D48" s="203" t="s">
        <v>61</v>
      </c>
      <c r="E48" s="203" t="s">
        <v>62</v>
      </c>
      <c r="F48" s="203" t="s">
        <v>86</v>
      </c>
      <c r="G48" s="203" t="s">
        <v>90</v>
      </c>
      <c r="H48" s="90" t="s">
        <v>148</v>
      </c>
      <c r="I48" s="205" t="s">
        <v>142</v>
      </c>
      <c r="J48" s="188">
        <v>150000</v>
      </c>
      <c r="K48" s="81">
        <v>61</v>
      </c>
      <c r="L48" s="81">
        <v>0</v>
      </c>
      <c r="M48" s="81">
        <v>259</v>
      </c>
      <c r="N48" s="91">
        <v>30</v>
      </c>
      <c r="O48" s="92">
        <v>0</v>
      </c>
      <c r="P48" s="93">
        <f>N48+O48</f>
        <v>30</v>
      </c>
      <c r="Q48" s="82">
        <f>IFERROR(P48/M48,"-")</f>
        <v>0.11583011583012</v>
      </c>
      <c r="R48" s="81">
        <v>4</v>
      </c>
      <c r="S48" s="81">
        <v>10</v>
      </c>
      <c r="T48" s="82">
        <f>IFERROR(S48/(O48+P48),"-")</f>
        <v>0.33333333333333</v>
      </c>
      <c r="U48" s="182">
        <f>IFERROR(J48/SUM(P48:P49),"-")</f>
        <v>3333.3333333333</v>
      </c>
      <c r="V48" s="84">
        <v>5</v>
      </c>
      <c r="W48" s="82">
        <f>IF(P48=0,"-",V48/P48)</f>
        <v>0.16666666666667</v>
      </c>
      <c r="X48" s="186">
        <v>1894000</v>
      </c>
      <c r="Y48" s="187">
        <f>IFERROR(X48/P48,"-")</f>
        <v>63133.333333333</v>
      </c>
      <c r="Z48" s="187">
        <f>IFERROR(X48/V48,"-")</f>
        <v>378800</v>
      </c>
      <c r="AA48" s="188">
        <f>SUM(X48:X49)-SUM(J48:J49)</f>
        <v>1792000</v>
      </c>
      <c r="AB48" s="85">
        <f>SUM(X48:X49)/SUM(J48:J49)</f>
        <v>12.946666666667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4</v>
      </c>
      <c r="AN48" s="101">
        <f>IF(P48=0,"",IF(AM48=0,"",(AM48/P48)))</f>
        <v>0.13333333333333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>
        <v>1</v>
      </c>
      <c r="AW48" s="107">
        <f>IF(P48=0,"",IF(AV48=0,"",(AV48/P48)))</f>
        <v>0.033333333333333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9</v>
      </c>
      <c r="BF48" s="113">
        <f>IF(P48=0,"",IF(BE48=0,"",(BE48/P48)))</f>
        <v>0.3</v>
      </c>
      <c r="BG48" s="112">
        <v>1</v>
      </c>
      <c r="BH48" s="114">
        <f>IFERROR(BG48/BE48,"-")</f>
        <v>0.11111111111111</v>
      </c>
      <c r="BI48" s="115">
        <v>20000</v>
      </c>
      <c r="BJ48" s="116">
        <f>IFERROR(BI48/BE48,"-")</f>
        <v>2222.2222222222</v>
      </c>
      <c r="BK48" s="117"/>
      <c r="BL48" s="117"/>
      <c r="BM48" s="117">
        <v>1</v>
      </c>
      <c r="BN48" s="119">
        <v>12</v>
      </c>
      <c r="BO48" s="120">
        <f>IF(P48=0,"",IF(BN48=0,"",(BN48/P48)))</f>
        <v>0.4</v>
      </c>
      <c r="BP48" s="121">
        <v>2</v>
      </c>
      <c r="BQ48" s="122">
        <f>IFERROR(BP48/BN48,"-")</f>
        <v>0.16666666666667</v>
      </c>
      <c r="BR48" s="123">
        <v>11000</v>
      </c>
      <c r="BS48" s="124">
        <f>IFERROR(BR48/BN48,"-")</f>
        <v>916.66666666667</v>
      </c>
      <c r="BT48" s="125">
        <v>1</v>
      </c>
      <c r="BU48" s="125">
        <v>1</v>
      </c>
      <c r="BV48" s="125"/>
      <c r="BW48" s="126">
        <v>3</v>
      </c>
      <c r="BX48" s="127">
        <f>IF(P48=0,"",IF(BW48=0,"",(BW48/P48)))</f>
        <v>0.1</v>
      </c>
      <c r="BY48" s="128">
        <v>2</v>
      </c>
      <c r="BZ48" s="129">
        <f>IFERROR(BY48/BW48,"-")</f>
        <v>0.66666666666667</v>
      </c>
      <c r="CA48" s="130">
        <v>6000</v>
      </c>
      <c r="CB48" s="131">
        <f>IFERROR(CA48/BW48,"-")</f>
        <v>2000</v>
      </c>
      <c r="CC48" s="132">
        <v>2</v>
      </c>
      <c r="CD48" s="132"/>
      <c r="CE48" s="132"/>
      <c r="CF48" s="133">
        <v>1</v>
      </c>
      <c r="CG48" s="134">
        <f>IF(P48=0,"",IF(CF48=0,"",(CF48/P48)))</f>
        <v>0.033333333333333</v>
      </c>
      <c r="CH48" s="135">
        <v>1</v>
      </c>
      <c r="CI48" s="136">
        <f>IFERROR(CH48/CF48,"-")</f>
        <v>1</v>
      </c>
      <c r="CJ48" s="137">
        <v>1860000</v>
      </c>
      <c r="CK48" s="138">
        <f>IFERROR(CJ48/CF48,"-")</f>
        <v>1860000</v>
      </c>
      <c r="CL48" s="139"/>
      <c r="CM48" s="139"/>
      <c r="CN48" s="139">
        <v>1</v>
      </c>
      <c r="CO48" s="140">
        <v>5</v>
      </c>
      <c r="CP48" s="141">
        <v>1894000</v>
      </c>
      <c r="CQ48" s="141">
        <v>1860000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/>
      <c r="B49" s="203" t="s">
        <v>152</v>
      </c>
      <c r="C49" s="203"/>
      <c r="D49" s="203" t="s">
        <v>61</v>
      </c>
      <c r="E49" s="203" t="s">
        <v>62</v>
      </c>
      <c r="F49" s="203" t="s">
        <v>75</v>
      </c>
      <c r="G49" s="203"/>
      <c r="H49" s="90"/>
      <c r="I49" s="90"/>
      <c r="J49" s="188"/>
      <c r="K49" s="81">
        <v>77</v>
      </c>
      <c r="L49" s="81">
        <v>60</v>
      </c>
      <c r="M49" s="81">
        <v>76</v>
      </c>
      <c r="N49" s="91">
        <v>15</v>
      </c>
      <c r="O49" s="92">
        <v>0</v>
      </c>
      <c r="P49" s="93">
        <f>N49+O49</f>
        <v>15</v>
      </c>
      <c r="Q49" s="82">
        <f>IFERROR(P49/M49,"-")</f>
        <v>0.19736842105263</v>
      </c>
      <c r="R49" s="81">
        <v>2</v>
      </c>
      <c r="S49" s="81">
        <v>4</v>
      </c>
      <c r="T49" s="82">
        <f>IFERROR(S49/(O49+P49),"-")</f>
        <v>0.26666666666667</v>
      </c>
      <c r="U49" s="182"/>
      <c r="V49" s="84">
        <v>3</v>
      </c>
      <c r="W49" s="82">
        <f>IF(P49=0,"-",V49/P49)</f>
        <v>0.2</v>
      </c>
      <c r="X49" s="186">
        <v>48000</v>
      </c>
      <c r="Y49" s="187">
        <f>IFERROR(X49/P49,"-")</f>
        <v>3200</v>
      </c>
      <c r="Z49" s="187">
        <f>IFERROR(X49/V49,"-")</f>
        <v>16000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3</v>
      </c>
      <c r="BF49" s="113">
        <f>IF(P49=0,"",IF(BE49=0,"",(BE49/P49)))</f>
        <v>0.2</v>
      </c>
      <c r="BG49" s="112">
        <v>1</v>
      </c>
      <c r="BH49" s="114">
        <f>IFERROR(BG49/BE49,"-")</f>
        <v>0.33333333333333</v>
      </c>
      <c r="BI49" s="115">
        <v>5000</v>
      </c>
      <c r="BJ49" s="116">
        <f>IFERROR(BI49/BE49,"-")</f>
        <v>1666.6666666667</v>
      </c>
      <c r="BK49" s="117">
        <v>1</v>
      </c>
      <c r="BL49" s="117"/>
      <c r="BM49" s="117"/>
      <c r="BN49" s="119">
        <v>6</v>
      </c>
      <c r="BO49" s="120">
        <f>IF(P49=0,"",IF(BN49=0,"",(BN49/P49)))</f>
        <v>0.4</v>
      </c>
      <c r="BP49" s="121">
        <v>4</v>
      </c>
      <c r="BQ49" s="122">
        <f>IFERROR(BP49/BN49,"-")</f>
        <v>0.66666666666667</v>
      </c>
      <c r="BR49" s="123">
        <v>35000</v>
      </c>
      <c r="BS49" s="124">
        <f>IFERROR(BR49/BN49,"-")</f>
        <v>5833.3333333333</v>
      </c>
      <c r="BT49" s="125">
        <v>2</v>
      </c>
      <c r="BU49" s="125"/>
      <c r="BV49" s="125">
        <v>2</v>
      </c>
      <c r="BW49" s="126">
        <v>6</v>
      </c>
      <c r="BX49" s="127">
        <f>IF(P49=0,"",IF(BW49=0,"",(BW49/P49)))</f>
        <v>0.4</v>
      </c>
      <c r="BY49" s="128">
        <v>2</v>
      </c>
      <c r="BZ49" s="129">
        <f>IFERROR(BY49/BW49,"-")</f>
        <v>0.33333333333333</v>
      </c>
      <c r="CA49" s="130">
        <v>18000</v>
      </c>
      <c r="CB49" s="131">
        <f>IFERROR(CA49/BW49,"-")</f>
        <v>3000</v>
      </c>
      <c r="CC49" s="132">
        <v>1</v>
      </c>
      <c r="CD49" s="132">
        <v>1</v>
      </c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3</v>
      </c>
      <c r="CP49" s="141">
        <v>48000</v>
      </c>
      <c r="CQ49" s="141">
        <v>15000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2.8230769230769</v>
      </c>
      <c r="B50" s="203" t="s">
        <v>153</v>
      </c>
      <c r="C50" s="203"/>
      <c r="D50" s="203" t="s">
        <v>154</v>
      </c>
      <c r="E50" s="203" t="s">
        <v>79</v>
      </c>
      <c r="F50" s="203" t="s">
        <v>86</v>
      </c>
      <c r="G50" s="203" t="s">
        <v>155</v>
      </c>
      <c r="H50" s="90" t="s">
        <v>87</v>
      </c>
      <c r="I50" s="204" t="s">
        <v>156</v>
      </c>
      <c r="J50" s="188">
        <v>130000</v>
      </c>
      <c r="K50" s="81">
        <v>4</v>
      </c>
      <c r="L50" s="81">
        <v>0</v>
      </c>
      <c r="M50" s="81">
        <v>32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>
        <f>IFERROR(J50/SUM(P50:P51),"-")</f>
        <v>16250</v>
      </c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>
        <f>SUM(X50:X51)-SUM(J50:J51)</f>
        <v>237000</v>
      </c>
      <c r="AB50" s="85">
        <f>SUM(X50:X51)/SUM(J50:J51)</f>
        <v>2.8230769230769</v>
      </c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157</v>
      </c>
      <c r="C51" s="203"/>
      <c r="D51" s="203" t="s">
        <v>154</v>
      </c>
      <c r="E51" s="203" t="s">
        <v>79</v>
      </c>
      <c r="F51" s="203" t="s">
        <v>75</v>
      </c>
      <c r="G51" s="203"/>
      <c r="H51" s="90"/>
      <c r="I51" s="90"/>
      <c r="J51" s="188"/>
      <c r="K51" s="81">
        <v>38</v>
      </c>
      <c r="L51" s="81">
        <v>24</v>
      </c>
      <c r="M51" s="81">
        <v>6</v>
      </c>
      <c r="N51" s="91">
        <v>7</v>
      </c>
      <c r="O51" s="92">
        <v>1</v>
      </c>
      <c r="P51" s="93">
        <f>N51+O51</f>
        <v>8</v>
      </c>
      <c r="Q51" s="82">
        <f>IFERROR(P51/M51,"-")</f>
        <v>1.3333333333333</v>
      </c>
      <c r="R51" s="81">
        <v>1</v>
      </c>
      <c r="S51" s="81">
        <v>3</v>
      </c>
      <c r="T51" s="82">
        <f>IFERROR(S51/(O51+P51),"-")</f>
        <v>0.33333333333333</v>
      </c>
      <c r="U51" s="182"/>
      <c r="V51" s="84">
        <v>3</v>
      </c>
      <c r="W51" s="82">
        <f>IF(P51=0,"-",V51/P51)</f>
        <v>0.375</v>
      </c>
      <c r="X51" s="186">
        <v>367000</v>
      </c>
      <c r="Y51" s="187">
        <f>IFERROR(X51/P51,"-")</f>
        <v>45875</v>
      </c>
      <c r="Z51" s="187">
        <f>IFERROR(X51/V51,"-")</f>
        <v>122333.33333333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0.125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2</v>
      </c>
      <c r="BO51" s="120">
        <f>IF(P51=0,"",IF(BN51=0,"",(BN51/P51)))</f>
        <v>0.25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4</v>
      </c>
      <c r="BX51" s="127">
        <f>IF(P51=0,"",IF(BW51=0,"",(BW51/P51)))</f>
        <v>0.5</v>
      </c>
      <c r="BY51" s="128">
        <v>3</v>
      </c>
      <c r="BZ51" s="129">
        <f>IFERROR(BY51/BW51,"-")</f>
        <v>0.75</v>
      </c>
      <c r="CA51" s="130">
        <v>115500</v>
      </c>
      <c r="CB51" s="131">
        <f>IFERROR(CA51/BW51,"-")</f>
        <v>28875</v>
      </c>
      <c r="CC51" s="132"/>
      <c r="CD51" s="132">
        <v>2</v>
      </c>
      <c r="CE51" s="132">
        <v>1</v>
      </c>
      <c r="CF51" s="133">
        <v>1</v>
      </c>
      <c r="CG51" s="134">
        <f>IF(P51=0,"",IF(CF51=0,"",(CF51/P51)))</f>
        <v>0.125</v>
      </c>
      <c r="CH51" s="135">
        <v>1</v>
      </c>
      <c r="CI51" s="136">
        <f>IFERROR(CH51/CF51,"-")</f>
        <v>1</v>
      </c>
      <c r="CJ51" s="137">
        <v>258000</v>
      </c>
      <c r="CK51" s="138">
        <f>IFERROR(CJ51/CF51,"-")</f>
        <v>258000</v>
      </c>
      <c r="CL51" s="139"/>
      <c r="CM51" s="139"/>
      <c r="CN51" s="139">
        <v>1</v>
      </c>
      <c r="CO51" s="140">
        <v>3</v>
      </c>
      <c r="CP51" s="141">
        <v>367000</v>
      </c>
      <c r="CQ51" s="141">
        <v>258000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3.7583333333333</v>
      </c>
      <c r="B52" s="203" t="s">
        <v>158</v>
      </c>
      <c r="C52" s="203"/>
      <c r="D52" s="203" t="s">
        <v>61</v>
      </c>
      <c r="E52" s="203" t="s">
        <v>62</v>
      </c>
      <c r="F52" s="203" t="s">
        <v>63</v>
      </c>
      <c r="G52" s="203" t="s">
        <v>111</v>
      </c>
      <c r="H52" s="90" t="s">
        <v>65</v>
      </c>
      <c r="I52" s="90" t="s">
        <v>159</v>
      </c>
      <c r="J52" s="188">
        <v>120000</v>
      </c>
      <c r="K52" s="81">
        <v>37</v>
      </c>
      <c r="L52" s="81">
        <v>0</v>
      </c>
      <c r="M52" s="81">
        <v>131</v>
      </c>
      <c r="N52" s="91">
        <v>16</v>
      </c>
      <c r="O52" s="92">
        <v>0</v>
      </c>
      <c r="P52" s="93">
        <f>N52+O52</f>
        <v>16</v>
      </c>
      <c r="Q52" s="82">
        <f>IFERROR(P52/M52,"-")</f>
        <v>0.12213740458015</v>
      </c>
      <c r="R52" s="81">
        <v>1</v>
      </c>
      <c r="S52" s="81">
        <v>8</v>
      </c>
      <c r="T52" s="82">
        <f>IFERROR(S52/(O52+P52),"-")</f>
        <v>0.5</v>
      </c>
      <c r="U52" s="182">
        <f>IFERROR(J52/SUM(P52:P53),"-")</f>
        <v>6000</v>
      </c>
      <c r="V52" s="84">
        <v>1</v>
      </c>
      <c r="W52" s="82">
        <f>IF(P52=0,"-",V52/P52)</f>
        <v>0.0625</v>
      </c>
      <c r="X52" s="186">
        <v>241000</v>
      </c>
      <c r="Y52" s="187">
        <f>IFERROR(X52/P52,"-")</f>
        <v>15062.5</v>
      </c>
      <c r="Z52" s="187">
        <f>IFERROR(X52/V52,"-")</f>
        <v>241000</v>
      </c>
      <c r="AA52" s="188">
        <f>SUM(X52:X53)-SUM(J52:J53)</f>
        <v>331000</v>
      </c>
      <c r="AB52" s="85">
        <f>SUM(X52:X53)/SUM(J52:J53)</f>
        <v>3.7583333333333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3</v>
      </c>
      <c r="AN52" s="101">
        <f>IF(P52=0,"",IF(AM52=0,"",(AM52/P52)))</f>
        <v>0.1875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>
        <v>5</v>
      </c>
      <c r="AW52" s="107">
        <f>IF(P52=0,"",IF(AV52=0,"",(AV52/P52)))</f>
        <v>0.3125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3</v>
      </c>
      <c r="BF52" s="113">
        <f>IF(P52=0,"",IF(BE52=0,"",(BE52/P52)))</f>
        <v>0.1875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4</v>
      </c>
      <c r="BO52" s="120">
        <f>IF(P52=0,"",IF(BN52=0,"",(BN52/P52)))</f>
        <v>0.25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0.0625</v>
      </c>
      <c r="BY52" s="128">
        <v>1</v>
      </c>
      <c r="BZ52" s="129">
        <f>IFERROR(BY52/BW52,"-")</f>
        <v>1</v>
      </c>
      <c r="CA52" s="130">
        <v>241000</v>
      </c>
      <c r="CB52" s="131">
        <f>IFERROR(CA52/BW52,"-")</f>
        <v>241000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241000</v>
      </c>
      <c r="CQ52" s="141">
        <v>241000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/>
      <c r="B53" s="203" t="s">
        <v>160</v>
      </c>
      <c r="C53" s="203"/>
      <c r="D53" s="203" t="s">
        <v>61</v>
      </c>
      <c r="E53" s="203" t="s">
        <v>62</v>
      </c>
      <c r="F53" s="203" t="s">
        <v>75</v>
      </c>
      <c r="G53" s="203"/>
      <c r="H53" s="90"/>
      <c r="I53" s="90"/>
      <c r="J53" s="188"/>
      <c r="K53" s="81">
        <v>37</v>
      </c>
      <c r="L53" s="81">
        <v>30</v>
      </c>
      <c r="M53" s="81">
        <v>16</v>
      </c>
      <c r="N53" s="91">
        <v>4</v>
      </c>
      <c r="O53" s="92">
        <v>0</v>
      </c>
      <c r="P53" s="93">
        <f>N53+O53</f>
        <v>4</v>
      </c>
      <c r="Q53" s="82">
        <f>IFERROR(P53/M53,"-")</f>
        <v>0.25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0.25</v>
      </c>
      <c r="X53" s="186">
        <v>210000</v>
      </c>
      <c r="Y53" s="187">
        <f>IFERROR(X53/P53,"-")</f>
        <v>52500</v>
      </c>
      <c r="Z53" s="187">
        <f>IFERROR(X53/V53,"-")</f>
        <v>210000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3</v>
      </c>
      <c r="BO53" s="120">
        <f>IF(P53=0,"",IF(BN53=0,"",(BN53/P53)))</f>
        <v>0.75</v>
      </c>
      <c r="BP53" s="121">
        <v>1</v>
      </c>
      <c r="BQ53" s="122">
        <f>IFERROR(BP53/BN53,"-")</f>
        <v>0.33333333333333</v>
      </c>
      <c r="BR53" s="123">
        <v>210000</v>
      </c>
      <c r="BS53" s="124">
        <f>IFERROR(BR53/BN53,"-")</f>
        <v>70000</v>
      </c>
      <c r="BT53" s="125"/>
      <c r="BU53" s="125"/>
      <c r="BV53" s="125">
        <v>1</v>
      </c>
      <c r="BW53" s="126">
        <v>1</v>
      </c>
      <c r="BX53" s="127">
        <f>IF(P53=0,"",IF(BW53=0,"",(BW53/P53)))</f>
        <v>0.25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210000</v>
      </c>
      <c r="CQ53" s="141">
        <v>210000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0.54125</v>
      </c>
      <c r="B54" s="203" t="s">
        <v>161</v>
      </c>
      <c r="C54" s="203"/>
      <c r="D54" s="203" t="s">
        <v>78</v>
      </c>
      <c r="E54" s="203" t="s">
        <v>79</v>
      </c>
      <c r="F54" s="203" t="s">
        <v>86</v>
      </c>
      <c r="G54" s="203" t="s">
        <v>111</v>
      </c>
      <c r="H54" s="90" t="s">
        <v>65</v>
      </c>
      <c r="I54" s="90" t="s">
        <v>162</v>
      </c>
      <c r="J54" s="188">
        <v>120000</v>
      </c>
      <c r="K54" s="81">
        <v>13</v>
      </c>
      <c r="L54" s="81">
        <v>0</v>
      </c>
      <c r="M54" s="81">
        <v>52</v>
      </c>
      <c r="N54" s="91">
        <v>6</v>
      </c>
      <c r="O54" s="92">
        <v>0</v>
      </c>
      <c r="P54" s="93">
        <f>N54+O54</f>
        <v>6</v>
      </c>
      <c r="Q54" s="82">
        <f>IFERROR(P54/M54,"-")</f>
        <v>0.11538461538462</v>
      </c>
      <c r="R54" s="81">
        <v>0</v>
      </c>
      <c r="S54" s="81">
        <v>3</v>
      </c>
      <c r="T54" s="82">
        <f>IFERROR(S54/(O54+P54),"-")</f>
        <v>0.5</v>
      </c>
      <c r="U54" s="182">
        <f>IFERROR(J54/SUM(P54:P55),"-")</f>
        <v>10000</v>
      </c>
      <c r="V54" s="84">
        <v>1</v>
      </c>
      <c r="W54" s="82">
        <f>IF(P54=0,"-",V54/P54)</f>
        <v>0.16666666666667</v>
      </c>
      <c r="X54" s="186">
        <v>13000</v>
      </c>
      <c r="Y54" s="187">
        <f>IFERROR(X54/P54,"-")</f>
        <v>2166.6666666667</v>
      </c>
      <c r="Z54" s="187">
        <f>IFERROR(X54/V54,"-")</f>
        <v>13000</v>
      </c>
      <c r="AA54" s="188">
        <f>SUM(X54:X55)-SUM(J54:J55)</f>
        <v>-55050</v>
      </c>
      <c r="AB54" s="85">
        <f>SUM(X54:X55)/SUM(J54:J55)</f>
        <v>0.54125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0.16666666666667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0.16666666666667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1</v>
      </c>
      <c r="BO54" s="120">
        <f>IF(P54=0,"",IF(BN54=0,"",(BN54/P54)))</f>
        <v>0.16666666666667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3</v>
      </c>
      <c r="BX54" s="127">
        <f>IF(P54=0,"",IF(BW54=0,"",(BW54/P54)))</f>
        <v>0.5</v>
      </c>
      <c r="BY54" s="128">
        <v>1</v>
      </c>
      <c r="BZ54" s="129">
        <f>IFERROR(BY54/BW54,"-")</f>
        <v>0.33333333333333</v>
      </c>
      <c r="CA54" s="130">
        <v>13000</v>
      </c>
      <c r="CB54" s="131">
        <f>IFERROR(CA54/BW54,"-")</f>
        <v>4333.3333333333</v>
      </c>
      <c r="CC54" s="132"/>
      <c r="CD54" s="132"/>
      <c r="CE54" s="132">
        <v>1</v>
      </c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13000</v>
      </c>
      <c r="CQ54" s="141">
        <v>13000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163</v>
      </c>
      <c r="C55" s="203"/>
      <c r="D55" s="203" t="s">
        <v>78</v>
      </c>
      <c r="E55" s="203" t="s">
        <v>79</v>
      </c>
      <c r="F55" s="203" t="s">
        <v>75</v>
      </c>
      <c r="G55" s="203"/>
      <c r="H55" s="90"/>
      <c r="I55" s="90"/>
      <c r="J55" s="188"/>
      <c r="K55" s="81">
        <v>42</v>
      </c>
      <c r="L55" s="81">
        <v>25</v>
      </c>
      <c r="M55" s="81">
        <v>31</v>
      </c>
      <c r="N55" s="91">
        <v>6</v>
      </c>
      <c r="O55" s="92">
        <v>0</v>
      </c>
      <c r="P55" s="93">
        <f>N55+O55</f>
        <v>6</v>
      </c>
      <c r="Q55" s="82">
        <f>IFERROR(P55/M55,"-")</f>
        <v>0.19354838709677</v>
      </c>
      <c r="R55" s="81">
        <v>2</v>
      </c>
      <c r="S55" s="81">
        <v>0</v>
      </c>
      <c r="T55" s="82">
        <f>IFERROR(S55/(O55+P55),"-")</f>
        <v>0</v>
      </c>
      <c r="U55" s="182"/>
      <c r="V55" s="84">
        <v>3</v>
      </c>
      <c r="W55" s="82">
        <f>IF(P55=0,"-",V55/P55)</f>
        <v>0.5</v>
      </c>
      <c r="X55" s="186">
        <v>51950</v>
      </c>
      <c r="Y55" s="187">
        <f>IFERROR(X55/P55,"-")</f>
        <v>8658.3333333333</v>
      </c>
      <c r="Z55" s="187">
        <f>IFERROR(X55/V55,"-")</f>
        <v>17316.666666667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0.16666666666667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4</v>
      </c>
      <c r="BX55" s="127">
        <f>IF(P55=0,"",IF(BW55=0,"",(BW55/P55)))</f>
        <v>0.66666666666667</v>
      </c>
      <c r="BY55" s="128">
        <v>2</v>
      </c>
      <c r="BZ55" s="129">
        <f>IFERROR(BY55/BW55,"-")</f>
        <v>0.5</v>
      </c>
      <c r="CA55" s="130">
        <v>27500</v>
      </c>
      <c r="CB55" s="131">
        <f>IFERROR(CA55/BW55,"-")</f>
        <v>6875</v>
      </c>
      <c r="CC55" s="132"/>
      <c r="CD55" s="132">
        <v>1</v>
      </c>
      <c r="CE55" s="132">
        <v>1</v>
      </c>
      <c r="CF55" s="133">
        <v>1</v>
      </c>
      <c r="CG55" s="134">
        <f>IF(P55=0,"",IF(CF55=0,"",(CF55/P55)))</f>
        <v>0.16666666666667</v>
      </c>
      <c r="CH55" s="135">
        <v>1</v>
      </c>
      <c r="CI55" s="136">
        <f>IFERROR(CH55/CF55,"-")</f>
        <v>1</v>
      </c>
      <c r="CJ55" s="137">
        <v>24450</v>
      </c>
      <c r="CK55" s="138">
        <f>IFERROR(CJ55/CF55,"-")</f>
        <v>24450</v>
      </c>
      <c r="CL55" s="139"/>
      <c r="CM55" s="139"/>
      <c r="CN55" s="139">
        <v>1</v>
      </c>
      <c r="CO55" s="140">
        <v>3</v>
      </c>
      <c r="CP55" s="141">
        <v>51950</v>
      </c>
      <c r="CQ55" s="141">
        <v>24450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1.28</v>
      </c>
      <c r="B56" s="203" t="s">
        <v>164</v>
      </c>
      <c r="C56" s="203"/>
      <c r="D56" s="203" t="s">
        <v>61</v>
      </c>
      <c r="E56" s="203" t="s">
        <v>62</v>
      </c>
      <c r="F56" s="203" t="s">
        <v>63</v>
      </c>
      <c r="G56" s="203" t="s">
        <v>165</v>
      </c>
      <c r="H56" s="90" t="s">
        <v>65</v>
      </c>
      <c r="I56" s="204" t="s">
        <v>156</v>
      </c>
      <c r="J56" s="188">
        <v>150000</v>
      </c>
      <c r="K56" s="81">
        <v>57</v>
      </c>
      <c r="L56" s="81">
        <v>0</v>
      </c>
      <c r="M56" s="81">
        <v>245</v>
      </c>
      <c r="N56" s="91">
        <v>37</v>
      </c>
      <c r="O56" s="92">
        <v>0</v>
      </c>
      <c r="P56" s="93">
        <f>N56+O56</f>
        <v>37</v>
      </c>
      <c r="Q56" s="82">
        <f>IFERROR(P56/M56,"-")</f>
        <v>0.15102040816327</v>
      </c>
      <c r="R56" s="81">
        <v>0</v>
      </c>
      <c r="S56" s="81">
        <v>10</v>
      </c>
      <c r="T56" s="82">
        <f>IFERROR(S56/(O56+P56),"-")</f>
        <v>0.27027027027027</v>
      </c>
      <c r="U56" s="182">
        <f>IFERROR(J56/SUM(P56:P57),"-")</f>
        <v>3125</v>
      </c>
      <c r="V56" s="84">
        <v>4</v>
      </c>
      <c r="W56" s="82">
        <f>IF(P56=0,"-",V56/P56)</f>
        <v>0.10810810810811</v>
      </c>
      <c r="X56" s="186">
        <v>187000</v>
      </c>
      <c r="Y56" s="187">
        <f>IFERROR(X56/P56,"-")</f>
        <v>5054.0540540541</v>
      </c>
      <c r="Z56" s="187">
        <f>IFERROR(X56/V56,"-")</f>
        <v>46750</v>
      </c>
      <c r="AA56" s="188">
        <f>SUM(X56:X57)-SUM(J56:J57)</f>
        <v>42000</v>
      </c>
      <c r="AB56" s="85">
        <f>SUM(X56:X57)/SUM(J56:J57)</f>
        <v>1.28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3</v>
      </c>
      <c r="AN56" s="101">
        <f>IF(P56=0,"",IF(AM56=0,"",(AM56/P56)))</f>
        <v>0.081081081081081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>
        <v>1</v>
      </c>
      <c r="AW56" s="107">
        <f>IF(P56=0,"",IF(AV56=0,"",(AV56/P56)))</f>
        <v>0.027027027027027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16</v>
      </c>
      <c r="BF56" s="113">
        <f>IF(P56=0,"",IF(BE56=0,"",(BE56/P56)))</f>
        <v>0.43243243243243</v>
      </c>
      <c r="BG56" s="112">
        <v>2</v>
      </c>
      <c r="BH56" s="114">
        <f>IFERROR(BG56/BE56,"-")</f>
        <v>0.125</v>
      </c>
      <c r="BI56" s="115">
        <v>58000</v>
      </c>
      <c r="BJ56" s="116">
        <f>IFERROR(BI56/BE56,"-")</f>
        <v>3625</v>
      </c>
      <c r="BK56" s="117">
        <v>1</v>
      </c>
      <c r="BL56" s="117"/>
      <c r="BM56" s="117">
        <v>1</v>
      </c>
      <c r="BN56" s="119">
        <v>13</v>
      </c>
      <c r="BO56" s="120">
        <f>IF(P56=0,"",IF(BN56=0,"",(BN56/P56)))</f>
        <v>0.35135135135135</v>
      </c>
      <c r="BP56" s="121">
        <v>3</v>
      </c>
      <c r="BQ56" s="122">
        <f>IFERROR(BP56/BN56,"-")</f>
        <v>0.23076923076923</v>
      </c>
      <c r="BR56" s="123">
        <v>137000</v>
      </c>
      <c r="BS56" s="124">
        <f>IFERROR(BR56/BN56,"-")</f>
        <v>10538.461538462</v>
      </c>
      <c r="BT56" s="125">
        <v>1</v>
      </c>
      <c r="BU56" s="125"/>
      <c r="BV56" s="125">
        <v>2</v>
      </c>
      <c r="BW56" s="126">
        <v>3</v>
      </c>
      <c r="BX56" s="127">
        <f>IF(P56=0,"",IF(BW56=0,"",(BW56/P56)))</f>
        <v>0.081081081081081</v>
      </c>
      <c r="BY56" s="128">
        <v>1</v>
      </c>
      <c r="BZ56" s="129">
        <f>IFERROR(BY56/BW56,"-")</f>
        <v>0.33333333333333</v>
      </c>
      <c r="CA56" s="130">
        <v>5000</v>
      </c>
      <c r="CB56" s="131">
        <f>IFERROR(CA56/BW56,"-")</f>
        <v>1666.6666666667</v>
      </c>
      <c r="CC56" s="132">
        <v>1</v>
      </c>
      <c r="CD56" s="132"/>
      <c r="CE56" s="132"/>
      <c r="CF56" s="133">
        <v>1</v>
      </c>
      <c r="CG56" s="134">
        <f>IF(P56=0,"",IF(CF56=0,"",(CF56/P56)))</f>
        <v>0.027027027027027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4</v>
      </c>
      <c r="CP56" s="141">
        <v>187000</v>
      </c>
      <c r="CQ56" s="141">
        <v>121000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166</v>
      </c>
      <c r="C57" s="203"/>
      <c r="D57" s="203" t="s">
        <v>61</v>
      </c>
      <c r="E57" s="203" t="s">
        <v>62</v>
      </c>
      <c r="F57" s="203" t="s">
        <v>75</v>
      </c>
      <c r="G57" s="203"/>
      <c r="H57" s="90"/>
      <c r="I57" s="90"/>
      <c r="J57" s="188"/>
      <c r="K57" s="81">
        <v>38</v>
      </c>
      <c r="L57" s="81">
        <v>25</v>
      </c>
      <c r="M57" s="81">
        <v>37</v>
      </c>
      <c r="N57" s="91">
        <v>11</v>
      </c>
      <c r="O57" s="92">
        <v>0</v>
      </c>
      <c r="P57" s="93">
        <f>N57+O57</f>
        <v>11</v>
      </c>
      <c r="Q57" s="82">
        <f>IFERROR(P57/M57,"-")</f>
        <v>0.2972972972973</v>
      </c>
      <c r="R57" s="81">
        <v>1</v>
      </c>
      <c r="S57" s="81">
        <v>2</v>
      </c>
      <c r="T57" s="82">
        <f>IFERROR(S57/(O57+P57),"-")</f>
        <v>0.18181818181818</v>
      </c>
      <c r="U57" s="182"/>
      <c r="V57" s="84">
        <v>1</v>
      </c>
      <c r="W57" s="82">
        <f>IF(P57=0,"-",V57/P57)</f>
        <v>0.090909090909091</v>
      </c>
      <c r="X57" s="186">
        <v>5000</v>
      </c>
      <c r="Y57" s="187">
        <f>IFERROR(X57/P57,"-")</f>
        <v>454.54545454545</v>
      </c>
      <c r="Z57" s="187">
        <f>IFERROR(X57/V57,"-")</f>
        <v>5000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0.090909090909091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0.090909090909091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5</v>
      </c>
      <c r="BO57" s="120">
        <f>IF(P57=0,"",IF(BN57=0,"",(BN57/P57)))</f>
        <v>0.45454545454545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4</v>
      </c>
      <c r="BX57" s="127">
        <f>IF(P57=0,"",IF(BW57=0,"",(BW57/P57)))</f>
        <v>0.36363636363636</v>
      </c>
      <c r="BY57" s="128">
        <v>3</v>
      </c>
      <c r="BZ57" s="129">
        <f>IFERROR(BY57/BW57,"-")</f>
        <v>0.75</v>
      </c>
      <c r="CA57" s="130">
        <v>101000</v>
      </c>
      <c r="CB57" s="131">
        <f>IFERROR(CA57/BW57,"-")</f>
        <v>25250</v>
      </c>
      <c r="CC57" s="132">
        <v>1</v>
      </c>
      <c r="CD57" s="132"/>
      <c r="CE57" s="132">
        <v>2</v>
      </c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5000</v>
      </c>
      <c r="CQ57" s="141">
        <v>72000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1.1827777777778</v>
      </c>
      <c r="B58" s="203" t="s">
        <v>167</v>
      </c>
      <c r="C58" s="203"/>
      <c r="D58" s="203" t="s">
        <v>78</v>
      </c>
      <c r="E58" s="203" t="s">
        <v>79</v>
      </c>
      <c r="F58" s="203" t="s">
        <v>63</v>
      </c>
      <c r="G58" s="203" t="s">
        <v>165</v>
      </c>
      <c r="H58" s="90" t="s">
        <v>87</v>
      </c>
      <c r="I58" s="90" t="s">
        <v>145</v>
      </c>
      <c r="J58" s="188">
        <v>90000</v>
      </c>
      <c r="K58" s="81">
        <v>5</v>
      </c>
      <c r="L58" s="81">
        <v>0</v>
      </c>
      <c r="M58" s="81">
        <v>32</v>
      </c>
      <c r="N58" s="91">
        <v>5</v>
      </c>
      <c r="O58" s="92">
        <v>0</v>
      </c>
      <c r="P58" s="93">
        <f>N58+O58</f>
        <v>5</v>
      </c>
      <c r="Q58" s="82">
        <f>IFERROR(P58/M58,"-")</f>
        <v>0.15625</v>
      </c>
      <c r="R58" s="81">
        <v>2</v>
      </c>
      <c r="S58" s="81">
        <v>2</v>
      </c>
      <c r="T58" s="82">
        <f>IFERROR(S58/(O58+P58),"-")</f>
        <v>0.4</v>
      </c>
      <c r="U58" s="182">
        <f>IFERROR(J58/SUM(P58:P59),"-")</f>
        <v>9000</v>
      </c>
      <c r="V58" s="84">
        <v>2</v>
      </c>
      <c r="W58" s="82">
        <f>IF(P58=0,"-",V58/P58)</f>
        <v>0.4</v>
      </c>
      <c r="X58" s="186">
        <v>64000</v>
      </c>
      <c r="Y58" s="187">
        <f>IFERROR(X58/P58,"-")</f>
        <v>12800</v>
      </c>
      <c r="Z58" s="187">
        <f>IFERROR(X58/V58,"-")</f>
        <v>32000</v>
      </c>
      <c r="AA58" s="188">
        <f>SUM(X58:X59)-SUM(J58:J59)</f>
        <v>16450</v>
      </c>
      <c r="AB58" s="85">
        <f>SUM(X58:X59)/SUM(J58:J59)</f>
        <v>1.1827777777778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0.6</v>
      </c>
      <c r="BP58" s="121">
        <v>1</v>
      </c>
      <c r="BQ58" s="122">
        <f>IFERROR(BP58/BN58,"-")</f>
        <v>0.33333333333333</v>
      </c>
      <c r="BR58" s="123">
        <v>29000</v>
      </c>
      <c r="BS58" s="124">
        <f>IFERROR(BR58/BN58,"-")</f>
        <v>9666.6666666667</v>
      </c>
      <c r="BT58" s="125"/>
      <c r="BU58" s="125"/>
      <c r="BV58" s="125">
        <v>1</v>
      </c>
      <c r="BW58" s="126">
        <v>2</v>
      </c>
      <c r="BX58" s="127">
        <f>IF(P58=0,"",IF(BW58=0,"",(BW58/P58)))</f>
        <v>0.4</v>
      </c>
      <c r="BY58" s="128">
        <v>2</v>
      </c>
      <c r="BZ58" s="129">
        <f>IFERROR(BY58/BW58,"-")</f>
        <v>1</v>
      </c>
      <c r="CA58" s="130">
        <v>73000</v>
      </c>
      <c r="CB58" s="131">
        <f>IFERROR(CA58/BW58,"-")</f>
        <v>36500</v>
      </c>
      <c r="CC58" s="132"/>
      <c r="CD58" s="132"/>
      <c r="CE58" s="132">
        <v>2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2</v>
      </c>
      <c r="CP58" s="141">
        <v>64000</v>
      </c>
      <c r="CQ58" s="141">
        <v>38000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168</v>
      </c>
      <c r="C59" s="203"/>
      <c r="D59" s="203" t="s">
        <v>78</v>
      </c>
      <c r="E59" s="203" t="s">
        <v>79</v>
      </c>
      <c r="F59" s="203" t="s">
        <v>75</v>
      </c>
      <c r="G59" s="203"/>
      <c r="H59" s="90"/>
      <c r="I59" s="90"/>
      <c r="J59" s="188"/>
      <c r="K59" s="81">
        <v>38</v>
      </c>
      <c r="L59" s="81">
        <v>18</v>
      </c>
      <c r="M59" s="81">
        <v>19</v>
      </c>
      <c r="N59" s="91">
        <v>4</v>
      </c>
      <c r="O59" s="92">
        <v>1</v>
      </c>
      <c r="P59" s="93">
        <f>N59+O59</f>
        <v>5</v>
      </c>
      <c r="Q59" s="82">
        <f>IFERROR(P59/M59,"-")</f>
        <v>0.26315789473684</v>
      </c>
      <c r="R59" s="81">
        <v>1</v>
      </c>
      <c r="S59" s="81">
        <v>1</v>
      </c>
      <c r="T59" s="82">
        <f>IFERROR(S59/(O59+P59),"-")</f>
        <v>0.16666666666667</v>
      </c>
      <c r="U59" s="182"/>
      <c r="V59" s="84">
        <v>2</v>
      </c>
      <c r="W59" s="82">
        <f>IF(P59=0,"-",V59/P59)</f>
        <v>0.4</v>
      </c>
      <c r="X59" s="186">
        <v>42450</v>
      </c>
      <c r="Y59" s="187">
        <f>IFERROR(X59/P59,"-")</f>
        <v>8490</v>
      </c>
      <c r="Z59" s="187">
        <f>IFERROR(X59/V59,"-")</f>
        <v>21225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4</v>
      </c>
      <c r="BO59" s="120">
        <f>IF(P59=0,"",IF(BN59=0,"",(BN59/P59)))</f>
        <v>0.8</v>
      </c>
      <c r="BP59" s="121">
        <v>1</v>
      </c>
      <c r="BQ59" s="122">
        <f>IFERROR(BP59/BN59,"-")</f>
        <v>0.25</v>
      </c>
      <c r="BR59" s="123">
        <v>27450</v>
      </c>
      <c r="BS59" s="124">
        <f>IFERROR(BR59/BN59,"-")</f>
        <v>6862.5</v>
      </c>
      <c r="BT59" s="125"/>
      <c r="BU59" s="125"/>
      <c r="BV59" s="125">
        <v>1</v>
      </c>
      <c r="BW59" s="126">
        <v>1</v>
      </c>
      <c r="BX59" s="127">
        <f>IF(P59=0,"",IF(BW59=0,"",(BW59/P59)))</f>
        <v>0.2</v>
      </c>
      <c r="BY59" s="128">
        <v>1</v>
      </c>
      <c r="BZ59" s="129">
        <f>IFERROR(BY59/BW59,"-")</f>
        <v>1</v>
      </c>
      <c r="CA59" s="130">
        <v>15000</v>
      </c>
      <c r="CB59" s="131">
        <f>IFERROR(CA59/BW59,"-")</f>
        <v>15000</v>
      </c>
      <c r="CC59" s="132"/>
      <c r="CD59" s="132">
        <v>1</v>
      </c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2</v>
      </c>
      <c r="CP59" s="141">
        <v>42450</v>
      </c>
      <c r="CQ59" s="141">
        <v>27450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7.4625</v>
      </c>
      <c r="B60" s="203" t="s">
        <v>169</v>
      </c>
      <c r="C60" s="203"/>
      <c r="D60" s="203" t="s">
        <v>154</v>
      </c>
      <c r="E60" s="203" t="s">
        <v>79</v>
      </c>
      <c r="F60" s="203" t="s">
        <v>86</v>
      </c>
      <c r="G60" s="203" t="s">
        <v>170</v>
      </c>
      <c r="H60" s="90" t="s">
        <v>87</v>
      </c>
      <c r="I60" s="204" t="s">
        <v>149</v>
      </c>
      <c r="J60" s="188">
        <v>80000</v>
      </c>
      <c r="K60" s="81">
        <v>3</v>
      </c>
      <c r="L60" s="81">
        <v>0</v>
      </c>
      <c r="M60" s="81">
        <v>15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>
        <f>IFERROR(J60/SUM(P60:P61),"-")</f>
        <v>20000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SUM(X60:X61)-SUM(J60:J61)</f>
        <v>517000</v>
      </c>
      <c r="AB60" s="85">
        <f>SUM(X60:X61)/SUM(J60:J61)</f>
        <v>7.4625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171</v>
      </c>
      <c r="C61" s="203"/>
      <c r="D61" s="203" t="s">
        <v>154</v>
      </c>
      <c r="E61" s="203" t="s">
        <v>79</v>
      </c>
      <c r="F61" s="203" t="s">
        <v>75</v>
      </c>
      <c r="G61" s="203"/>
      <c r="H61" s="90"/>
      <c r="I61" s="90"/>
      <c r="J61" s="188"/>
      <c r="K61" s="81">
        <v>8</v>
      </c>
      <c r="L61" s="81">
        <v>8</v>
      </c>
      <c r="M61" s="81">
        <v>3</v>
      </c>
      <c r="N61" s="91">
        <v>4</v>
      </c>
      <c r="O61" s="92">
        <v>0</v>
      </c>
      <c r="P61" s="93">
        <f>N61+O61</f>
        <v>4</v>
      </c>
      <c r="Q61" s="82">
        <f>IFERROR(P61/M61,"-")</f>
        <v>1.3333333333333</v>
      </c>
      <c r="R61" s="81">
        <v>1</v>
      </c>
      <c r="S61" s="81">
        <v>1</v>
      </c>
      <c r="T61" s="82">
        <f>IFERROR(S61/(O61+P61),"-")</f>
        <v>0.25</v>
      </c>
      <c r="U61" s="182"/>
      <c r="V61" s="84">
        <v>2</v>
      </c>
      <c r="W61" s="82">
        <f>IF(P61=0,"-",V61/P61)</f>
        <v>0.5</v>
      </c>
      <c r="X61" s="186">
        <v>597000</v>
      </c>
      <c r="Y61" s="187">
        <f>IFERROR(X61/P61,"-")</f>
        <v>149250</v>
      </c>
      <c r="Z61" s="187">
        <f>IFERROR(X61/V61,"-")</f>
        <v>298500</v>
      </c>
      <c r="AA61" s="188"/>
      <c r="AB61" s="85"/>
      <c r="AC61" s="79"/>
      <c r="AD61" s="94">
        <v>1</v>
      </c>
      <c r="AE61" s="95">
        <f>IF(P61=0,"",IF(AD61=0,"",(AD61/P61)))</f>
        <v>0.25</v>
      </c>
      <c r="AF61" s="94"/>
      <c r="AG61" s="96">
        <f>IFERROR(AF61/AD61,"-")</f>
        <v>0</v>
      </c>
      <c r="AH61" s="97"/>
      <c r="AI61" s="98">
        <f>IFERROR(AH61/AD61,"-")</f>
        <v>0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2</v>
      </c>
      <c r="BX61" s="127">
        <f>IF(P61=0,"",IF(BW61=0,"",(BW61/P61)))</f>
        <v>0.5</v>
      </c>
      <c r="BY61" s="128">
        <v>2</v>
      </c>
      <c r="BZ61" s="129">
        <f>IFERROR(BY61/BW61,"-")</f>
        <v>1</v>
      </c>
      <c r="CA61" s="130">
        <v>367500</v>
      </c>
      <c r="CB61" s="131">
        <f>IFERROR(CA61/BW61,"-")</f>
        <v>183750</v>
      </c>
      <c r="CC61" s="132"/>
      <c r="CD61" s="132"/>
      <c r="CE61" s="132">
        <v>2</v>
      </c>
      <c r="CF61" s="133">
        <v>1</v>
      </c>
      <c r="CG61" s="134">
        <f>IF(P61=0,"",IF(CF61=0,"",(CF61/P61)))</f>
        <v>0.25</v>
      </c>
      <c r="CH61" s="135">
        <v>1</v>
      </c>
      <c r="CI61" s="136">
        <f>IFERROR(CH61/CF61,"-")</f>
        <v>1</v>
      </c>
      <c r="CJ61" s="137">
        <v>265000</v>
      </c>
      <c r="CK61" s="138">
        <f>IFERROR(CJ61/CF61,"-")</f>
        <v>265000</v>
      </c>
      <c r="CL61" s="139"/>
      <c r="CM61" s="139"/>
      <c r="CN61" s="139">
        <v>1</v>
      </c>
      <c r="CO61" s="140">
        <v>2</v>
      </c>
      <c r="CP61" s="141">
        <v>597000</v>
      </c>
      <c r="CQ61" s="141">
        <v>265000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0.075</v>
      </c>
      <c r="B62" s="203" t="s">
        <v>172</v>
      </c>
      <c r="C62" s="203"/>
      <c r="D62" s="203"/>
      <c r="E62" s="203"/>
      <c r="F62" s="203" t="s">
        <v>63</v>
      </c>
      <c r="G62" s="203" t="s">
        <v>173</v>
      </c>
      <c r="H62" s="90" t="s">
        <v>174</v>
      </c>
      <c r="I62" s="90" t="s">
        <v>175</v>
      </c>
      <c r="J62" s="188">
        <v>80000</v>
      </c>
      <c r="K62" s="81">
        <v>9</v>
      </c>
      <c r="L62" s="81">
        <v>0</v>
      </c>
      <c r="M62" s="81">
        <v>40</v>
      </c>
      <c r="N62" s="91">
        <v>4</v>
      </c>
      <c r="O62" s="92">
        <v>0</v>
      </c>
      <c r="P62" s="93">
        <f>N62+O62</f>
        <v>4</v>
      </c>
      <c r="Q62" s="82">
        <f>IFERROR(P62/M62,"-")</f>
        <v>0.1</v>
      </c>
      <c r="R62" s="81">
        <v>0</v>
      </c>
      <c r="S62" s="81">
        <v>1</v>
      </c>
      <c r="T62" s="82">
        <f>IFERROR(S62/(O62+P62),"-")</f>
        <v>0.25</v>
      </c>
      <c r="U62" s="182">
        <f>IFERROR(J62/SUM(P62:P63),"-")</f>
        <v>16000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-74000</v>
      </c>
      <c r="AB62" s="85">
        <f>SUM(X62:X63)/SUM(J62:J63)</f>
        <v>0.075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2</v>
      </c>
      <c r="AW62" s="107">
        <f>IF(P62=0,"",IF(AV62=0,"",(AV62/P62)))</f>
        <v>0.5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0.25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176</v>
      </c>
      <c r="C63" s="203"/>
      <c r="D63" s="203"/>
      <c r="E63" s="203"/>
      <c r="F63" s="203" t="s">
        <v>75</v>
      </c>
      <c r="G63" s="203"/>
      <c r="H63" s="90"/>
      <c r="I63" s="90"/>
      <c r="J63" s="188"/>
      <c r="K63" s="81">
        <v>9</v>
      </c>
      <c r="L63" s="81">
        <v>8</v>
      </c>
      <c r="M63" s="81">
        <v>1</v>
      </c>
      <c r="N63" s="91">
        <v>1</v>
      </c>
      <c r="O63" s="92">
        <v>0</v>
      </c>
      <c r="P63" s="93">
        <f>N63+O63</f>
        <v>1</v>
      </c>
      <c r="Q63" s="82">
        <f>IFERROR(P63/M63,"-")</f>
        <v>1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1</v>
      </c>
      <c r="W63" s="82">
        <f>IF(P63=0,"-",V63/P63)</f>
        <v>1</v>
      </c>
      <c r="X63" s="186">
        <v>6000</v>
      </c>
      <c r="Y63" s="187">
        <f>IFERROR(X63/P63,"-")</f>
        <v>6000</v>
      </c>
      <c r="Z63" s="187">
        <f>IFERROR(X63/V63,"-")</f>
        <v>6000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1</v>
      </c>
      <c r="BP63" s="121">
        <v>1</v>
      </c>
      <c r="BQ63" s="122">
        <f>IFERROR(BP63/BN63,"-")</f>
        <v>1</v>
      </c>
      <c r="BR63" s="123">
        <v>6000</v>
      </c>
      <c r="BS63" s="124">
        <f>IFERROR(BR63/BN63,"-")</f>
        <v>6000</v>
      </c>
      <c r="BT63" s="125"/>
      <c r="BU63" s="125">
        <v>1</v>
      </c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6000</v>
      </c>
      <c r="CQ63" s="141">
        <v>6000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 t="str">
        <f>AB64</f>
        <v>0</v>
      </c>
      <c r="B64" s="203" t="s">
        <v>177</v>
      </c>
      <c r="C64" s="203"/>
      <c r="D64" s="203"/>
      <c r="E64" s="203"/>
      <c r="F64" s="203" t="s">
        <v>63</v>
      </c>
      <c r="G64" s="203" t="s">
        <v>170</v>
      </c>
      <c r="H64" s="90" t="s">
        <v>174</v>
      </c>
      <c r="I64" s="205" t="s">
        <v>81</v>
      </c>
      <c r="J64" s="188">
        <v>0</v>
      </c>
      <c r="K64" s="81">
        <v>4</v>
      </c>
      <c r="L64" s="81">
        <v>0</v>
      </c>
      <c r="M64" s="81">
        <v>28</v>
      </c>
      <c r="N64" s="91">
        <v>1</v>
      </c>
      <c r="O64" s="92">
        <v>0</v>
      </c>
      <c r="P64" s="93">
        <f>N64+O64</f>
        <v>1</v>
      </c>
      <c r="Q64" s="82">
        <f>IFERROR(P64/M64,"-")</f>
        <v>0.035714285714286</v>
      </c>
      <c r="R64" s="81">
        <v>0</v>
      </c>
      <c r="S64" s="81">
        <v>1</v>
      </c>
      <c r="T64" s="82">
        <f>IFERROR(S64/(O64+P64),"-")</f>
        <v>1</v>
      </c>
      <c r="U64" s="182">
        <f>IFERROR(J64/SUM(P64:P65),"-")</f>
        <v>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0</v>
      </c>
      <c r="AB64" s="85" t="str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1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178</v>
      </c>
      <c r="C65" s="203"/>
      <c r="D65" s="203"/>
      <c r="E65" s="203"/>
      <c r="F65" s="203" t="s">
        <v>75</v>
      </c>
      <c r="G65" s="203"/>
      <c r="H65" s="90"/>
      <c r="I65" s="90"/>
      <c r="J65" s="188"/>
      <c r="K65" s="81">
        <v>4</v>
      </c>
      <c r="L65" s="81">
        <v>3</v>
      </c>
      <c r="M65" s="81">
        <v>0</v>
      </c>
      <c r="N65" s="91">
        <v>0</v>
      </c>
      <c r="O65" s="92">
        <v>0</v>
      </c>
      <c r="P65" s="93">
        <f>N65+O65</f>
        <v>0</v>
      </c>
      <c r="Q65" s="82" t="str">
        <f>IFERROR(P65/M65,"-")</f>
        <v>-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30"/>
      <c r="B66" s="87"/>
      <c r="C66" s="88"/>
      <c r="D66" s="88"/>
      <c r="E66" s="88"/>
      <c r="F66" s="89"/>
      <c r="G66" s="90"/>
      <c r="H66" s="90"/>
      <c r="I66" s="90"/>
      <c r="J66" s="192"/>
      <c r="K66" s="34"/>
      <c r="L66" s="34"/>
      <c r="M66" s="31"/>
      <c r="N66" s="23"/>
      <c r="O66" s="23"/>
      <c r="P66" s="23"/>
      <c r="Q66" s="33"/>
      <c r="R66" s="32"/>
      <c r="S66" s="23"/>
      <c r="T66" s="32"/>
      <c r="U66" s="183"/>
      <c r="V66" s="25"/>
      <c r="W66" s="25"/>
      <c r="X66" s="189"/>
      <c r="Y66" s="189"/>
      <c r="Z66" s="189"/>
      <c r="AA66" s="189"/>
      <c r="AB66" s="33"/>
      <c r="AC66" s="59"/>
      <c r="AD66" s="63"/>
      <c r="AE66" s="64"/>
      <c r="AF66" s="63"/>
      <c r="AG66" s="67"/>
      <c r="AH66" s="68"/>
      <c r="AI66" s="69"/>
      <c r="AJ66" s="70"/>
      <c r="AK66" s="70"/>
      <c r="AL66" s="70"/>
      <c r="AM66" s="63"/>
      <c r="AN66" s="64"/>
      <c r="AO66" s="63"/>
      <c r="AP66" s="67"/>
      <c r="AQ66" s="68"/>
      <c r="AR66" s="69"/>
      <c r="AS66" s="70"/>
      <c r="AT66" s="70"/>
      <c r="AU66" s="70"/>
      <c r="AV66" s="63"/>
      <c r="AW66" s="64"/>
      <c r="AX66" s="63"/>
      <c r="AY66" s="67"/>
      <c r="AZ66" s="68"/>
      <c r="BA66" s="69"/>
      <c r="BB66" s="70"/>
      <c r="BC66" s="70"/>
      <c r="BD66" s="70"/>
      <c r="BE66" s="63"/>
      <c r="BF66" s="64"/>
      <c r="BG66" s="63"/>
      <c r="BH66" s="67"/>
      <c r="BI66" s="68"/>
      <c r="BJ66" s="69"/>
      <c r="BK66" s="70"/>
      <c r="BL66" s="70"/>
      <c r="BM66" s="70"/>
      <c r="BN66" s="65"/>
      <c r="BO66" s="66"/>
      <c r="BP66" s="63"/>
      <c r="BQ66" s="67"/>
      <c r="BR66" s="68"/>
      <c r="BS66" s="69"/>
      <c r="BT66" s="70"/>
      <c r="BU66" s="70"/>
      <c r="BV66" s="70"/>
      <c r="BW66" s="65"/>
      <c r="BX66" s="66"/>
      <c r="BY66" s="63"/>
      <c r="BZ66" s="67"/>
      <c r="CA66" s="68"/>
      <c r="CB66" s="69"/>
      <c r="CC66" s="70"/>
      <c r="CD66" s="70"/>
      <c r="CE66" s="70"/>
      <c r="CF66" s="65"/>
      <c r="CG66" s="66"/>
      <c r="CH66" s="63"/>
      <c r="CI66" s="67"/>
      <c r="CJ66" s="68"/>
      <c r="CK66" s="69"/>
      <c r="CL66" s="70"/>
      <c r="CM66" s="70"/>
      <c r="CN66" s="70"/>
      <c r="CO66" s="71"/>
      <c r="CP66" s="68"/>
      <c r="CQ66" s="68"/>
      <c r="CR66" s="68"/>
      <c r="CS66" s="72"/>
    </row>
    <row r="67" spans="1:98">
      <c r="A67" s="30"/>
      <c r="B67" s="37"/>
      <c r="C67" s="21"/>
      <c r="D67" s="21"/>
      <c r="E67" s="21"/>
      <c r="F67" s="22"/>
      <c r="G67" s="36"/>
      <c r="H67" s="36"/>
      <c r="I67" s="75"/>
      <c r="J67" s="193"/>
      <c r="K67" s="34"/>
      <c r="L67" s="34"/>
      <c r="M67" s="31"/>
      <c r="N67" s="23"/>
      <c r="O67" s="23"/>
      <c r="P67" s="23"/>
      <c r="Q67" s="33"/>
      <c r="R67" s="32"/>
      <c r="S67" s="23"/>
      <c r="T67" s="32"/>
      <c r="U67" s="183"/>
      <c r="V67" s="25"/>
      <c r="W67" s="25"/>
      <c r="X67" s="189"/>
      <c r="Y67" s="189"/>
      <c r="Z67" s="189"/>
      <c r="AA67" s="189"/>
      <c r="AB67" s="33"/>
      <c r="AC67" s="61"/>
      <c r="AD67" s="63"/>
      <c r="AE67" s="64"/>
      <c r="AF67" s="63"/>
      <c r="AG67" s="67"/>
      <c r="AH67" s="68"/>
      <c r="AI67" s="69"/>
      <c r="AJ67" s="70"/>
      <c r="AK67" s="70"/>
      <c r="AL67" s="70"/>
      <c r="AM67" s="63"/>
      <c r="AN67" s="64"/>
      <c r="AO67" s="63"/>
      <c r="AP67" s="67"/>
      <c r="AQ67" s="68"/>
      <c r="AR67" s="69"/>
      <c r="AS67" s="70"/>
      <c r="AT67" s="70"/>
      <c r="AU67" s="70"/>
      <c r="AV67" s="63"/>
      <c r="AW67" s="64"/>
      <c r="AX67" s="63"/>
      <c r="AY67" s="67"/>
      <c r="AZ67" s="68"/>
      <c r="BA67" s="69"/>
      <c r="BB67" s="70"/>
      <c r="BC67" s="70"/>
      <c r="BD67" s="70"/>
      <c r="BE67" s="63"/>
      <c r="BF67" s="64"/>
      <c r="BG67" s="63"/>
      <c r="BH67" s="67"/>
      <c r="BI67" s="68"/>
      <c r="BJ67" s="69"/>
      <c r="BK67" s="70"/>
      <c r="BL67" s="70"/>
      <c r="BM67" s="70"/>
      <c r="BN67" s="65"/>
      <c r="BO67" s="66"/>
      <c r="BP67" s="63"/>
      <c r="BQ67" s="67"/>
      <c r="BR67" s="68"/>
      <c r="BS67" s="69"/>
      <c r="BT67" s="70"/>
      <c r="BU67" s="70"/>
      <c r="BV67" s="70"/>
      <c r="BW67" s="65"/>
      <c r="BX67" s="66"/>
      <c r="BY67" s="63"/>
      <c r="BZ67" s="67"/>
      <c r="CA67" s="68"/>
      <c r="CB67" s="69"/>
      <c r="CC67" s="70"/>
      <c r="CD67" s="70"/>
      <c r="CE67" s="70"/>
      <c r="CF67" s="65"/>
      <c r="CG67" s="66"/>
      <c r="CH67" s="63"/>
      <c r="CI67" s="67"/>
      <c r="CJ67" s="68"/>
      <c r="CK67" s="69"/>
      <c r="CL67" s="70"/>
      <c r="CM67" s="70"/>
      <c r="CN67" s="70"/>
      <c r="CO67" s="71"/>
      <c r="CP67" s="68"/>
      <c r="CQ67" s="68"/>
      <c r="CR67" s="68"/>
      <c r="CS67" s="72"/>
    </row>
    <row r="68" spans="1:98">
      <c r="A68" s="19">
        <f>AB68</f>
        <v>2.0364535211268</v>
      </c>
      <c r="B68" s="39"/>
      <c r="C68" s="39"/>
      <c r="D68" s="39"/>
      <c r="E68" s="39"/>
      <c r="F68" s="39"/>
      <c r="G68" s="40" t="s">
        <v>179</v>
      </c>
      <c r="H68" s="40"/>
      <c r="I68" s="40"/>
      <c r="J68" s="190">
        <f>SUM(J6:J67)</f>
        <v>3905000</v>
      </c>
      <c r="K68" s="41">
        <f>SUM(K6:K67)</f>
        <v>2140</v>
      </c>
      <c r="L68" s="41">
        <f>SUM(L6:L67)</f>
        <v>796</v>
      </c>
      <c r="M68" s="41">
        <f>SUM(M6:M67)</f>
        <v>3346</v>
      </c>
      <c r="N68" s="41">
        <f>SUM(N6:N67)</f>
        <v>457</v>
      </c>
      <c r="O68" s="41">
        <f>SUM(O6:O67)</f>
        <v>3</v>
      </c>
      <c r="P68" s="41">
        <f>SUM(P6:P67)</f>
        <v>460</v>
      </c>
      <c r="Q68" s="42">
        <f>IFERROR(P68/M68,"-")</f>
        <v>0.13747758517633</v>
      </c>
      <c r="R68" s="78">
        <f>SUM(R6:R67)</f>
        <v>46</v>
      </c>
      <c r="S68" s="78">
        <f>SUM(S6:S67)</f>
        <v>121</v>
      </c>
      <c r="T68" s="42">
        <f>IFERROR(R68/P68,"-")</f>
        <v>0.1</v>
      </c>
      <c r="U68" s="184">
        <f>IFERROR(J68/P68,"-")</f>
        <v>8489.1304347826</v>
      </c>
      <c r="V68" s="44">
        <f>SUM(V6:V67)</f>
        <v>93</v>
      </c>
      <c r="W68" s="42">
        <f>IFERROR(V68/P68,"-")</f>
        <v>0.20217391304348</v>
      </c>
      <c r="X68" s="190">
        <f>SUM(X6:X67)</f>
        <v>7952351</v>
      </c>
      <c r="Y68" s="190">
        <f>IFERROR(X68/P68,"-")</f>
        <v>17287.719565217</v>
      </c>
      <c r="Z68" s="190">
        <f>IFERROR(X68/V68,"-")</f>
        <v>85509.150537634</v>
      </c>
      <c r="AA68" s="190">
        <f>X68-J68</f>
        <v>4047351</v>
      </c>
      <c r="AB68" s="47">
        <f>X68/J68</f>
        <v>2.0364535211268</v>
      </c>
      <c r="AC68" s="60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9"/>
    <mergeCell ref="J25:J29"/>
    <mergeCell ref="U25:U29"/>
    <mergeCell ref="AA25:AA29"/>
    <mergeCell ref="AB25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41"/>
    <mergeCell ref="J38:J41"/>
    <mergeCell ref="U38:U41"/>
    <mergeCell ref="AA38:AA41"/>
    <mergeCell ref="AB3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