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<sst xmlns="http://schemas.openxmlformats.org/spreadsheetml/2006/main" uniqueCount="213">
  <si>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</si>
  <si>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</si>
  <si>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</si>
  <si>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</si>
  <si>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</si>
  <si>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</si>
  <si>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</si>
  <si>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</si>
  <si>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</si>
  <si>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</si>
  <si>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</si>
  <si>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</si>
  <si>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</si>
  <si>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</si>
  <si>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</si>
  <si>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</si>
  <si>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</si>
  <si>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</si>
  <si>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</si>
  <si>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</si>
  <si>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</si>
  <si>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</si>
  <si>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</si>
  <si>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</si>
  <si>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</si>
  <si>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</si>
  <si>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</si>
  <si>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</si>
  <si>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</si>
  <si>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</si>
  <si>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</si>
  <si>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</si>
  <si>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</si>
  <si>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</si>
  <si>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</si>
  <si>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</si>
  <si>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</si>
  <si>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</si>
  <si>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</si>
  <si>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</si>
  <si>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</si>
  <si>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</si>
  <si>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</si>
  <si>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</si>
  <si>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</si>
  <si>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</si>
  <si>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</si>
  <si>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</si>
  <si>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</si>
  <si>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</si>
  <si>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</si>
  <si>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</si>
  <si>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</si>
  <si>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</si>
  <si>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</si>
  <si>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</si>
  <si>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</si>
  <si>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</si>
  <si>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</si>
  <si>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</si>
  <si>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</si>
  <si>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ic2171</t>
  </si>
  <si>
    <t>デリヘル版3（高宮菜々子）</t>
  </si>
  <si>
    <t>70歳までの出会いリクルート</t>
  </si>
  <si>
    <t>lp01</t>
  </si>
  <si>
    <t>スポニチ関東</t>
  </si>
  <si>
    <t>4C終面全5段</t>
  </si>
  <si>
    <t>3月27日(土)</t>
  </si>
  <si>
    <t>ic2172</t>
  </si>
  <si>
    <t>スポニチ関西</t>
  </si>
  <si>
    <t>ic2173</t>
  </si>
  <si>
    <t>スポニチ西部</t>
  </si>
  <si>
    <t>3月30日(火)</t>
  </si>
  <si>
    <t>ic2174</t>
  </si>
  <si>
    <t>スポニチ北海道</t>
  </si>
  <si>
    <t>ic2175</t>
  </si>
  <si>
    <t>(空電共通)</t>
  </si>
  <si>
    <t>空電</t>
  </si>
  <si>
    <t>空電 (共通)</t>
  </si>
  <si>
    <t>ic2176</t>
  </si>
  <si>
    <t>lp07</t>
  </si>
  <si>
    <t>サンスポ関東</t>
  </si>
  <si>
    <t>3月14日(日)</t>
  </si>
  <si>
    <t>ic2177</t>
  </si>
  <si>
    <t>ic2178</t>
  </si>
  <si>
    <t>新書籍版2（広瀬結香）</t>
  </si>
  <si>
    <t>強制出会い</t>
  </si>
  <si>
    <t>サンスポ関西</t>
  </si>
  <si>
    <t>全5段</t>
  </si>
  <si>
    <t>3月20日(土)</t>
  </si>
  <si>
    <t>ic2179</t>
  </si>
  <si>
    <t>ic2180</t>
  </si>
  <si>
    <t>デリヘル版2（晶エリー）</t>
  </si>
  <si>
    <t>ねぇ昨日4人も会っちゃいましたよ</t>
  </si>
  <si>
    <t>3月28日(日)</t>
  </si>
  <si>
    <t>ic2181</t>
  </si>
  <si>
    <t>ic2182</t>
  </si>
  <si>
    <t>①求人風（高宮菜々子）</t>
  </si>
  <si>
    <t>①もう５０代の熟女だけど</t>
  </si>
  <si>
    <t>半2段つかみ20段保証</t>
  </si>
  <si>
    <t>20段保証</t>
  </si>
  <si>
    <t>ic2183</t>
  </si>
  <si>
    <t>②旧デイリー風（晶エリー）</t>
  </si>
  <si>
    <t>②ねぇ昨日4人も会っちゃいましたよ</t>
  </si>
  <si>
    <t>ic2184</t>
  </si>
  <si>
    <t>③興奮版（広瀬結香）</t>
  </si>
  <si>
    <t>③70歳までの出会いリクルート</t>
  </si>
  <si>
    <t>ic2185</t>
  </si>
  <si>
    <t>④黒：右女３（高宮菜々子）</t>
  </si>
  <si>
    <t>④お願い一度だけ試してダメならすぐ退会していいから</t>
  </si>
  <si>
    <t>ic2186</t>
  </si>
  <si>
    <t>ic2187</t>
  </si>
  <si>
    <t>ic2188</t>
  </si>
  <si>
    <t>ic2189</t>
  </si>
  <si>
    <t>ic2190</t>
  </si>
  <si>
    <t>ic2191</t>
  </si>
  <si>
    <t>ic2192</t>
  </si>
  <si>
    <t>ニッカン関西</t>
  </si>
  <si>
    <t>半2段つかみ１0段保証</t>
  </si>
  <si>
    <t>1～10日</t>
  </si>
  <si>
    <t>ic2193</t>
  </si>
  <si>
    <t>11～20日</t>
  </si>
  <si>
    <t>ic2194</t>
  </si>
  <si>
    <t>21～31日</t>
  </si>
  <si>
    <t>ic2195</t>
  </si>
  <si>
    <t>ic2196</t>
  </si>
  <si>
    <t>ニッカン西部</t>
  </si>
  <si>
    <t>ic2197</t>
  </si>
  <si>
    <t>ic2198</t>
  </si>
  <si>
    <t>ic2199</t>
  </si>
  <si>
    <t>ic2200</t>
  </si>
  <si>
    <t>ニッカン北海道</t>
  </si>
  <si>
    <t>半2段つかみ10回以上</t>
  </si>
  <si>
    <t>ic2201</t>
  </si>
  <si>
    <t>②黒：右女３（晶エリー）</t>
  </si>
  <si>
    <t>②求む！50歳以上の女性好き男性</t>
  </si>
  <si>
    <t>ic2202</t>
  </si>
  <si>
    <t>③求人風（広瀬結香）</t>
  </si>
  <si>
    <t>③男は頑張らずに出会えるサイトすごいすごい</t>
  </si>
  <si>
    <t>ic2203</t>
  </si>
  <si>
    <t>ic2204</t>
  </si>
  <si>
    <t>お祭り版（晶エリー）</t>
  </si>
  <si>
    <t>出会い祭り</t>
  </si>
  <si>
    <t>3月12日(金)</t>
  </si>
  <si>
    <t>ic2205</t>
  </si>
  <si>
    <t>ic2206</t>
  </si>
  <si>
    <t>3月05日(金)</t>
  </si>
  <si>
    <t>ic2207</t>
  </si>
  <si>
    <t>ic2208</t>
  </si>
  <si>
    <t>1C終面全5段</t>
  </si>
  <si>
    <t>3月21日(日)</t>
  </si>
  <si>
    <t>ic2209</t>
  </si>
  <si>
    <t>ic2210</t>
  </si>
  <si>
    <t>3月13日(土)</t>
  </si>
  <si>
    <t>ic2211</t>
  </si>
  <si>
    <t>ic2212</t>
  </si>
  <si>
    <t>デリヘル版2（広瀬結香）</t>
  </si>
  <si>
    <t>3月06日(土)</t>
  </si>
  <si>
    <t>ic2213</t>
  </si>
  <si>
    <t>ic2214</t>
  </si>
  <si>
    <t>新書籍版2（晶エリー）</t>
  </si>
  <si>
    <t>ic2215</t>
  </si>
  <si>
    <t>ic2216</t>
  </si>
  <si>
    <t>デリヘル版3（晶エリー）</t>
  </si>
  <si>
    <t>久々に興奮しました</t>
  </si>
  <si>
    <t>デイリースポーツ関西</t>
  </si>
  <si>
    <t>3月07日(日)</t>
  </si>
  <si>
    <t>ic2217</t>
  </si>
  <si>
    <t>ic2218</t>
  </si>
  <si>
    <t>ic2219</t>
  </si>
  <si>
    <t>ic2220</t>
  </si>
  <si>
    <t>九スポ</t>
  </si>
  <si>
    <t>ic2221</t>
  </si>
  <si>
    <t>ic2222</t>
  </si>
  <si>
    <t>記事(ノーマル)（）</t>
  </si>
  <si>
    <t>159「加齢臭、薄毛、肥満、そのままでいいの！！」</t>
  </si>
  <si>
    <t>4C記事枠</t>
  </si>
  <si>
    <t>ic2223</t>
  </si>
  <si>
    <t>記事(黄)（）</t>
  </si>
  <si>
    <t>160「直で会う！オンラインなんて面倒だ。」</t>
  </si>
  <si>
    <t>ic2224</t>
  </si>
  <si>
    <t>記事(赤)（）</t>
  </si>
  <si>
    <t>161「出会い24時！いっぱい誘われすぎて申し訳ない」</t>
  </si>
  <si>
    <t>ic2225</t>
  </si>
  <si>
    <t>記事(青)（）</t>
  </si>
  <si>
    <t>162「男性が不足しているため、取り合いになりません」</t>
  </si>
  <si>
    <t>ic2226</t>
  </si>
  <si>
    <t>共通</t>
  </si>
  <si>
    <t>ic2227</t>
  </si>
  <si>
    <t>記事枠</t>
  </si>
  <si>
    <t>ic2228</t>
  </si>
  <si>
    <t>新聞 TOTAL</t>
  </si>
  <si>
    <t>●雑誌 広告</t>
  </si>
  <si>
    <t>za191</t>
  </si>
  <si>
    <t>日本ジャーナル出版</t>
  </si>
  <si>
    <t>新50代（高宮菜々子）</t>
  </si>
  <si>
    <t>週刊実話</t>
  </si>
  <si>
    <t>表4</t>
  </si>
  <si>
    <t>3月11日(木)</t>
  </si>
  <si>
    <t>za192</t>
  </si>
  <si>
    <t>za193</t>
  </si>
  <si>
    <t>扶桑社</t>
  </si>
  <si>
    <t>（高宮菜々子）</t>
  </si>
  <si>
    <t>求む50歳以上の女性と恋愛・結婚したい男性</t>
  </si>
  <si>
    <t>Tvnavi</t>
  </si>
  <si>
    <t>(月間Tvnavi)①</t>
  </si>
  <si>
    <t>3月24日(水)</t>
  </si>
  <si>
    <t>za194</t>
  </si>
  <si>
    <t>za195</t>
  </si>
  <si>
    <t>（晶エリー）</t>
  </si>
  <si>
    <t>女性からご飯に誘われる。男性はyesかnoか答えるだけ。</t>
  </si>
  <si>
    <t>za196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</si>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</sst>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58</v>
      </c>
      <c r="D6" s="195">
        <v>3905000</v>
      </c>
      <c r="E6" s="81">
        <v>1779</v>
      </c>
      <c r="F6" s="81">
        <v>708</v>
      </c>
      <c r="G6" s="81">
        <v>2959</v>
      </c>
      <c r="H6" s="91">
        <v>345</v>
      </c>
      <c r="I6" s="92">
        <v>5</v>
      </c>
      <c r="J6" s="145">
        <f>H6+I6</f>
        <v>350</v>
      </c>
      <c r="K6" s="82">
        <f>IFERROR(J6/G6,"-")</f>
        <v>0.11828320378506</v>
      </c>
      <c r="L6" s="81">
        <v>31</v>
      </c>
      <c r="M6" s="81">
        <v>79</v>
      </c>
      <c r="N6" s="82">
        <f>IFERROR(L6/J6,"-")</f>
        <v>0.088571428571429</v>
      </c>
      <c r="O6" s="83">
        <f>IFERROR(D6/J6,"-")</f>
        <v>11157.142857143</v>
      </c>
      <c r="P6" s="84">
        <v>70</v>
      </c>
      <c r="Q6" s="82">
        <f>IFERROR(P6/J6,"-")</f>
        <v>0.2</v>
      </c>
      <c r="R6" s="200">
        <v>5120270</v>
      </c>
      <c r="S6" s="201">
        <f>IFERROR(R6/J6,"-")</f>
        <v>14629.342857143</v>
      </c>
      <c r="T6" s="201">
        <f>IFERROR(R6/P6,"-")</f>
        <v>73146.714285714</v>
      </c>
      <c r="U6" s="195">
        <f>IFERROR(R6-D6,"-")</f>
        <v>1215270</v>
      </c>
      <c r="V6" s="85">
        <f>R6/D6</f>
        <v>1.3112087067862</v>
      </c>
      <c r="W6" s="79"/>
      <c r="X6" s="144"/>
    </row>
    <row r="7" spans="1:24">
      <c r="A7" s="80"/>
      <c r="B7" s="86" t="s">
        <v>24</v>
      </c>
      <c r="C7" s="86">
        <v>6</v>
      </c>
      <c r="D7" s="195">
        <v>570000</v>
      </c>
      <c r="E7" s="81">
        <v>277</v>
      </c>
      <c r="F7" s="81">
        <v>127</v>
      </c>
      <c r="G7" s="81">
        <v>329</v>
      </c>
      <c r="H7" s="91">
        <v>55</v>
      </c>
      <c r="I7" s="92">
        <v>1</v>
      </c>
      <c r="J7" s="145">
        <f>H7+I7</f>
        <v>56</v>
      </c>
      <c r="K7" s="82">
        <f>IFERROR(J7/G7,"-")</f>
        <v>0.17021276595745</v>
      </c>
      <c r="L7" s="81">
        <v>7</v>
      </c>
      <c r="M7" s="81">
        <v>13</v>
      </c>
      <c r="N7" s="82">
        <f>IFERROR(L7/J7,"-")</f>
        <v>0.125</v>
      </c>
      <c r="O7" s="83">
        <f>IFERROR(D7/J7,"-")</f>
        <v>10178.571428571</v>
      </c>
      <c r="P7" s="84">
        <v>9</v>
      </c>
      <c r="Q7" s="82">
        <f>IFERROR(P7/J7,"-")</f>
        <v>0.16071428571429</v>
      </c>
      <c r="R7" s="200">
        <v>544000</v>
      </c>
      <c r="S7" s="201">
        <f>IFERROR(R7/J7,"-")</f>
        <v>9714.2857142857</v>
      </c>
      <c r="T7" s="201">
        <f>IFERROR(R7/P7,"-")</f>
        <v>60444.444444444</v>
      </c>
      <c r="U7" s="195">
        <f>IFERROR(R7-D7,"-")</f>
        <v>-26000</v>
      </c>
      <c r="V7" s="85">
        <f>R7/D7</f>
        <v>0.95438596491228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4475000</v>
      </c>
      <c r="E10" s="41">
        <f>SUM(E6:E8)</f>
        <v>2056</v>
      </c>
      <c r="F10" s="41">
        <f>SUM(F6:F8)</f>
        <v>835</v>
      </c>
      <c r="G10" s="41">
        <f>SUM(G6:G8)</f>
        <v>3288</v>
      </c>
      <c r="H10" s="41">
        <f>SUM(H6:H8)</f>
        <v>400</v>
      </c>
      <c r="I10" s="41">
        <f>SUM(I6:I8)</f>
        <v>6</v>
      </c>
      <c r="J10" s="41">
        <f>SUM(J6:J8)</f>
        <v>406</v>
      </c>
      <c r="K10" s="42">
        <f>IFERROR(J10/G10,"-")</f>
        <v>0.12347931873479</v>
      </c>
      <c r="L10" s="78">
        <f>SUM(L6:L8)</f>
        <v>38</v>
      </c>
      <c r="M10" s="78">
        <f>SUM(M6:M8)</f>
        <v>92</v>
      </c>
      <c r="N10" s="42">
        <f>IFERROR(L10/J10,"-")</f>
        <v>0.0935960591133</v>
      </c>
      <c r="O10" s="43">
        <f>IFERROR(D10/J10,"-")</f>
        <v>11022.167487685</v>
      </c>
      <c r="P10" s="44">
        <f>SUM(P6:P8)</f>
        <v>79</v>
      </c>
      <c r="Q10" s="42">
        <f>IFERROR(P10/J10,"-")</f>
        <v>0.19458128078818</v>
      </c>
      <c r="R10" s="45">
        <f>SUM(R6:R8)</f>
        <v>5664270</v>
      </c>
      <c r="S10" s="45">
        <f>IFERROR(R10/J10,"-")</f>
        <v>13951.403940887</v>
      </c>
      <c r="T10" s="45">
        <f>IFERROR(R10/P10,"-")</f>
        <v>71699.620253165</v>
      </c>
      <c r="U10" s="46">
        <f>SUM(U6:U8)</f>
        <v>1189270</v>
      </c>
      <c r="V10" s="47">
        <f>IFERROR(R10/D10,"-")</f>
        <v>1.2657586592179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0.79178142857143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62</v>
      </c>
      <c r="L6" s="81">
        <v>0</v>
      </c>
      <c r="M6" s="81">
        <v>206</v>
      </c>
      <c r="N6" s="91">
        <v>25</v>
      </c>
      <c r="O6" s="92">
        <v>0</v>
      </c>
      <c r="P6" s="93">
        <f>N6+O6</f>
        <v>25</v>
      </c>
      <c r="Q6" s="82">
        <f>IFERROR(P6/M6,"-")</f>
        <v>0.12135922330097</v>
      </c>
      <c r="R6" s="81">
        <v>2</v>
      </c>
      <c r="S6" s="81">
        <v>9</v>
      </c>
      <c r="T6" s="82">
        <f>IFERROR(S6/(O6+P6),"-")</f>
        <v>0.36</v>
      </c>
      <c r="U6" s="182">
        <f>IFERROR(J6/SUM(P6:P10),"-")</f>
        <v>8536.5853658537</v>
      </c>
      <c r="V6" s="84">
        <v>2</v>
      </c>
      <c r="W6" s="82">
        <f>IF(P6=0,"-",V6/P6)</f>
        <v>0.08</v>
      </c>
      <c r="X6" s="186">
        <v>19000</v>
      </c>
      <c r="Y6" s="187">
        <f>IFERROR(X6/P6,"-")</f>
        <v>760</v>
      </c>
      <c r="Z6" s="187">
        <f>IFERROR(X6/V6,"-")</f>
        <v>9500</v>
      </c>
      <c r="AA6" s="188">
        <f>SUM(X6:X10)-SUM(J6:J10)</f>
        <v>-145753</v>
      </c>
      <c r="AB6" s="85">
        <f>SUM(X6:X10)/SUM(J6:J10)</f>
        <v>0.79178142857143</v>
      </c>
      <c r="AC6" s="79"/>
      <c r="AD6" s="94">
        <v>1</v>
      </c>
      <c r="AE6" s="95">
        <f>IF(P6=0,"",IF(AD6=0,"",(AD6/P6)))</f>
        <v>0.04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0.12</v>
      </c>
      <c r="BG6" s="112">
        <v>1</v>
      </c>
      <c r="BH6" s="114">
        <f>IFERROR(BG6/BE6,"-")</f>
        <v>0.33333333333333</v>
      </c>
      <c r="BI6" s="115">
        <v>5000</v>
      </c>
      <c r="BJ6" s="116">
        <f>IFERROR(BI6/BE6,"-")</f>
        <v>1666.6666666667</v>
      </c>
      <c r="BK6" s="117">
        <v>1</v>
      </c>
      <c r="BL6" s="117"/>
      <c r="BM6" s="117"/>
      <c r="BN6" s="119">
        <v>9</v>
      </c>
      <c r="BO6" s="120">
        <f>IF(P6=0,"",IF(BN6=0,"",(BN6/P6)))</f>
        <v>0.36</v>
      </c>
      <c r="BP6" s="121">
        <v>1</v>
      </c>
      <c r="BQ6" s="122">
        <f>IFERROR(BP6/BN6,"-")</f>
        <v>0.11111111111111</v>
      </c>
      <c r="BR6" s="123">
        <v>13000</v>
      </c>
      <c r="BS6" s="124">
        <f>IFERROR(BR6/BN6,"-")</f>
        <v>1444.4444444444</v>
      </c>
      <c r="BT6" s="125"/>
      <c r="BU6" s="125"/>
      <c r="BV6" s="125">
        <v>1</v>
      </c>
      <c r="BW6" s="126">
        <v>7</v>
      </c>
      <c r="BX6" s="127">
        <f>IF(P6=0,"",IF(BW6=0,"",(BW6/P6)))</f>
        <v>0.28</v>
      </c>
      <c r="BY6" s="128">
        <v>2</v>
      </c>
      <c r="BZ6" s="129">
        <f>IFERROR(BY6/BW6,"-")</f>
        <v>0.28571428571429</v>
      </c>
      <c r="CA6" s="130">
        <v>19000</v>
      </c>
      <c r="CB6" s="131">
        <f>IFERROR(CA6/BW6,"-")</f>
        <v>2714.2857142857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19000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41</v>
      </c>
      <c r="L7" s="81">
        <v>0</v>
      </c>
      <c r="M7" s="81">
        <v>241</v>
      </c>
      <c r="N7" s="91">
        <v>22</v>
      </c>
      <c r="O7" s="92">
        <v>0</v>
      </c>
      <c r="P7" s="93">
        <f>N7+O7</f>
        <v>22</v>
      </c>
      <c r="Q7" s="82">
        <f>IFERROR(P7/M7,"-")</f>
        <v>0.091286307053942</v>
      </c>
      <c r="R7" s="81">
        <v>2</v>
      </c>
      <c r="S7" s="81">
        <v>10</v>
      </c>
      <c r="T7" s="82">
        <f>IFERROR(S7/(O7+P7),"-")</f>
        <v>0.45454545454545</v>
      </c>
      <c r="U7" s="182"/>
      <c r="V7" s="84">
        <v>5</v>
      </c>
      <c r="W7" s="82">
        <f>IF(P7=0,"-",V7/P7)</f>
        <v>0.22727272727273</v>
      </c>
      <c r="X7" s="186">
        <v>37000</v>
      </c>
      <c r="Y7" s="187">
        <f>IFERROR(X7/P7,"-")</f>
        <v>1681.8181818182</v>
      </c>
      <c r="Z7" s="187">
        <f>IFERROR(X7/V7,"-")</f>
        <v>7400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0.13636363636364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0.31818181818182</v>
      </c>
      <c r="BG7" s="112">
        <v>2</v>
      </c>
      <c r="BH7" s="114">
        <f>IFERROR(BG7/BE7,"-")</f>
        <v>0.28571428571429</v>
      </c>
      <c r="BI7" s="115">
        <v>21000</v>
      </c>
      <c r="BJ7" s="116">
        <f>IFERROR(BI7/BE7,"-")</f>
        <v>3000</v>
      </c>
      <c r="BK7" s="117"/>
      <c r="BL7" s="117">
        <v>1</v>
      </c>
      <c r="BM7" s="117">
        <v>1</v>
      </c>
      <c r="BN7" s="119">
        <v>5</v>
      </c>
      <c r="BO7" s="120">
        <f>IF(P7=0,"",IF(BN7=0,"",(BN7/P7)))</f>
        <v>0.22727272727273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>
        <v>4</v>
      </c>
      <c r="BX7" s="127">
        <f>IF(P7=0,"",IF(BW7=0,"",(BW7/P7)))</f>
        <v>0.18181818181818</v>
      </c>
      <c r="BY7" s="128">
        <v>2</v>
      </c>
      <c r="BZ7" s="129">
        <f>IFERROR(BY7/BW7,"-")</f>
        <v>0.5</v>
      </c>
      <c r="CA7" s="130">
        <v>11000</v>
      </c>
      <c r="CB7" s="131">
        <f>IFERROR(CA7/BW7,"-")</f>
        <v>2750</v>
      </c>
      <c r="CC7" s="132">
        <v>1</v>
      </c>
      <c r="CD7" s="132">
        <v>1</v>
      </c>
      <c r="CE7" s="132"/>
      <c r="CF7" s="133">
        <v>1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37000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90" t="s">
        <v>72</v>
      </c>
      <c r="J8" s="188"/>
      <c r="K8" s="81">
        <v>14</v>
      </c>
      <c r="L8" s="81">
        <v>0</v>
      </c>
      <c r="M8" s="81">
        <v>87</v>
      </c>
      <c r="N8" s="91">
        <v>5</v>
      </c>
      <c r="O8" s="92">
        <v>0</v>
      </c>
      <c r="P8" s="93">
        <f>N8+O8</f>
        <v>5</v>
      </c>
      <c r="Q8" s="82">
        <f>IFERROR(P8/M8,"-")</f>
        <v>0.057471264367816</v>
      </c>
      <c r="R8" s="81">
        <v>1</v>
      </c>
      <c r="S8" s="81">
        <v>2</v>
      </c>
      <c r="T8" s="82">
        <f>IFERROR(S8/(O8+P8),"-")</f>
        <v>0.4</v>
      </c>
      <c r="U8" s="182"/>
      <c r="V8" s="84">
        <v>3</v>
      </c>
      <c r="W8" s="82">
        <f>IF(P8=0,"-",V8/P8)</f>
        <v>0.6</v>
      </c>
      <c r="X8" s="186">
        <v>26187</v>
      </c>
      <c r="Y8" s="187">
        <f>IFERROR(X8/P8,"-")</f>
        <v>5237.4</v>
      </c>
      <c r="Z8" s="187">
        <f>IFERROR(X8/V8,"-")</f>
        <v>8729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>
        <v>1</v>
      </c>
      <c r="AY8" s="108">
        <f>IFERROR(AX8/AV8,"-")</f>
        <v>1</v>
      </c>
      <c r="AZ8" s="109">
        <v>20000</v>
      </c>
      <c r="BA8" s="110">
        <f>IFERROR(AZ8/AV8,"-")</f>
        <v>20000</v>
      </c>
      <c r="BB8" s="111"/>
      <c r="BC8" s="111">
        <v>1</v>
      </c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0.8</v>
      </c>
      <c r="BP8" s="121">
        <v>2</v>
      </c>
      <c r="BQ8" s="122">
        <f>IFERROR(BP8/BN8,"-")</f>
        <v>0.5</v>
      </c>
      <c r="BR8" s="123">
        <v>6187</v>
      </c>
      <c r="BS8" s="124">
        <f>IFERROR(BR8/BN8,"-")</f>
        <v>1546.75</v>
      </c>
      <c r="BT8" s="125">
        <v>1</v>
      </c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26187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67</v>
      </c>
      <c r="J9" s="188"/>
      <c r="K9" s="81">
        <v>8</v>
      </c>
      <c r="L9" s="81">
        <v>0</v>
      </c>
      <c r="M9" s="81">
        <v>59</v>
      </c>
      <c r="N9" s="91">
        <v>3</v>
      </c>
      <c r="O9" s="92">
        <v>0</v>
      </c>
      <c r="P9" s="93">
        <f>N9+O9</f>
        <v>3</v>
      </c>
      <c r="Q9" s="82">
        <f>IFERROR(P9/M9,"-")</f>
        <v>0.050847457627119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169</v>
      </c>
      <c r="L10" s="81">
        <v>118</v>
      </c>
      <c r="M10" s="81">
        <v>53</v>
      </c>
      <c r="N10" s="91">
        <v>27</v>
      </c>
      <c r="O10" s="92">
        <v>0</v>
      </c>
      <c r="P10" s="93">
        <f>N10+O10</f>
        <v>27</v>
      </c>
      <c r="Q10" s="82">
        <f>IFERROR(P10/M10,"-")</f>
        <v>0.50943396226415</v>
      </c>
      <c r="R10" s="81">
        <v>4</v>
      </c>
      <c r="S10" s="81">
        <v>3</v>
      </c>
      <c r="T10" s="82">
        <f>IFERROR(S10/(O10+P10),"-")</f>
        <v>0.11111111111111</v>
      </c>
      <c r="U10" s="182"/>
      <c r="V10" s="84">
        <v>5</v>
      </c>
      <c r="W10" s="82">
        <f>IF(P10=0,"-",V10/P10)</f>
        <v>0.18518518518519</v>
      </c>
      <c r="X10" s="186">
        <v>472060</v>
      </c>
      <c r="Y10" s="187">
        <f>IFERROR(X10/P10,"-")</f>
        <v>17483.703703704</v>
      </c>
      <c r="Z10" s="187">
        <f>IFERROR(X10/V10,"-")</f>
        <v>94412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0.037037037037037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0.14814814814815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0.22222222222222</v>
      </c>
      <c r="BP10" s="121">
        <v>2</v>
      </c>
      <c r="BQ10" s="122">
        <f>IFERROR(BP10/BN10,"-")</f>
        <v>0.33333333333333</v>
      </c>
      <c r="BR10" s="123">
        <v>63060</v>
      </c>
      <c r="BS10" s="124">
        <f>IFERROR(BR10/BN10,"-")</f>
        <v>10510</v>
      </c>
      <c r="BT10" s="125"/>
      <c r="BU10" s="125">
        <v>1</v>
      </c>
      <c r="BV10" s="125">
        <v>1</v>
      </c>
      <c r="BW10" s="126">
        <v>12</v>
      </c>
      <c r="BX10" s="127">
        <f>IF(P10=0,"",IF(BW10=0,"",(BW10/P10)))</f>
        <v>0.44444444444444</v>
      </c>
      <c r="BY10" s="128">
        <v>3</v>
      </c>
      <c r="BZ10" s="129">
        <f>IFERROR(BY10/BW10,"-")</f>
        <v>0.25</v>
      </c>
      <c r="CA10" s="130">
        <v>207000</v>
      </c>
      <c r="CB10" s="131">
        <f>IFERROR(CA10/BW10,"-")</f>
        <v>17250</v>
      </c>
      <c r="CC10" s="132">
        <v>1</v>
      </c>
      <c r="CD10" s="132"/>
      <c r="CE10" s="132">
        <v>2</v>
      </c>
      <c r="CF10" s="133">
        <v>4</v>
      </c>
      <c r="CG10" s="134">
        <f>IF(P10=0,"",IF(CF10=0,"",(CF10/P10)))</f>
        <v>0.14814814814815</v>
      </c>
      <c r="CH10" s="135">
        <v>1</v>
      </c>
      <c r="CI10" s="136">
        <f>IFERROR(CH10/CF10,"-")</f>
        <v>0.25</v>
      </c>
      <c r="CJ10" s="137">
        <v>205000</v>
      </c>
      <c r="CK10" s="138">
        <f>IFERROR(CJ10/CF10,"-")</f>
        <v>51250</v>
      </c>
      <c r="CL10" s="139"/>
      <c r="CM10" s="139"/>
      <c r="CN10" s="139">
        <v>1</v>
      </c>
      <c r="CO10" s="140">
        <v>5</v>
      </c>
      <c r="CP10" s="141">
        <v>472060</v>
      </c>
      <c r="CQ10" s="141">
        <v>205000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1.5070175438596</v>
      </c>
      <c r="B11" s="203" t="s">
        <v>79</v>
      </c>
      <c r="C11" s="203"/>
      <c r="D11" s="203" t="s">
        <v>62</v>
      </c>
      <c r="E11" s="203" t="s">
        <v>63</v>
      </c>
      <c r="F11" s="203" t="s">
        <v>80</v>
      </c>
      <c r="G11" s="203" t="s">
        <v>81</v>
      </c>
      <c r="H11" s="90" t="s">
        <v>66</v>
      </c>
      <c r="I11" s="205" t="s">
        <v>82</v>
      </c>
      <c r="J11" s="188">
        <v>570000</v>
      </c>
      <c r="K11" s="81">
        <v>42</v>
      </c>
      <c r="L11" s="81">
        <v>0</v>
      </c>
      <c r="M11" s="81">
        <v>199</v>
      </c>
      <c r="N11" s="91">
        <v>12</v>
      </c>
      <c r="O11" s="92">
        <v>0</v>
      </c>
      <c r="P11" s="93">
        <f>N11+O11</f>
        <v>12</v>
      </c>
      <c r="Q11" s="82">
        <f>IFERROR(P11/M11,"-")</f>
        <v>0.060301507537688</v>
      </c>
      <c r="R11" s="81">
        <v>0</v>
      </c>
      <c r="S11" s="81">
        <v>2</v>
      </c>
      <c r="T11" s="82">
        <f>IFERROR(S11/(O11+P11),"-")</f>
        <v>0.16666666666667</v>
      </c>
      <c r="U11" s="182">
        <f>IFERROR(J11/SUM(P11:P16),"-")</f>
        <v>16285.714285714</v>
      </c>
      <c r="V11" s="84">
        <v>2</v>
      </c>
      <c r="W11" s="82">
        <f>IF(P11=0,"-",V11/P11)</f>
        <v>0.16666666666667</v>
      </c>
      <c r="X11" s="186">
        <v>11000</v>
      </c>
      <c r="Y11" s="187">
        <f>IFERROR(X11/P11,"-")</f>
        <v>916.66666666667</v>
      </c>
      <c r="Z11" s="187">
        <f>IFERROR(X11/V11,"-")</f>
        <v>5500</v>
      </c>
      <c r="AA11" s="188">
        <f>SUM(X11:X16)-SUM(J11:J16)</f>
        <v>289000</v>
      </c>
      <c r="AB11" s="85">
        <f>SUM(X11:X16)/SUM(J11:J16)</f>
        <v>1.5070175438596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0.083333333333333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0.083333333333333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0.66666666666667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0.16666666666667</v>
      </c>
      <c r="BY11" s="128">
        <v>2</v>
      </c>
      <c r="BZ11" s="129">
        <f>IFERROR(BY11/BW11,"-")</f>
        <v>1</v>
      </c>
      <c r="CA11" s="130">
        <v>11000</v>
      </c>
      <c r="CB11" s="131">
        <f>IFERROR(CA11/BW11,"-")</f>
        <v>5500</v>
      </c>
      <c r="CC11" s="132">
        <v>1</v>
      </c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11000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62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51</v>
      </c>
      <c r="L12" s="81">
        <v>39</v>
      </c>
      <c r="M12" s="81">
        <v>10</v>
      </c>
      <c r="N12" s="91">
        <v>4</v>
      </c>
      <c r="O12" s="92">
        <v>0</v>
      </c>
      <c r="P12" s="93">
        <f>N12+O12</f>
        <v>4</v>
      </c>
      <c r="Q12" s="82">
        <f>IFERROR(P12/M12,"-")</f>
        <v>0.4</v>
      </c>
      <c r="R12" s="81">
        <v>0</v>
      </c>
      <c r="S12" s="81">
        <v>1</v>
      </c>
      <c r="T12" s="82">
        <f>IFERROR(S12/(O12+P12),"-")</f>
        <v>0.25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0.75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80</v>
      </c>
      <c r="G13" s="203" t="s">
        <v>87</v>
      </c>
      <c r="H13" s="90" t="s">
        <v>88</v>
      </c>
      <c r="I13" s="204" t="s">
        <v>89</v>
      </c>
      <c r="J13" s="188"/>
      <c r="K13" s="81">
        <v>11</v>
      </c>
      <c r="L13" s="81">
        <v>0</v>
      </c>
      <c r="M13" s="81">
        <v>26</v>
      </c>
      <c r="N13" s="91">
        <v>3</v>
      </c>
      <c r="O13" s="92">
        <v>0</v>
      </c>
      <c r="P13" s="93">
        <f>N13+O13</f>
        <v>3</v>
      </c>
      <c r="Q13" s="82">
        <f>IFERROR(P13/M13,"-")</f>
        <v>0.11538461538462</v>
      </c>
      <c r="R13" s="81">
        <v>0</v>
      </c>
      <c r="S13" s="81">
        <v>2</v>
      </c>
      <c r="T13" s="82">
        <f>IFERROR(S13/(O13+P13),"-")</f>
        <v>0.66666666666667</v>
      </c>
      <c r="U13" s="182"/>
      <c r="V13" s="84">
        <v>1</v>
      </c>
      <c r="W13" s="82">
        <f>IF(P13=0,"-",V13/P13)</f>
        <v>0.33333333333333</v>
      </c>
      <c r="X13" s="186">
        <v>18000</v>
      </c>
      <c r="Y13" s="187">
        <f>IFERROR(X13/P13,"-")</f>
        <v>6000</v>
      </c>
      <c r="Z13" s="187">
        <f>IFERROR(X13/V13,"-")</f>
        <v>18000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0.33333333333333</v>
      </c>
      <c r="CH13" s="135">
        <v>1</v>
      </c>
      <c r="CI13" s="136">
        <f>IFERROR(CH13/CF13,"-")</f>
        <v>1</v>
      </c>
      <c r="CJ13" s="137">
        <v>18000</v>
      </c>
      <c r="CK13" s="138">
        <f>IFERROR(CJ13/CF13,"-")</f>
        <v>18000</v>
      </c>
      <c r="CL13" s="139"/>
      <c r="CM13" s="139"/>
      <c r="CN13" s="139">
        <v>1</v>
      </c>
      <c r="CO13" s="140">
        <v>1</v>
      </c>
      <c r="CP13" s="141">
        <v>18000</v>
      </c>
      <c r="CQ13" s="141">
        <v>18000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85</v>
      </c>
      <c r="E14" s="203" t="s">
        <v>86</v>
      </c>
      <c r="F14" s="203" t="s">
        <v>77</v>
      </c>
      <c r="G14" s="203"/>
      <c r="H14" s="90"/>
      <c r="I14" s="90"/>
      <c r="J14" s="188"/>
      <c r="K14" s="81">
        <v>34</v>
      </c>
      <c r="L14" s="81">
        <v>25</v>
      </c>
      <c r="M14" s="81">
        <v>11</v>
      </c>
      <c r="N14" s="91">
        <v>7</v>
      </c>
      <c r="O14" s="92">
        <v>0</v>
      </c>
      <c r="P14" s="93">
        <f>N14+O14</f>
        <v>7</v>
      </c>
      <c r="Q14" s="82">
        <f>IFERROR(P14/M14,"-")</f>
        <v>0.63636363636364</v>
      </c>
      <c r="R14" s="81">
        <v>1</v>
      </c>
      <c r="S14" s="81">
        <v>2</v>
      </c>
      <c r="T14" s="82">
        <f>IFERROR(S14/(O14+P14),"-")</f>
        <v>0.28571428571429</v>
      </c>
      <c r="U14" s="182"/>
      <c r="V14" s="84">
        <v>2</v>
      </c>
      <c r="W14" s="82">
        <f>IF(P14=0,"-",V14/P14)</f>
        <v>0.28571428571429</v>
      </c>
      <c r="X14" s="186">
        <v>22000</v>
      </c>
      <c r="Y14" s="187">
        <f>IFERROR(X14/P14,"-")</f>
        <v>3142.8571428571</v>
      </c>
      <c r="Z14" s="187">
        <f>IFERROR(X14/V14,"-")</f>
        <v>11000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0.42857142857143</v>
      </c>
      <c r="BP14" s="121">
        <v>1</v>
      </c>
      <c r="BQ14" s="122">
        <f>IFERROR(BP14/BN14,"-")</f>
        <v>0.33333333333333</v>
      </c>
      <c r="BR14" s="123">
        <v>17000</v>
      </c>
      <c r="BS14" s="124">
        <f>IFERROR(BR14/BN14,"-")</f>
        <v>5666.6666666667</v>
      </c>
      <c r="BT14" s="125"/>
      <c r="BU14" s="125"/>
      <c r="BV14" s="125">
        <v>1</v>
      </c>
      <c r="BW14" s="126">
        <v>2</v>
      </c>
      <c r="BX14" s="127">
        <f>IF(P14=0,"",IF(BW14=0,"",(BW14/P14)))</f>
        <v>0.28571428571429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22000</v>
      </c>
      <c r="CQ14" s="141">
        <v>17000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64</v>
      </c>
      <c r="G15" s="203" t="s">
        <v>87</v>
      </c>
      <c r="H15" s="90" t="s">
        <v>88</v>
      </c>
      <c r="I15" s="205" t="s">
        <v>94</v>
      </c>
      <c r="J15" s="188"/>
      <c r="K15" s="81">
        <v>17</v>
      </c>
      <c r="L15" s="81">
        <v>0</v>
      </c>
      <c r="M15" s="81">
        <v>51</v>
      </c>
      <c r="N15" s="91">
        <v>5</v>
      </c>
      <c r="O15" s="92">
        <v>0</v>
      </c>
      <c r="P15" s="93">
        <f>N15+O15</f>
        <v>5</v>
      </c>
      <c r="Q15" s="82">
        <f>IFERROR(P15/M15,"-")</f>
        <v>0.098039215686275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92</v>
      </c>
      <c r="E16" s="203" t="s">
        <v>93</v>
      </c>
      <c r="F16" s="203" t="s">
        <v>77</v>
      </c>
      <c r="G16" s="203"/>
      <c r="H16" s="90"/>
      <c r="I16" s="90"/>
      <c r="J16" s="188"/>
      <c r="K16" s="81">
        <v>25</v>
      </c>
      <c r="L16" s="81">
        <v>22</v>
      </c>
      <c r="M16" s="81">
        <v>6</v>
      </c>
      <c r="N16" s="91">
        <v>4</v>
      </c>
      <c r="O16" s="92">
        <v>0</v>
      </c>
      <c r="P16" s="93">
        <f>N16+O16</f>
        <v>4</v>
      </c>
      <c r="Q16" s="82">
        <f>IFERROR(P16/M16,"-")</f>
        <v>0.66666666666667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0.5</v>
      </c>
      <c r="X16" s="186">
        <v>808000</v>
      </c>
      <c r="Y16" s="187">
        <f>IFERROR(X16/P16,"-")</f>
        <v>202000</v>
      </c>
      <c r="Z16" s="187">
        <f>IFERROR(X16/V16,"-")</f>
        <v>404000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>
        <v>1</v>
      </c>
      <c r="BH16" s="114">
        <f>IFERROR(BG16/BE16,"-")</f>
        <v>1</v>
      </c>
      <c r="BI16" s="115">
        <v>795000</v>
      </c>
      <c r="BJ16" s="116">
        <f>IFERROR(BI16/BE16,"-")</f>
        <v>795000</v>
      </c>
      <c r="BK16" s="117"/>
      <c r="BL16" s="117"/>
      <c r="BM16" s="117">
        <v>1</v>
      </c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13000</v>
      </c>
      <c r="BS16" s="124">
        <f>IFERROR(BR16/BN16,"-")</f>
        <v>13000</v>
      </c>
      <c r="BT16" s="125"/>
      <c r="BU16" s="125"/>
      <c r="BV16" s="125">
        <v>1</v>
      </c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808000</v>
      </c>
      <c r="CQ16" s="141">
        <v>795000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0.118055</v>
      </c>
      <c r="B17" s="203" t="s">
        <v>96</v>
      </c>
      <c r="C17" s="203"/>
      <c r="D17" s="203" t="s">
        <v>97</v>
      </c>
      <c r="E17" s="203" t="s">
        <v>98</v>
      </c>
      <c r="F17" s="203" t="s">
        <v>64</v>
      </c>
      <c r="G17" s="203" t="s">
        <v>65</v>
      </c>
      <c r="H17" s="90" t="s">
        <v>99</v>
      </c>
      <c r="I17" s="90" t="s">
        <v>100</v>
      </c>
      <c r="J17" s="188">
        <v>400000</v>
      </c>
      <c r="K17" s="81">
        <v>6</v>
      </c>
      <c r="L17" s="81">
        <v>0</v>
      </c>
      <c r="M17" s="81">
        <v>65</v>
      </c>
      <c r="N17" s="91">
        <v>3</v>
      </c>
      <c r="O17" s="92">
        <v>0</v>
      </c>
      <c r="P17" s="93">
        <f>N17+O17</f>
        <v>3</v>
      </c>
      <c r="Q17" s="82">
        <f>IFERROR(P17/M17,"-")</f>
        <v>0.046153846153846</v>
      </c>
      <c r="R17" s="81">
        <v>0</v>
      </c>
      <c r="S17" s="81">
        <v>0</v>
      </c>
      <c r="T17" s="82">
        <f>IFERROR(S17/(O17+P17),"-")</f>
        <v>0</v>
      </c>
      <c r="U17" s="182">
        <f>IFERROR(J17/SUM(P17:P21),"-")</f>
        <v>12121.212121212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SUM(X17:X21)-SUM(J17:J21)</f>
        <v>-352778</v>
      </c>
      <c r="AB17" s="85">
        <f>SUM(X17:X21)/SUM(J17:J21)</f>
        <v>0.118055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102</v>
      </c>
      <c r="E18" s="203" t="s">
        <v>103</v>
      </c>
      <c r="F18" s="203" t="s">
        <v>80</v>
      </c>
      <c r="G18" s="203"/>
      <c r="H18" s="90" t="s">
        <v>99</v>
      </c>
      <c r="I18" s="90"/>
      <c r="J18" s="188"/>
      <c r="K18" s="81">
        <v>15</v>
      </c>
      <c r="L18" s="81">
        <v>0</v>
      </c>
      <c r="M18" s="81">
        <v>90</v>
      </c>
      <c r="N18" s="91">
        <v>4</v>
      </c>
      <c r="O18" s="92">
        <v>0</v>
      </c>
      <c r="P18" s="93">
        <f>N18+O18</f>
        <v>4</v>
      </c>
      <c r="Q18" s="82">
        <f>IFERROR(P18/M18,"-")</f>
        <v>0.044444444444444</v>
      </c>
      <c r="R18" s="81">
        <v>0</v>
      </c>
      <c r="S18" s="81">
        <v>2</v>
      </c>
      <c r="T18" s="82">
        <f>IFERROR(S18/(O18+P18),"-")</f>
        <v>0.5</v>
      </c>
      <c r="U18" s="182"/>
      <c r="V18" s="84">
        <v>1</v>
      </c>
      <c r="W18" s="82">
        <f>IF(P18=0,"-",V18/P18)</f>
        <v>0.25</v>
      </c>
      <c r="X18" s="186">
        <v>1650</v>
      </c>
      <c r="Y18" s="187">
        <f>IFERROR(X18/P18,"-")</f>
        <v>412.5</v>
      </c>
      <c r="Z18" s="187">
        <f>IFERROR(X18/V18,"-")</f>
        <v>1650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4</v>
      </c>
      <c r="BO18" s="120">
        <f>IF(P18=0,"",IF(BN18=0,"",(BN18/P18)))</f>
        <v>1</v>
      </c>
      <c r="BP18" s="121">
        <v>1</v>
      </c>
      <c r="BQ18" s="122">
        <f>IFERROR(BP18/BN18,"-")</f>
        <v>0.25</v>
      </c>
      <c r="BR18" s="123">
        <v>1650</v>
      </c>
      <c r="BS18" s="124">
        <f>IFERROR(BR18/BN18,"-")</f>
        <v>412.5</v>
      </c>
      <c r="BT18" s="125">
        <v>1</v>
      </c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1650</v>
      </c>
      <c r="CQ18" s="141">
        <v>1650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105</v>
      </c>
      <c r="E19" s="203" t="s">
        <v>106</v>
      </c>
      <c r="F19" s="203" t="s">
        <v>64</v>
      </c>
      <c r="G19" s="203"/>
      <c r="H19" s="90" t="s">
        <v>99</v>
      </c>
      <c r="I19" s="90"/>
      <c r="J19" s="188"/>
      <c r="K19" s="81">
        <v>10</v>
      </c>
      <c r="L19" s="81">
        <v>0</v>
      </c>
      <c r="M19" s="81">
        <v>54</v>
      </c>
      <c r="N19" s="91">
        <v>5</v>
      </c>
      <c r="O19" s="92">
        <v>0</v>
      </c>
      <c r="P19" s="93">
        <f>N19+O19</f>
        <v>5</v>
      </c>
      <c r="Q19" s="82">
        <f>IFERROR(P19/M19,"-")</f>
        <v>0.092592592592593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0.4</v>
      </c>
      <c r="BP19" s="121">
        <v>1</v>
      </c>
      <c r="BQ19" s="122">
        <f>IFERROR(BP19/BN19,"-")</f>
        <v>0.5</v>
      </c>
      <c r="BR19" s="123">
        <v>21000</v>
      </c>
      <c r="BS19" s="124">
        <f>IFERROR(BR19/BN19,"-")</f>
        <v>10500</v>
      </c>
      <c r="BT19" s="125"/>
      <c r="BU19" s="125"/>
      <c r="BV19" s="125">
        <v>1</v>
      </c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>
        <v>21000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108</v>
      </c>
      <c r="E20" s="203" t="s">
        <v>109</v>
      </c>
      <c r="F20" s="203" t="s">
        <v>80</v>
      </c>
      <c r="G20" s="203"/>
      <c r="H20" s="90" t="s">
        <v>99</v>
      </c>
      <c r="I20" s="90"/>
      <c r="J20" s="188"/>
      <c r="K20" s="81">
        <v>22</v>
      </c>
      <c r="L20" s="81">
        <v>0</v>
      </c>
      <c r="M20" s="81">
        <v>77</v>
      </c>
      <c r="N20" s="91">
        <v>4</v>
      </c>
      <c r="O20" s="92">
        <v>0</v>
      </c>
      <c r="P20" s="93">
        <f>N20+O20</f>
        <v>4</v>
      </c>
      <c r="Q20" s="82">
        <f>IFERROR(P20/M20,"-")</f>
        <v>0.051948051948052</v>
      </c>
      <c r="R20" s="81">
        <v>1</v>
      </c>
      <c r="S20" s="81">
        <v>2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0.75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76</v>
      </c>
      <c r="E21" s="203" t="s">
        <v>76</v>
      </c>
      <c r="F21" s="203" t="s">
        <v>77</v>
      </c>
      <c r="G21" s="203"/>
      <c r="H21" s="90"/>
      <c r="I21" s="90"/>
      <c r="J21" s="188"/>
      <c r="K21" s="81">
        <v>149</v>
      </c>
      <c r="L21" s="81">
        <v>88</v>
      </c>
      <c r="M21" s="81">
        <v>35</v>
      </c>
      <c r="N21" s="91">
        <v>17</v>
      </c>
      <c r="O21" s="92">
        <v>0</v>
      </c>
      <c r="P21" s="93">
        <f>N21+O21</f>
        <v>17</v>
      </c>
      <c r="Q21" s="82">
        <f>IFERROR(P21/M21,"-")</f>
        <v>0.48571428571429</v>
      </c>
      <c r="R21" s="81">
        <v>3</v>
      </c>
      <c r="S21" s="81">
        <v>4</v>
      </c>
      <c r="T21" s="82">
        <f>IFERROR(S21/(O21+P21),"-")</f>
        <v>0.23529411764706</v>
      </c>
      <c r="U21" s="182"/>
      <c r="V21" s="84">
        <v>2</v>
      </c>
      <c r="W21" s="82">
        <f>IF(P21=0,"-",V21/P21)</f>
        <v>0.11764705882353</v>
      </c>
      <c r="X21" s="186">
        <v>45572</v>
      </c>
      <c r="Y21" s="187">
        <f>IFERROR(X21/P21,"-")</f>
        <v>2680.7058823529</v>
      </c>
      <c r="Z21" s="187">
        <f>IFERROR(X21/V21,"-")</f>
        <v>22786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9</v>
      </c>
      <c r="BO21" s="120">
        <f>IF(P21=0,"",IF(BN21=0,"",(BN21/P21)))</f>
        <v>0.52941176470588</v>
      </c>
      <c r="BP21" s="121">
        <v>3</v>
      </c>
      <c r="BQ21" s="122">
        <f>IFERROR(BP21/BN21,"-")</f>
        <v>0.33333333333333</v>
      </c>
      <c r="BR21" s="123">
        <v>107000</v>
      </c>
      <c r="BS21" s="124">
        <f>IFERROR(BR21/BN21,"-")</f>
        <v>11888.888888889</v>
      </c>
      <c r="BT21" s="125"/>
      <c r="BU21" s="125"/>
      <c r="BV21" s="125">
        <v>3</v>
      </c>
      <c r="BW21" s="126">
        <v>4</v>
      </c>
      <c r="BX21" s="127">
        <f>IF(P21=0,"",IF(BW21=0,"",(BW21/P21)))</f>
        <v>0.23529411764706</v>
      </c>
      <c r="BY21" s="128">
        <v>2</v>
      </c>
      <c r="BZ21" s="129">
        <f>IFERROR(BY21/BW21,"-")</f>
        <v>0.5</v>
      </c>
      <c r="CA21" s="130">
        <v>36072</v>
      </c>
      <c r="CB21" s="131">
        <f>IFERROR(CA21/BW21,"-")</f>
        <v>9018</v>
      </c>
      <c r="CC21" s="132"/>
      <c r="CD21" s="132"/>
      <c r="CE21" s="132">
        <v>2</v>
      </c>
      <c r="CF21" s="133">
        <v>4</v>
      </c>
      <c r="CG21" s="134">
        <f>IF(P21=0,"",IF(CF21=0,"",(CF21/P21)))</f>
        <v>0.23529411764706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2</v>
      </c>
      <c r="CP21" s="141">
        <v>45572</v>
      </c>
      <c r="CQ21" s="141">
        <v>60000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0.2425</v>
      </c>
      <c r="B22" s="203" t="s">
        <v>111</v>
      </c>
      <c r="C22" s="203"/>
      <c r="D22" s="203" t="s">
        <v>97</v>
      </c>
      <c r="E22" s="203" t="s">
        <v>98</v>
      </c>
      <c r="F22" s="203" t="s">
        <v>64</v>
      </c>
      <c r="G22" s="203" t="s">
        <v>69</v>
      </c>
      <c r="H22" s="90" t="s">
        <v>99</v>
      </c>
      <c r="I22" s="90" t="s">
        <v>100</v>
      </c>
      <c r="J22" s="188">
        <v>400000</v>
      </c>
      <c r="K22" s="81">
        <v>13</v>
      </c>
      <c r="L22" s="81">
        <v>0</v>
      </c>
      <c r="M22" s="81">
        <v>90</v>
      </c>
      <c r="N22" s="91">
        <v>5</v>
      </c>
      <c r="O22" s="92">
        <v>0</v>
      </c>
      <c r="P22" s="93">
        <f>N22+O22</f>
        <v>5</v>
      </c>
      <c r="Q22" s="82">
        <f>IFERROR(P22/M22,"-")</f>
        <v>0.055555555555556</v>
      </c>
      <c r="R22" s="81">
        <v>0</v>
      </c>
      <c r="S22" s="81">
        <v>2</v>
      </c>
      <c r="T22" s="82">
        <f>IFERROR(S22/(O22+P22),"-")</f>
        <v>0.4</v>
      </c>
      <c r="U22" s="182">
        <f>IFERROR(J22/SUM(P22:P26),"-")</f>
        <v>12903.225806452</v>
      </c>
      <c r="V22" s="84">
        <v>2</v>
      </c>
      <c r="W22" s="82">
        <f>IF(P22=0,"-",V22/P22)</f>
        <v>0.4</v>
      </c>
      <c r="X22" s="186">
        <v>17000</v>
      </c>
      <c r="Y22" s="187">
        <f>IFERROR(X22/P22,"-")</f>
        <v>3400</v>
      </c>
      <c r="Z22" s="187">
        <f>IFERROR(X22/V22,"-")</f>
        <v>8500</v>
      </c>
      <c r="AA22" s="188">
        <f>SUM(X22:X26)-SUM(J22:J26)</f>
        <v>-303000</v>
      </c>
      <c r="AB22" s="85">
        <f>SUM(X22:X26)/SUM(J22:J26)</f>
        <v>0.2425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>
        <v>1</v>
      </c>
      <c r="BQ22" s="122">
        <f>IFERROR(BP22/BN22,"-")</f>
        <v>0.5</v>
      </c>
      <c r="BR22" s="123">
        <v>11000</v>
      </c>
      <c r="BS22" s="124">
        <f>IFERROR(BR22/BN22,"-")</f>
        <v>5500</v>
      </c>
      <c r="BT22" s="125"/>
      <c r="BU22" s="125"/>
      <c r="BV22" s="125">
        <v>1</v>
      </c>
      <c r="BW22" s="126">
        <v>1</v>
      </c>
      <c r="BX22" s="127">
        <f>IF(P22=0,"",IF(BW22=0,"",(BW22/P22)))</f>
        <v>0.2</v>
      </c>
      <c r="BY22" s="128">
        <v>1</v>
      </c>
      <c r="BZ22" s="129">
        <f>IFERROR(BY22/BW22,"-")</f>
        <v>1</v>
      </c>
      <c r="CA22" s="130">
        <v>6000</v>
      </c>
      <c r="CB22" s="131">
        <f>IFERROR(CA22/BW22,"-")</f>
        <v>6000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17000</v>
      </c>
      <c r="CQ22" s="141">
        <v>11000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102</v>
      </c>
      <c r="E23" s="203" t="s">
        <v>103</v>
      </c>
      <c r="F23" s="203" t="s">
        <v>80</v>
      </c>
      <c r="G23" s="203"/>
      <c r="H23" s="90" t="s">
        <v>99</v>
      </c>
      <c r="I23" s="90"/>
      <c r="J23" s="188"/>
      <c r="K23" s="81">
        <v>12</v>
      </c>
      <c r="L23" s="81">
        <v>0</v>
      </c>
      <c r="M23" s="81">
        <v>45</v>
      </c>
      <c r="N23" s="91">
        <v>4</v>
      </c>
      <c r="O23" s="92">
        <v>0</v>
      </c>
      <c r="P23" s="93">
        <f>N23+O23</f>
        <v>4</v>
      </c>
      <c r="Q23" s="82">
        <f>IFERROR(P23/M23,"-")</f>
        <v>0.088888888888889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1</v>
      </c>
      <c r="W23" s="82">
        <f>IF(P23=0,"-",V23/P23)</f>
        <v>0.25</v>
      </c>
      <c r="X23" s="186">
        <v>3000</v>
      </c>
      <c r="Y23" s="187">
        <f>IFERROR(X23/P23,"-")</f>
        <v>750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3</v>
      </c>
      <c r="BO23" s="120">
        <f>IF(P23=0,"",IF(BN23=0,"",(BN23/P23)))</f>
        <v>0.75</v>
      </c>
      <c r="BP23" s="121">
        <v>1</v>
      </c>
      <c r="BQ23" s="122">
        <f>IFERROR(BP23/BN23,"-")</f>
        <v>0.33333333333333</v>
      </c>
      <c r="BR23" s="123">
        <v>3000</v>
      </c>
      <c r="BS23" s="124">
        <f>IFERROR(BR23/BN23,"-")</f>
        <v>1000</v>
      </c>
      <c r="BT23" s="125">
        <v>1</v>
      </c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0.25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105</v>
      </c>
      <c r="E24" s="203" t="s">
        <v>106</v>
      </c>
      <c r="F24" s="203" t="s">
        <v>64</v>
      </c>
      <c r="G24" s="203"/>
      <c r="H24" s="90" t="s">
        <v>99</v>
      </c>
      <c r="I24" s="90"/>
      <c r="J24" s="188"/>
      <c r="K24" s="81">
        <v>5</v>
      </c>
      <c r="L24" s="81">
        <v>0</v>
      </c>
      <c r="M24" s="81">
        <v>45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108</v>
      </c>
      <c r="E25" s="203" t="s">
        <v>109</v>
      </c>
      <c r="F25" s="203" t="s">
        <v>80</v>
      </c>
      <c r="G25" s="203"/>
      <c r="H25" s="90" t="s">
        <v>99</v>
      </c>
      <c r="I25" s="90"/>
      <c r="J25" s="188"/>
      <c r="K25" s="81">
        <v>14</v>
      </c>
      <c r="L25" s="81">
        <v>0</v>
      </c>
      <c r="M25" s="81">
        <v>66</v>
      </c>
      <c r="N25" s="91">
        <v>2</v>
      </c>
      <c r="O25" s="92">
        <v>0</v>
      </c>
      <c r="P25" s="93">
        <f>N25+O25</f>
        <v>2</v>
      </c>
      <c r="Q25" s="82">
        <f>IFERROR(P25/M25,"-")</f>
        <v>0.03030303030303</v>
      </c>
      <c r="R25" s="81">
        <v>0</v>
      </c>
      <c r="S25" s="81">
        <v>1</v>
      </c>
      <c r="T25" s="82">
        <f>IFERROR(S25/(O25+P25),"-")</f>
        <v>0.5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115</v>
      </c>
      <c r="C26" s="203"/>
      <c r="D26" s="203" t="s">
        <v>76</v>
      </c>
      <c r="E26" s="203" t="s">
        <v>76</v>
      </c>
      <c r="F26" s="203" t="s">
        <v>77</v>
      </c>
      <c r="G26" s="203"/>
      <c r="H26" s="90"/>
      <c r="I26" s="90"/>
      <c r="J26" s="188"/>
      <c r="K26" s="81">
        <v>186</v>
      </c>
      <c r="L26" s="81">
        <v>84</v>
      </c>
      <c r="M26" s="81">
        <v>51</v>
      </c>
      <c r="N26" s="91">
        <v>20</v>
      </c>
      <c r="O26" s="92">
        <v>0</v>
      </c>
      <c r="P26" s="93">
        <f>N26+O26</f>
        <v>20</v>
      </c>
      <c r="Q26" s="82">
        <f>IFERROR(P26/M26,"-")</f>
        <v>0.3921568627451</v>
      </c>
      <c r="R26" s="81">
        <v>2</v>
      </c>
      <c r="S26" s="81">
        <v>5</v>
      </c>
      <c r="T26" s="82">
        <f>IFERROR(S26/(O26+P26),"-")</f>
        <v>0.25</v>
      </c>
      <c r="U26" s="182"/>
      <c r="V26" s="84">
        <v>4</v>
      </c>
      <c r="W26" s="82">
        <f>IF(P26=0,"-",V26/P26)</f>
        <v>0.2</v>
      </c>
      <c r="X26" s="186">
        <v>77000</v>
      </c>
      <c r="Y26" s="187">
        <f>IFERROR(X26/P26,"-")</f>
        <v>3850</v>
      </c>
      <c r="Z26" s="187">
        <f>IFERROR(X26/V26,"-")</f>
        <v>19250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0.05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3</v>
      </c>
      <c r="BF26" s="113">
        <f>IF(P26=0,"",IF(BE26=0,"",(BE26/P26)))</f>
        <v>0.15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8</v>
      </c>
      <c r="BO26" s="120">
        <f>IF(P26=0,"",IF(BN26=0,"",(BN26/P26)))</f>
        <v>0.4</v>
      </c>
      <c r="BP26" s="121">
        <v>1</v>
      </c>
      <c r="BQ26" s="122">
        <f>IFERROR(BP26/BN26,"-")</f>
        <v>0.125</v>
      </c>
      <c r="BR26" s="123">
        <v>3000</v>
      </c>
      <c r="BS26" s="124">
        <f>IFERROR(BR26/BN26,"-")</f>
        <v>375</v>
      </c>
      <c r="BT26" s="125">
        <v>1</v>
      </c>
      <c r="BU26" s="125"/>
      <c r="BV26" s="125"/>
      <c r="BW26" s="126">
        <v>5</v>
      </c>
      <c r="BX26" s="127">
        <f>IF(P26=0,"",IF(BW26=0,"",(BW26/P26)))</f>
        <v>0.25</v>
      </c>
      <c r="BY26" s="128">
        <v>4</v>
      </c>
      <c r="BZ26" s="129">
        <f>IFERROR(BY26/BW26,"-")</f>
        <v>0.8</v>
      </c>
      <c r="CA26" s="130">
        <v>77000</v>
      </c>
      <c r="CB26" s="131">
        <f>IFERROR(CA26/BW26,"-")</f>
        <v>15400</v>
      </c>
      <c r="CC26" s="132">
        <v>2</v>
      </c>
      <c r="CD26" s="132">
        <v>1</v>
      </c>
      <c r="CE26" s="132">
        <v>1</v>
      </c>
      <c r="CF26" s="133">
        <v>3</v>
      </c>
      <c r="CG26" s="134">
        <f>IF(P26=0,"",IF(CF26=0,"",(CF26/P26)))</f>
        <v>0.15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4</v>
      </c>
      <c r="CP26" s="141">
        <v>77000</v>
      </c>
      <c r="CQ26" s="141">
        <v>49000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0.13846153846154</v>
      </c>
      <c r="B27" s="203" t="s">
        <v>116</v>
      </c>
      <c r="C27" s="203"/>
      <c r="D27" s="203" t="s">
        <v>97</v>
      </c>
      <c r="E27" s="203" t="s">
        <v>98</v>
      </c>
      <c r="F27" s="203" t="s">
        <v>64</v>
      </c>
      <c r="G27" s="203" t="s">
        <v>117</v>
      </c>
      <c r="H27" s="90" t="s">
        <v>118</v>
      </c>
      <c r="I27" s="90" t="s">
        <v>119</v>
      </c>
      <c r="J27" s="188">
        <v>260000</v>
      </c>
      <c r="K27" s="81">
        <v>18</v>
      </c>
      <c r="L27" s="81">
        <v>0</v>
      </c>
      <c r="M27" s="81">
        <v>89</v>
      </c>
      <c r="N27" s="91">
        <v>7</v>
      </c>
      <c r="O27" s="92">
        <v>0</v>
      </c>
      <c r="P27" s="93">
        <f>N27+O27</f>
        <v>7</v>
      </c>
      <c r="Q27" s="82">
        <f>IFERROR(P27/M27,"-")</f>
        <v>0.078651685393258</v>
      </c>
      <c r="R27" s="81">
        <v>0</v>
      </c>
      <c r="S27" s="81">
        <v>1</v>
      </c>
      <c r="T27" s="82">
        <f>IFERROR(S27/(O27+P27),"-")</f>
        <v>0.14285714285714</v>
      </c>
      <c r="U27" s="182">
        <f>IFERROR(J27/SUM(P27:P30),"-")</f>
        <v>10833.333333333</v>
      </c>
      <c r="V27" s="84">
        <v>3</v>
      </c>
      <c r="W27" s="82">
        <f>IF(P27=0,"-",V27/P27)</f>
        <v>0.42857142857143</v>
      </c>
      <c r="X27" s="186">
        <v>14000</v>
      </c>
      <c r="Y27" s="187">
        <f>IFERROR(X27/P27,"-")</f>
        <v>2000</v>
      </c>
      <c r="Z27" s="187">
        <f>IFERROR(X27/V27,"-")</f>
        <v>4666.6666666667</v>
      </c>
      <c r="AA27" s="188">
        <f>SUM(X27:X30)-SUM(J27:J30)</f>
        <v>-224000</v>
      </c>
      <c r="AB27" s="85">
        <f>SUM(X27:X30)/SUM(J27:J30)</f>
        <v>0.13846153846154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0.14285714285714</v>
      </c>
      <c r="BG27" s="112">
        <v>1</v>
      </c>
      <c r="BH27" s="114">
        <f>IFERROR(BG27/BE27,"-")</f>
        <v>1</v>
      </c>
      <c r="BI27" s="115">
        <v>6000</v>
      </c>
      <c r="BJ27" s="116">
        <f>IFERROR(BI27/BE27,"-")</f>
        <v>6000</v>
      </c>
      <c r="BK27" s="117"/>
      <c r="BL27" s="117">
        <v>1</v>
      </c>
      <c r="BM27" s="117"/>
      <c r="BN27" s="119">
        <v>4</v>
      </c>
      <c r="BO27" s="120">
        <f>IF(P27=0,"",IF(BN27=0,"",(BN27/P27)))</f>
        <v>0.57142857142857</v>
      </c>
      <c r="BP27" s="121">
        <v>2</v>
      </c>
      <c r="BQ27" s="122">
        <f>IFERROR(BP27/BN27,"-")</f>
        <v>0.5</v>
      </c>
      <c r="BR27" s="123">
        <v>8000</v>
      </c>
      <c r="BS27" s="124">
        <f>IFERROR(BR27/BN27,"-")</f>
        <v>2000</v>
      </c>
      <c r="BT27" s="125">
        <v>2</v>
      </c>
      <c r="BU27" s="125"/>
      <c r="BV27" s="125"/>
      <c r="BW27" s="126">
        <v>2</v>
      </c>
      <c r="BX27" s="127">
        <f>IF(P27=0,"",IF(BW27=0,"",(BW27/P27)))</f>
        <v>0.28571428571429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3</v>
      </c>
      <c r="CP27" s="141">
        <v>14000</v>
      </c>
      <c r="CQ27" s="141">
        <v>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102</v>
      </c>
      <c r="E28" s="203" t="s">
        <v>103</v>
      </c>
      <c r="F28" s="203" t="s">
        <v>80</v>
      </c>
      <c r="G28" s="203"/>
      <c r="H28" s="90" t="s">
        <v>118</v>
      </c>
      <c r="I28" s="90" t="s">
        <v>121</v>
      </c>
      <c r="J28" s="188"/>
      <c r="K28" s="81">
        <v>10</v>
      </c>
      <c r="L28" s="81">
        <v>0</v>
      </c>
      <c r="M28" s="81">
        <v>53</v>
      </c>
      <c r="N28" s="91">
        <v>5</v>
      </c>
      <c r="O28" s="92">
        <v>0</v>
      </c>
      <c r="P28" s="93">
        <f>N28+O28</f>
        <v>5</v>
      </c>
      <c r="Q28" s="82">
        <f>IFERROR(P28/M28,"-")</f>
        <v>0.094339622641509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1</v>
      </c>
      <c r="W28" s="82">
        <f>IF(P28=0,"-",V28/P28)</f>
        <v>0.2</v>
      </c>
      <c r="X28" s="186">
        <v>12000</v>
      </c>
      <c r="Y28" s="187">
        <f>IFERROR(X28/P28,"-")</f>
        <v>2400</v>
      </c>
      <c r="Z28" s="187">
        <f>IFERROR(X28/V28,"-")</f>
        <v>12000</v>
      </c>
      <c r="AA28" s="188"/>
      <c r="AB28" s="85"/>
      <c r="AC28" s="79"/>
      <c r="AD28" s="94">
        <v>1</v>
      </c>
      <c r="AE28" s="95">
        <f>IF(P28=0,"",IF(AD28=0,"",(AD28/P28)))</f>
        <v>0.2</v>
      </c>
      <c r="AF28" s="94"/>
      <c r="AG28" s="96">
        <f>IFERROR(AF28/AD28,"-")</f>
        <v>0</v>
      </c>
      <c r="AH28" s="97"/>
      <c r="AI28" s="98">
        <f>IFERROR(AH28/AD28,"-")</f>
        <v>0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>
        <v>1</v>
      </c>
      <c r="BZ28" s="129">
        <f>IFERROR(BY28/BW28,"-")</f>
        <v>1</v>
      </c>
      <c r="CA28" s="130">
        <v>12000</v>
      </c>
      <c r="CB28" s="131">
        <f>IFERROR(CA28/BW28,"-")</f>
        <v>12000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12000</v>
      </c>
      <c r="CQ28" s="141">
        <v>12000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105</v>
      </c>
      <c r="E29" s="203" t="s">
        <v>106</v>
      </c>
      <c r="F29" s="203" t="s">
        <v>64</v>
      </c>
      <c r="G29" s="203"/>
      <c r="H29" s="90" t="s">
        <v>118</v>
      </c>
      <c r="I29" s="90" t="s">
        <v>123</v>
      </c>
      <c r="J29" s="188"/>
      <c r="K29" s="81">
        <v>3</v>
      </c>
      <c r="L29" s="81">
        <v>0</v>
      </c>
      <c r="M29" s="81">
        <v>45</v>
      </c>
      <c r="N29" s="91">
        <v>1</v>
      </c>
      <c r="O29" s="92">
        <v>1</v>
      </c>
      <c r="P29" s="93">
        <f>N29+O29</f>
        <v>2</v>
      </c>
      <c r="Q29" s="82">
        <f>IFERROR(P29/M29,"-")</f>
        <v>0.044444444444444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76</v>
      </c>
      <c r="E30" s="203" t="s">
        <v>76</v>
      </c>
      <c r="F30" s="203" t="s">
        <v>77</v>
      </c>
      <c r="G30" s="203"/>
      <c r="H30" s="90"/>
      <c r="I30" s="90"/>
      <c r="J30" s="188"/>
      <c r="K30" s="81">
        <v>142</v>
      </c>
      <c r="L30" s="81">
        <v>42</v>
      </c>
      <c r="M30" s="81">
        <v>13</v>
      </c>
      <c r="N30" s="91">
        <v>10</v>
      </c>
      <c r="O30" s="92">
        <v>0</v>
      </c>
      <c r="P30" s="93">
        <f>N30+O30</f>
        <v>10</v>
      </c>
      <c r="Q30" s="82">
        <f>IFERROR(P30/M30,"-")</f>
        <v>0.76923076923077</v>
      </c>
      <c r="R30" s="81">
        <v>1</v>
      </c>
      <c r="S30" s="81">
        <v>1</v>
      </c>
      <c r="T30" s="82">
        <f>IFERROR(S30/(O30+P30),"-")</f>
        <v>0.1</v>
      </c>
      <c r="U30" s="182"/>
      <c r="V30" s="84">
        <v>1</v>
      </c>
      <c r="W30" s="82">
        <f>IF(P30=0,"-",V30/P30)</f>
        <v>0.1</v>
      </c>
      <c r="X30" s="186">
        <v>10000</v>
      </c>
      <c r="Y30" s="187">
        <f>IFERROR(X30/P30,"-")</f>
        <v>1000</v>
      </c>
      <c r="Z30" s="187">
        <f>IFERROR(X30/V30,"-")</f>
        <v>10000</v>
      </c>
      <c r="AA30" s="188"/>
      <c r="AB30" s="85"/>
      <c r="AC30" s="79"/>
      <c r="AD30" s="94">
        <v>1</v>
      </c>
      <c r="AE30" s="95">
        <f>IF(P30=0,"",IF(AD30=0,"",(AD30/P30)))</f>
        <v>0.1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4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</v>
      </c>
      <c r="CH30" s="135">
        <v>1</v>
      </c>
      <c r="CI30" s="136">
        <f>IFERROR(CH30/CF30,"-")</f>
        <v>1</v>
      </c>
      <c r="CJ30" s="137">
        <v>10000</v>
      </c>
      <c r="CK30" s="138">
        <f>IFERROR(CJ30/CF30,"-")</f>
        <v>10000</v>
      </c>
      <c r="CL30" s="139"/>
      <c r="CM30" s="139">
        <v>1</v>
      </c>
      <c r="CN30" s="139"/>
      <c r="CO30" s="140">
        <v>1</v>
      </c>
      <c r="CP30" s="141">
        <v>10000</v>
      </c>
      <c r="CQ30" s="141">
        <v>10000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2.24</v>
      </c>
      <c r="B31" s="203" t="s">
        <v>125</v>
      </c>
      <c r="C31" s="203"/>
      <c r="D31" s="203" t="s">
        <v>97</v>
      </c>
      <c r="E31" s="203" t="s">
        <v>98</v>
      </c>
      <c r="F31" s="203" t="s">
        <v>64</v>
      </c>
      <c r="G31" s="203" t="s">
        <v>126</v>
      </c>
      <c r="H31" s="90" t="s">
        <v>99</v>
      </c>
      <c r="I31" s="90" t="s">
        <v>119</v>
      </c>
      <c r="J31" s="188">
        <v>200000</v>
      </c>
      <c r="K31" s="81">
        <v>7</v>
      </c>
      <c r="L31" s="81">
        <v>0</v>
      </c>
      <c r="M31" s="81">
        <v>54</v>
      </c>
      <c r="N31" s="91">
        <v>7</v>
      </c>
      <c r="O31" s="92">
        <v>0</v>
      </c>
      <c r="P31" s="93">
        <f>N31+O31</f>
        <v>7</v>
      </c>
      <c r="Q31" s="82">
        <f>IFERROR(P31/M31,"-")</f>
        <v>0.12962962962963</v>
      </c>
      <c r="R31" s="81">
        <v>1</v>
      </c>
      <c r="S31" s="81">
        <v>3</v>
      </c>
      <c r="T31" s="82">
        <f>IFERROR(S31/(O31+P31),"-")</f>
        <v>0.42857142857143</v>
      </c>
      <c r="U31" s="182">
        <f>IFERROR(J31/SUM(P31:P34),"-")</f>
        <v>8000</v>
      </c>
      <c r="V31" s="84">
        <v>2</v>
      </c>
      <c r="W31" s="82">
        <f>IF(P31=0,"-",V31/P31)</f>
        <v>0.28571428571429</v>
      </c>
      <c r="X31" s="186">
        <v>87000</v>
      </c>
      <c r="Y31" s="187">
        <f>IFERROR(X31/P31,"-")</f>
        <v>12428.571428571</v>
      </c>
      <c r="Z31" s="187">
        <f>IFERROR(X31/V31,"-")</f>
        <v>43500</v>
      </c>
      <c r="AA31" s="188">
        <f>SUM(X31:X34)-SUM(J31:J34)</f>
        <v>248000</v>
      </c>
      <c r="AB31" s="85">
        <f>SUM(X31:X34)/SUM(J31:J34)</f>
        <v>2.24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0.28571428571429</v>
      </c>
      <c r="AX31" s="106">
        <v>1</v>
      </c>
      <c r="AY31" s="108">
        <f>IFERROR(AX31/AV31,"-")</f>
        <v>0.5</v>
      </c>
      <c r="AZ31" s="109">
        <v>3000</v>
      </c>
      <c r="BA31" s="110">
        <f>IFERROR(AZ31/AV31,"-")</f>
        <v>1500</v>
      </c>
      <c r="BB31" s="111">
        <v>1</v>
      </c>
      <c r="BC31" s="111"/>
      <c r="BD31" s="111"/>
      <c r="BE31" s="112">
        <v>3</v>
      </c>
      <c r="BF31" s="113">
        <f>IF(P31=0,"",IF(BE31=0,"",(BE31/P31)))</f>
        <v>0.42857142857143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0.14285714285714</v>
      </c>
      <c r="BY31" s="128">
        <v>1</v>
      </c>
      <c r="BZ31" s="129">
        <f>IFERROR(BY31/BW31,"-")</f>
        <v>1</v>
      </c>
      <c r="CA31" s="130">
        <v>239500</v>
      </c>
      <c r="CB31" s="131">
        <f>IFERROR(CA31/BW31,"-")</f>
        <v>239500</v>
      </c>
      <c r="CC31" s="132"/>
      <c r="CD31" s="132"/>
      <c r="CE31" s="132">
        <v>1</v>
      </c>
      <c r="CF31" s="133">
        <v>1</v>
      </c>
      <c r="CG31" s="134">
        <f>IF(P31=0,"",IF(CF31=0,"",(CF31/P31)))</f>
        <v>0.14285714285714</v>
      </c>
      <c r="CH31" s="135">
        <v>1</v>
      </c>
      <c r="CI31" s="136">
        <f>IFERROR(CH31/CF31,"-")</f>
        <v>1</v>
      </c>
      <c r="CJ31" s="137">
        <v>74000</v>
      </c>
      <c r="CK31" s="138">
        <f>IFERROR(CJ31/CF31,"-")</f>
        <v>74000</v>
      </c>
      <c r="CL31" s="139"/>
      <c r="CM31" s="139"/>
      <c r="CN31" s="139">
        <v>1</v>
      </c>
      <c r="CO31" s="140">
        <v>2</v>
      </c>
      <c r="CP31" s="141">
        <v>87000</v>
      </c>
      <c r="CQ31" s="141">
        <v>239500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127</v>
      </c>
      <c r="C32" s="203"/>
      <c r="D32" s="203" t="s">
        <v>102</v>
      </c>
      <c r="E32" s="203" t="s">
        <v>103</v>
      </c>
      <c r="F32" s="203" t="s">
        <v>80</v>
      </c>
      <c r="G32" s="203"/>
      <c r="H32" s="90" t="s">
        <v>99</v>
      </c>
      <c r="I32" s="90" t="s">
        <v>121</v>
      </c>
      <c r="J32" s="188"/>
      <c r="K32" s="81">
        <v>4</v>
      </c>
      <c r="L32" s="81">
        <v>0</v>
      </c>
      <c r="M32" s="81">
        <v>12</v>
      </c>
      <c r="N32" s="91">
        <v>3</v>
      </c>
      <c r="O32" s="92">
        <v>0</v>
      </c>
      <c r="P32" s="93">
        <f>N32+O32</f>
        <v>3</v>
      </c>
      <c r="Q32" s="82">
        <f>IFERROR(P32/M32,"-")</f>
        <v>0.25</v>
      </c>
      <c r="R32" s="81">
        <v>0</v>
      </c>
      <c r="S32" s="81">
        <v>1</v>
      </c>
      <c r="T32" s="82">
        <f>IFERROR(S32/(O32+P32),"-")</f>
        <v>0.33333333333333</v>
      </c>
      <c r="U32" s="182"/>
      <c r="V32" s="84">
        <v>2</v>
      </c>
      <c r="W32" s="82">
        <f>IF(P32=0,"-",V32/P32)</f>
        <v>0.66666666666667</v>
      </c>
      <c r="X32" s="186">
        <v>11000</v>
      </c>
      <c r="Y32" s="187">
        <f>IFERROR(X32/P32,"-")</f>
        <v>3666.6666666667</v>
      </c>
      <c r="Z32" s="187">
        <f>IFERROR(X32/V32,"-")</f>
        <v>5500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>
        <v>1</v>
      </c>
      <c r="BQ32" s="122">
        <f>IFERROR(BP32/BN32,"-")</f>
        <v>0.5</v>
      </c>
      <c r="BR32" s="123">
        <v>3000</v>
      </c>
      <c r="BS32" s="124">
        <f>IFERROR(BR32/BN32,"-")</f>
        <v>1500</v>
      </c>
      <c r="BT32" s="125">
        <v>1</v>
      </c>
      <c r="BU32" s="125"/>
      <c r="BV32" s="125"/>
      <c r="BW32" s="126">
        <v>1</v>
      </c>
      <c r="BX32" s="127">
        <f>IF(P32=0,"",IF(BW32=0,"",(BW32/P32)))</f>
        <v>0.33333333333333</v>
      </c>
      <c r="BY32" s="128">
        <v>1</v>
      </c>
      <c r="BZ32" s="129">
        <f>IFERROR(BY32/BW32,"-")</f>
        <v>1</v>
      </c>
      <c r="CA32" s="130">
        <v>8000</v>
      </c>
      <c r="CB32" s="131">
        <f>IFERROR(CA32/BW32,"-")</f>
        <v>8000</v>
      </c>
      <c r="CC32" s="132"/>
      <c r="CD32" s="132">
        <v>1</v>
      </c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11000</v>
      </c>
      <c r="CQ32" s="141">
        <v>8000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128</v>
      </c>
      <c r="C33" s="203"/>
      <c r="D33" s="203" t="s">
        <v>105</v>
      </c>
      <c r="E33" s="203" t="s">
        <v>106</v>
      </c>
      <c r="F33" s="203" t="s">
        <v>64</v>
      </c>
      <c r="G33" s="203"/>
      <c r="H33" s="90" t="s">
        <v>99</v>
      </c>
      <c r="I33" s="90" t="s">
        <v>123</v>
      </c>
      <c r="J33" s="188"/>
      <c r="K33" s="81">
        <v>6</v>
      </c>
      <c r="L33" s="81">
        <v>0</v>
      </c>
      <c r="M33" s="81">
        <v>35</v>
      </c>
      <c r="N33" s="91">
        <v>2</v>
      </c>
      <c r="O33" s="92">
        <v>0</v>
      </c>
      <c r="P33" s="93">
        <f>N33+O33</f>
        <v>2</v>
      </c>
      <c r="Q33" s="82">
        <f>IFERROR(P33/M33,"-")</f>
        <v>0.057142857142857</v>
      </c>
      <c r="R33" s="81">
        <v>0</v>
      </c>
      <c r="S33" s="81">
        <v>1</v>
      </c>
      <c r="T33" s="82">
        <f>IFERROR(S33/(O33+P33),"-")</f>
        <v>0.5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76</v>
      </c>
      <c r="E34" s="203" t="s">
        <v>76</v>
      </c>
      <c r="F34" s="203" t="s">
        <v>77</v>
      </c>
      <c r="G34" s="203"/>
      <c r="H34" s="90"/>
      <c r="I34" s="90"/>
      <c r="J34" s="188"/>
      <c r="K34" s="81">
        <v>112</v>
      </c>
      <c r="L34" s="81">
        <v>48</v>
      </c>
      <c r="M34" s="81">
        <v>28</v>
      </c>
      <c r="N34" s="91">
        <v>13</v>
      </c>
      <c r="O34" s="92">
        <v>0</v>
      </c>
      <c r="P34" s="93">
        <f>N34+O34</f>
        <v>13</v>
      </c>
      <c r="Q34" s="82">
        <f>IFERROR(P34/M34,"-")</f>
        <v>0.46428571428571</v>
      </c>
      <c r="R34" s="81">
        <v>0</v>
      </c>
      <c r="S34" s="81">
        <v>2</v>
      </c>
      <c r="T34" s="82">
        <f>IFERROR(S34/(O34+P34),"-")</f>
        <v>0.15384615384615</v>
      </c>
      <c r="U34" s="182"/>
      <c r="V34" s="84">
        <v>3</v>
      </c>
      <c r="W34" s="82">
        <f>IF(P34=0,"-",V34/P34)</f>
        <v>0.23076923076923</v>
      </c>
      <c r="X34" s="186">
        <v>350000</v>
      </c>
      <c r="Y34" s="187">
        <f>IFERROR(X34/P34,"-")</f>
        <v>26923.076923077</v>
      </c>
      <c r="Z34" s="187">
        <f>IFERROR(X34/V34,"-")</f>
        <v>116666.66666667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0.15384615384615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5</v>
      </c>
      <c r="BO34" s="120">
        <f>IF(P34=0,"",IF(BN34=0,"",(BN34/P34)))</f>
        <v>0.38461538461538</v>
      </c>
      <c r="BP34" s="121">
        <v>1</v>
      </c>
      <c r="BQ34" s="122">
        <f>IFERROR(BP34/BN34,"-")</f>
        <v>0.2</v>
      </c>
      <c r="BR34" s="123">
        <v>24000</v>
      </c>
      <c r="BS34" s="124">
        <f>IFERROR(BR34/BN34,"-")</f>
        <v>4800</v>
      </c>
      <c r="BT34" s="125"/>
      <c r="BU34" s="125"/>
      <c r="BV34" s="125">
        <v>1</v>
      </c>
      <c r="BW34" s="126">
        <v>5</v>
      </c>
      <c r="BX34" s="127">
        <f>IF(P34=0,"",IF(BW34=0,"",(BW34/P34)))</f>
        <v>0.38461538461538</v>
      </c>
      <c r="BY34" s="128">
        <v>1</v>
      </c>
      <c r="BZ34" s="129">
        <f>IFERROR(BY34/BW34,"-")</f>
        <v>0.2</v>
      </c>
      <c r="CA34" s="130">
        <v>25000</v>
      </c>
      <c r="CB34" s="131">
        <f>IFERROR(CA34/BW34,"-")</f>
        <v>5000</v>
      </c>
      <c r="CC34" s="132"/>
      <c r="CD34" s="132"/>
      <c r="CE34" s="132">
        <v>1</v>
      </c>
      <c r="CF34" s="133">
        <v>1</v>
      </c>
      <c r="CG34" s="134">
        <f>IF(P34=0,"",IF(CF34=0,"",(CF34/P34)))</f>
        <v>0.076923076923077</v>
      </c>
      <c r="CH34" s="135">
        <v>1</v>
      </c>
      <c r="CI34" s="136">
        <f>IFERROR(CH34/CF34,"-")</f>
        <v>1</v>
      </c>
      <c r="CJ34" s="137">
        <v>301000</v>
      </c>
      <c r="CK34" s="138">
        <f>IFERROR(CJ34/CF34,"-")</f>
        <v>301000</v>
      </c>
      <c r="CL34" s="139"/>
      <c r="CM34" s="139"/>
      <c r="CN34" s="139">
        <v>1</v>
      </c>
      <c r="CO34" s="140">
        <v>3</v>
      </c>
      <c r="CP34" s="141">
        <v>350000</v>
      </c>
      <c r="CQ34" s="141">
        <v>301000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0.136</v>
      </c>
      <c r="B35" s="203" t="s">
        <v>130</v>
      </c>
      <c r="C35" s="203"/>
      <c r="D35" s="203" t="s">
        <v>97</v>
      </c>
      <c r="E35" s="203" t="s">
        <v>98</v>
      </c>
      <c r="F35" s="203" t="s">
        <v>64</v>
      </c>
      <c r="G35" s="203" t="s">
        <v>131</v>
      </c>
      <c r="H35" s="90" t="s">
        <v>132</v>
      </c>
      <c r="I35" s="90" t="s">
        <v>119</v>
      </c>
      <c r="J35" s="188">
        <v>125000</v>
      </c>
      <c r="K35" s="81">
        <v>6</v>
      </c>
      <c r="L35" s="81">
        <v>0</v>
      </c>
      <c r="M35" s="81">
        <v>44</v>
      </c>
      <c r="N35" s="91">
        <v>0</v>
      </c>
      <c r="O35" s="92">
        <v>0</v>
      </c>
      <c r="P35" s="93">
        <f>N35+O35</f>
        <v>0</v>
      </c>
      <c r="Q35" s="82">
        <f>IFERROR(P35/M35,"-")</f>
        <v>0</v>
      </c>
      <c r="R35" s="81">
        <v>0</v>
      </c>
      <c r="S35" s="81">
        <v>0</v>
      </c>
      <c r="T35" s="82" t="str">
        <f>IFERROR(S35/(O35+P35),"-")</f>
        <v>-</v>
      </c>
      <c r="U35" s="182">
        <f>IFERROR(J35/SUM(P35:P38),"-")</f>
        <v>5952.380952381</v>
      </c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>
        <f>SUM(X35:X38)-SUM(J35:J38)</f>
        <v>-108000</v>
      </c>
      <c r="AB35" s="85">
        <f>SUM(X35:X38)/SUM(J35:J38)</f>
        <v>0.136</v>
      </c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134</v>
      </c>
      <c r="E36" s="203" t="s">
        <v>135</v>
      </c>
      <c r="F36" s="203" t="s">
        <v>80</v>
      </c>
      <c r="G36" s="203"/>
      <c r="H36" s="90" t="s">
        <v>132</v>
      </c>
      <c r="I36" s="90" t="s">
        <v>121</v>
      </c>
      <c r="J36" s="188"/>
      <c r="K36" s="81">
        <v>11</v>
      </c>
      <c r="L36" s="81">
        <v>0</v>
      </c>
      <c r="M36" s="81">
        <v>39</v>
      </c>
      <c r="N36" s="91">
        <v>5</v>
      </c>
      <c r="O36" s="92">
        <v>0</v>
      </c>
      <c r="P36" s="93">
        <f>N36+O36</f>
        <v>5</v>
      </c>
      <c r="Q36" s="82">
        <f>IFERROR(P36/M36,"-")</f>
        <v>0.12820512820513</v>
      </c>
      <c r="R36" s="81">
        <v>0</v>
      </c>
      <c r="S36" s="81">
        <v>2</v>
      </c>
      <c r="T36" s="82">
        <f>IFERROR(S36/(O36+P36),"-")</f>
        <v>0.4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0.4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0.4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0.2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137</v>
      </c>
      <c r="E37" s="203" t="s">
        <v>138</v>
      </c>
      <c r="F37" s="203" t="s">
        <v>64</v>
      </c>
      <c r="G37" s="203"/>
      <c r="H37" s="90" t="s">
        <v>132</v>
      </c>
      <c r="I37" s="90" t="s">
        <v>123</v>
      </c>
      <c r="J37" s="188"/>
      <c r="K37" s="81">
        <v>5</v>
      </c>
      <c r="L37" s="81">
        <v>0</v>
      </c>
      <c r="M37" s="81">
        <v>40</v>
      </c>
      <c r="N37" s="91">
        <v>3</v>
      </c>
      <c r="O37" s="92">
        <v>1</v>
      </c>
      <c r="P37" s="93">
        <f>N37+O37</f>
        <v>4</v>
      </c>
      <c r="Q37" s="82">
        <f>IFERROR(P37/M37,"-")</f>
        <v>0.1</v>
      </c>
      <c r="R37" s="81">
        <v>0</v>
      </c>
      <c r="S37" s="81">
        <v>1</v>
      </c>
      <c r="T37" s="82">
        <f>IFERROR(S37/(O37+P37),"-")</f>
        <v>0.2</v>
      </c>
      <c r="U37" s="182"/>
      <c r="V37" s="84">
        <v>1</v>
      </c>
      <c r="W37" s="82">
        <f>IF(P37=0,"-",V37/P37)</f>
        <v>0.25</v>
      </c>
      <c r="X37" s="186">
        <v>5000</v>
      </c>
      <c r="Y37" s="187">
        <f>IFERROR(X37/P37,"-")</f>
        <v>1250</v>
      </c>
      <c r="Z37" s="187">
        <f>IFERROR(X37/V37,"-")</f>
        <v>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0.75</v>
      </c>
      <c r="BP37" s="121">
        <v>1</v>
      </c>
      <c r="BQ37" s="122">
        <f>IFERROR(BP37/BN37,"-")</f>
        <v>0.33333333333333</v>
      </c>
      <c r="BR37" s="123">
        <v>5000</v>
      </c>
      <c r="BS37" s="124">
        <f>IFERROR(BR37/BN37,"-")</f>
        <v>1666.6666666667</v>
      </c>
      <c r="BT37" s="125">
        <v>1</v>
      </c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0.25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1</v>
      </c>
      <c r="CP37" s="141">
        <v>5000</v>
      </c>
      <c r="CQ37" s="141">
        <v>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76</v>
      </c>
      <c r="E38" s="203" t="s">
        <v>76</v>
      </c>
      <c r="F38" s="203" t="s">
        <v>77</v>
      </c>
      <c r="G38" s="203"/>
      <c r="H38" s="90"/>
      <c r="I38" s="90"/>
      <c r="J38" s="188"/>
      <c r="K38" s="81">
        <v>110</v>
      </c>
      <c r="L38" s="81">
        <v>38</v>
      </c>
      <c r="M38" s="81">
        <v>31</v>
      </c>
      <c r="N38" s="91">
        <v>10</v>
      </c>
      <c r="O38" s="92">
        <v>2</v>
      </c>
      <c r="P38" s="93">
        <f>N38+O38</f>
        <v>12</v>
      </c>
      <c r="Q38" s="82">
        <f>IFERROR(P38/M38,"-")</f>
        <v>0.38709677419355</v>
      </c>
      <c r="R38" s="81">
        <v>0</v>
      </c>
      <c r="S38" s="81">
        <v>3</v>
      </c>
      <c r="T38" s="82">
        <f>IFERROR(S38/(O38+P38),"-")</f>
        <v>0.21428571428571</v>
      </c>
      <c r="U38" s="182"/>
      <c r="V38" s="84">
        <v>1</v>
      </c>
      <c r="W38" s="82">
        <f>IF(P38=0,"-",V38/P38)</f>
        <v>0.083333333333333</v>
      </c>
      <c r="X38" s="186">
        <v>12000</v>
      </c>
      <c r="Y38" s="187">
        <f>IFERROR(X38/P38,"-")</f>
        <v>1000</v>
      </c>
      <c r="Z38" s="187">
        <f>IFERROR(X38/V38,"-")</f>
        <v>12000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3</v>
      </c>
      <c r="AW38" s="107">
        <f>IF(P38=0,"",IF(AV38=0,"",(AV38/P38)))</f>
        <v>0.25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0.16666666666667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0.083333333333333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0.33333333333333</v>
      </c>
      <c r="BY38" s="128">
        <v>3</v>
      </c>
      <c r="BZ38" s="129">
        <f>IFERROR(BY38/BW38,"-")</f>
        <v>0.75</v>
      </c>
      <c r="CA38" s="130">
        <v>65000</v>
      </c>
      <c r="CB38" s="131">
        <f>IFERROR(CA38/BW38,"-")</f>
        <v>16250</v>
      </c>
      <c r="CC38" s="132">
        <v>1</v>
      </c>
      <c r="CD38" s="132"/>
      <c r="CE38" s="132">
        <v>2</v>
      </c>
      <c r="CF38" s="133">
        <v>2</v>
      </c>
      <c r="CG38" s="134">
        <f>IF(P38=0,"",IF(CF38=0,"",(CF38/P38)))</f>
        <v>0.16666666666667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12000</v>
      </c>
      <c r="CQ38" s="141">
        <v>50000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1.25</v>
      </c>
      <c r="B39" s="203" t="s">
        <v>140</v>
      </c>
      <c r="C39" s="203"/>
      <c r="D39" s="203" t="s">
        <v>141</v>
      </c>
      <c r="E39" s="203" t="s">
        <v>142</v>
      </c>
      <c r="F39" s="203" t="s">
        <v>64</v>
      </c>
      <c r="G39" s="203" t="s">
        <v>65</v>
      </c>
      <c r="H39" s="90" t="s">
        <v>88</v>
      </c>
      <c r="I39" s="90" t="s">
        <v>143</v>
      </c>
      <c r="J39" s="188">
        <v>120000</v>
      </c>
      <c r="K39" s="81">
        <v>15</v>
      </c>
      <c r="L39" s="81">
        <v>0</v>
      </c>
      <c r="M39" s="81">
        <v>44</v>
      </c>
      <c r="N39" s="91">
        <v>4</v>
      </c>
      <c r="O39" s="92">
        <v>0</v>
      </c>
      <c r="P39" s="93">
        <f>N39+O39</f>
        <v>4</v>
      </c>
      <c r="Q39" s="82">
        <f>IFERROR(P39/M39,"-")</f>
        <v>0.090909090909091</v>
      </c>
      <c r="R39" s="81">
        <v>1</v>
      </c>
      <c r="S39" s="81">
        <v>1</v>
      </c>
      <c r="T39" s="82">
        <f>IFERROR(S39/(O39+P39),"-")</f>
        <v>0.25</v>
      </c>
      <c r="U39" s="182">
        <f>IFERROR(J39/SUM(P39:P40),"-")</f>
        <v>20000</v>
      </c>
      <c r="V39" s="84">
        <v>1</v>
      </c>
      <c r="W39" s="82">
        <f>IF(P39=0,"-",V39/P39)</f>
        <v>0.25</v>
      </c>
      <c r="X39" s="186">
        <v>150000</v>
      </c>
      <c r="Y39" s="187">
        <f>IFERROR(X39/P39,"-")</f>
        <v>37500</v>
      </c>
      <c r="Z39" s="187">
        <f>IFERROR(X39/V39,"-")</f>
        <v>150000</v>
      </c>
      <c r="AA39" s="188">
        <f>SUM(X39:X40)-SUM(J39:J40)</f>
        <v>30000</v>
      </c>
      <c r="AB39" s="85">
        <f>SUM(X39:X40)/SUM(J39:J40)</f>
        <v>1.25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10000</v>
      </c>
      <c r="BS39" s="124">
        <f>IFERROR(BR39/BN39,"-")</f>
        <v>5000</v>
      </c>
      <c r="BT39" s="125">
        <v>1</v>
      </c>
      <c r="BU39" s="125"/>
      <c r="BV39" s="125"/>
      <c r="BW39" s="126">
        <v>1</v>
      </c>
      <c r="BX39" s="127">
        <f>IF(P39=0,"",IF(BW39=0,"",(BW39/P39)))</f>
        <v>0.25</v>
      </c>
      <c r="BY39" s="128">
        <v>1</v>
      </c>
      <c r="BZ39" s="129">
        <f>IFERROR(BY39/BW39,"-")</f>
        <v>1</v>
      </c>
      <c r="CA39" s="130">
        <v>185000</v>
      </c>
      <c r="CB39" s="131">
        <f>IFERROR(CA39/BW39,"-")</f>
        <v>185000</v>
      </c>
      <c r="CC39" s="132"/>
      <c r="CD39" s="132"/>
      <c r="CE39" s="132">
        <v>1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150000</v>
      </c>
      <c r="CQ39" s="141">
        <v>185000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/>
      <c r="B40" s="203" t="s">
        <v>144</v>
      </c>
      <c r="C40" s="203"/>
      <c r="D40" s="203" t="s">
        <v>141</v>
      </c>
      <c r="E40" s="203" t="s">
        <v>142</v>
      </c>
      <c r="F40" s="203" t="s">
        <v>77</v>
      </c>
      <c r="G40" s="203"/>
      <c r="H40" s="90"/>
      <c r="I40" s="90"/>
      <c r="J40" s="188"/>
      <c r="K40" s="81">
        <v>15</v>
      </c>
      <c r="L40" s="81">
        <v>14</v>
      </c>
      <c r="M40" s="81">
        <v>1</v>
      </c>
      <c r="N40" s="91">
        <v>2</v>
      </c>
      <c r="O40" s="92">
        <v>0</v>
      </c>
      <c r="P40" s="93">
        <f>N40+O40</f>
        <v>2</v>
      </c>
      <c r="Q40" s="82">
        <f>IFERROR(P40/M40,"-")</f>
        <v>2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2</v>
      </c>
      <c r="BX40" s="127">
        <f>IF(P40=0,"",IF(BW40=0,"",(BW40/P40)))</f>
        <v>1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0.63333333333333</v>
      </c>
      <c r="B41" s="203" t="s">
        <v>145</v>
      </c>
      <c r="C41" s="203"/>
      <c r="D41" s="203" t="s">
        <v>141</v>
      </c>
      <c r="E41" s="203" t="s">
        <v>142</v>
      </c>
      <c r="F41" s="203" t="s">
        <v>80</v>
      </c>
      <c r="G41" s="203" t="s">
        <v>69</v>
      </c>
      <c r="H41" s="90" t="s">
        <v>88</v>
      </c>
      <c r="I41" s="90" t="s">
        <v>146</v>
      </c>
      <c r="J41" s="188">
        <v>150000</v>
      </c>
      <c r="K41" s="81">
        <v>15</v>
      </c>
      <c r="L41" s="81">
        <v>0</v>
      </c>
      <c r="M41" s="81">
        <v>86</v>
      </c>
      <c r="N41" s="91">
        <v>6</v>
      </c>
      <c r="O41" s="92">
        <v>0</v>
      </c>
      <c r="P41" s="93">
        <f>N41+O41</f>
        <v>6</v>
      </c>
      <c r="Q41" s="82">
        <f>IFERROR(P41/M41,"-")</f>
        <v>0.069767441860465</v>
      </c>
      <c r="R41" s="81">
        <v>0</v>
      </c>
      <c r="S41" s="81">
        <v>2</v>
      </c>
      <c r="T41" s="82">
        <f>IFERROR(S41/(O41+P41),"-")</f>
        <v>0.33333333333333</v>
      </c>
      <c r="U41" s="182">
        <f>IFERROR(J41/SUM(P41:P42),"-")</f>
        <v>21428.571428571</v>
      </c>
      <c r="V41" s="84">
        <v>2</v>
      </c>
      <c r="W41" s="82">
        <f>IF(P41=0,"-",V41/P41)</f>
        <v>0.33333333333333</v>
      </c>
      <c r="X41" s="186">
        <v>95000</v>
      </c>
      <c r="Y41" s="187">
        <f>IFERROR(X41/P41,"-")</f>
        <v>15833.333333333</v>
      </c>
      <c r="Z41" s="187">
        <f>IFERROR(X41/V41,"-")</f>
        <v>47500</v>
      </c>
      <c r="AA41" s="188">
        <f>SUM(X41:X42)-SUM(J41:J42)</f>
        <v>-55000</v>
      </c>
      <c r="AB41" s="85">
        <f>SUM(X41:X42)/SUM(J41:J42)</f>
        <v>0.63333333333333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0.16666666666667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3</v>
      </c>
      <c r="BX41" s="127">
        <f>IF(P41=0,"",IF(BW41=0,"",(BW41/P41)))</f>
        <v>0.5</v>
      </c>
      <c r="BY41" s="128">
        <v>2</v>
      </c>
      <c r="BZ41" s="129">
        <f>IFERROR(BY41/BW41,"-")</f>
        <v>0.66666666666667</v>
      </c>
      <c r="CA41" s="130">
        <v>95000</v>
      </c>
      <c r="CB41" s="131">
        <f>IFERROR(CA41/BW41,"-")</f>
        <v>31666.666666667</v>
      </c>
      <c r="CC41" s="132">
        <v>1</v>
      </c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95000</v>
      </c>
      <c r="CQ41" s="141">
        <v>90000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147</v>
      </c>
      <c r="C42" s="203"/>
      <c r="D42" s="203" t="s">
        <v>141</v>
      </c>
      <c r="E42" s="203" t="s">
        <v>142</v>
      </c>
      <c r="F42" s="203" t="s">
        <v>77</v>
      </c>
      <c r="G42" s="203"/>
      <c r="H42" s="90"/>
      <c r="I42" s="90"/>
      <c r="J42" s="188"/>
      <c r="K42" s="81">
        <v>14</v>
      </c>
      <c r="L42" s="81">
        <v>13</v>
      </c>
      <c r="M42" s="81">
        <v>5</v>
      </c>
      <c r="N42" s="91">
        <v>1</v>
      </c>
      <c r="O42" s="92">
        <v>0</v>
      </c>
      <c r="P42" s="93">
        <f>N42+O42</f>
        <v>1</v>
      </c>
      <c r="Q42" s="82">
        <f>IFERROR(P42/M42,"-")</f>
        <v>0.2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>
        <v>1</v>
      </c>
      <c r="CG42" s="134">
        <f>IF(P42=0,"",IF(CF42=0,"",(CF42/P42)))</f>
        <v>1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0.44666666666667</v>
      </c>
      <c r="B43" s="203" t="s">
        <v>148</v>
      </c>
      <c r="C43" s="203"/>
      <c r="D43" s="203" t="s">
        <v>141</v>
      </c>
      <c r="E43" s="203" t="s">
        <v>142</v>
      </c>
      <c r="F43" s="203" t="s">
        <v>64</v>
      </c>
      <c r="G43" s="203" t="s">
        <v>81</v>
      </c>
      <c r="H43" s="90" t="s">
        <v>149</v>
      </c>
      <c r="I43" s="205" t="s">
        <v>150</v>
      </c>
      <c r="J43" s="188">
        <v>150000</v>
      </c>
      <c r="K43" s="81">
        <v>30</v>
      </c>
      <c r="L43" s="81">
        <v>0</v>
      </c>
      <c r="M43" s="81">
        <v>107</v>
      </c>
      <c r="N43" s="91">
        <v>8</v>
      </c>
      <c r="O43" s="92">
        <v>0</v>
      </c>
      <c r="P43" s="93">
        <f>N43+O43</f>
        <v>8</v>
      </c>
      <c r="Q43" s="82">
        <f>IFERROR(P43/M43,"-")</f>
        <v>0.074766355140187</v>
      </c>
      <c r="R43" s="81">
        <v>1</v>
      </c>
      <c r="S43" s="81">
        <v>1</v>
      </c>
      <c r="T43" s="82">
        <f>IFERROR(S43/(O43+P43),"-")</f>
        <v>0.125</v>
      </c>
      <c r="U43" s="182">
        <f>IFERROR(J43/SUM(P43:P44),"-")</f>
        <v>11538.461538462</v>
      </c>
      <c r="V43" s="84">
        <v>4</v>
      </c>
      <c r="W43" s="82">
        <f>IF(P43=0,"-",V43/P43)</f>
        <v>0.5</v>
      </c>
      <c r="X43" s="186">
        <v>61000</v>
      </c>
      <c r="Y43" s="187">
        <f>IFERROR(X43/P43,"-")</f>
        <v>7625</v>
      </c>
      <c r="Z43" s="187">
        <f>IFERROR(X43/V43,"-")</f>
        <v>15250</v>
      </c>
      <c r="AA43" s="188">
        <f>SUM(X43:X44)-SUM(J43:J44)</f>
        <v>-83000</v>
      </c>
      <c r="AB43" s="85">
        <f>SUM(X43:X44)/SUM(J43:J44)</f>
        <v>0.44666666666667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0.125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1</v>
      </c>
      <c r="BF43" s="113">
        <f>IF(P43=0,"",IF(BE43=0,"",(BE43/P43)))</f>
        <v>0.125</v>
      </c>
      <c r="BG43" s="112">
        <v>1</v>
      </c>
      <c r="BH43" s="114">
        <f>IFERROR(BG43/BE43,"-")</f>
        <v>1</v>
      </c>
      <c r="BI43" s="115">
        <v>3000</v>
      </c>
      <c r="BJ43" s="116">
        <f>IFERROR(BI43/BE43,"-")</f>
        <v>3000</v>
      </c>
      <c r="BK43" s="117">
        <v>1</v>
      </c>
      <c r="BL43" s="117"/>
      <c r="BM43" s="117"/>
      <c r="BN43" s="119">
        <v>4</v>
      </c>
      <c r="BO43" s="120">
        <f>IF(P43=0,"",IF(BN43=0,"",(BN43/P43)))</f>
        <v>0.5</v>
      </c>
      <c r="BP43" s="121">
        <v>2</v>
      </c>
      <c r="BQ43" s="122">
        <f>IFERROR(BP43/BN43,"-")</f>
        <v>0.5</v>
      </c>
      <c r="BR43" s="123">
        <v>40000</v>
      </c>
      <c r="BS43" s="124">
        <f>IFERROR(BR43/BN43,"-")</f>
        <v>10000</v>
      </c>
      <c r="BT43" s="125">
        <v>1</v>
      </c>
      <c r="BU43" s="125"/>
      <c r="BV43" s="125">
        <v>1</v>
      </c>
      <c r="BW43" s="126">
        <v>2</v>
      </c>
      <c r="BX43" s="127">
        <f>IF(P43=0,"",IF(BW43=0,"",(BW43/P43)))</f>
        <v>0.25</v>
      </c>
      <c r="BY43" s="128">
        <v>1</v>
      </c>
      <c r="BZ43" s="129">
        <f>IFERROR(BY43/BW43,"-")</f>
        <v>0.5</v>
      </c>
      <c r="CA43" s="130">
        <v>18000</v>
      </c>
      <c r="CB43" s="131">
        <f>IFERROR(CA43/BW43,"-")</f>
        <v>9000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4</v>
      </c>
      <c r="CP43" s="141">
        <v>61000</v>
      </c>
      <c r="CQ43" s="141">
        <v>37000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151</v>
      </c>
      <c r="C44" s="203"/>
      <c r="D44" s="203" t="s">
        <v>141</v>
      </c>
      <c r="E44" s="203" t="s">
        <v>142</v>
      </c>
      <c r="F44" s="203" t="s">
        <v>77</v>
      </c>
      <c r="G44" s="203"/>
      <c r="H44" s="90"/>
      <c r="I44" s="90"/>
      <c r="J44" s="188"/>
      <c r="K44" s="81">
        <v>25</v>
      </c>
      <c r="L44" s="81">
        <v>18</v>
      </c>
      <c r="M44" s="81">
        <v>13</v>
      </c>
      <c r="N44" s="91">
        <v>5</v>
      </c>
      <c r="O44" s="92">
        <v>0</v>
      </c>
      <c r="P44" s="93">
        <f>N44+O44</f>
        <v>5</v>
      </c>
      <c r="Q44" s="82">
        <f>IFERROR(P44/M44,"-")</f>
        <v>0.38461538461538</v>
      </c>
      <c r="R44" s="81">
        <v>1</v>
      </c>
      <c r="S44" s="81">
        <v>1</v>
      </c>
      <c r="T44" s="82">
        <f>IFERROR(S44/(O44+P44),"-")</f>
        <v>0.2</v>
      </c>
      <c r="U44" s="182"/>
      <c r="V44" s="84">
        <v>1</v>
      </c>
      <c r="W44" s="82">
        <f>IF(P44=0,"-",V44/P44)</f>
        <v>0.2</v>
      </c>
      <c r="X44" s="186">
        <v>6000</v>
      </c>
      <c r="Y44" s="187">
        <f>IFERROR(X44/P44,"-")</f>
        <v>1200</v>
      </c>
      <c r="Z44" s="187">
        <f>IFERROR(X44/V44,"-")</f>
        <v>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0.4</v>
      </c>
      <c r="BP44" s="121">
        <v>1</v>
      </c>
      <c r="BQ44" s="122">
        <f>IFERROR(BP44/BN44,"-")</f>
        <v>0.5</v>
      </c>
      <c r="BR44" s="123">
        <v>6000</v>
      </c>
      <c r="BS44" s="124">
        <f>IFERROR(BR44/BN44,"-")</f>
        <v>3000</v>
      </c>
      <c r="BT44" s="125"/>
      <c r="BU44" s="125">
        <v>1</v>
      </c>
      <c r="BV44" s="125"/>
      <c r="BW44" s="126">
        <v>3</v>
      </c>
      <c r="BX44" s="127">
        <f>IF(P44=0,"",IF(BW44=0,"",(BW44/P44)))</f>
        <v>0.6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6000</v>
      </c>
      <c r="CQ44" s="141">
        <v>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3.8010066666667</v>
      </c>
      <c r="B45" s="203" t="s">
        <v>152</v>
      </c>
      <c r="C45" s="203"/>
      <c r="D45" s="203" t="s">
        <v>62</v>
      </c>
      <c r="E45" s="203" t="s">
        <v>63</v>
      </c>
      <c r="F45" s="203" t="s">
        <v>80</v>
      </c>
      <c r="G45" s="203" t="s">
        <v>87</v>
      </c>
      <c r="H45" s="90" t="s">
        <v>149</v>
      </c>
      <c r="I45" s="204" t="s">
        <v>153</v>
      </c>
      <c r="J45" s="188">
        <v>150000</v>
      </c>
      <c r="K45" s="81">
        <v>27</v>
      </c>
      <c r="L45" s="81">
        <v>0</v>
      </c>
      <c r="M45" s="81">
        <v>150</v>
      </c>
      <c r="N45" s="91">
        <v>12</v>
      </c>
      <c r="O45" s="92">
        <v>0</v>
      </c>
      <c r="P45" s="93">
        <f>N45+O45</f>
        <v>12</v>
      </c>
      <c r="Q45" s="82">
        <f>IFERROR(P45/M45,"-")</f>
        <v>0.08</v>
      </c>
      <c r="R45" s="81">
        <v>3</v>
      </c>
      <c r="S45" s="81">
        <v>1</v>
      </c>
      <c r="T45" s="82">
        <f>IFERROR(S45/(O45+P45),"-")</f>
        <v>0.083333333333333</v>
      </c>
      <c r="U45" s="182">
        <f>IFERROR(J45/SUM(P45:P46),"-")</f>
        <v>8823.5294117647</v>
      </c>
      <c r="V45" s="84">
        <v>5</v>
      </c>
      <c r="W45" s="82">
        <f>IF(P45=0,"-",V45/P45)</f>
        <v>0.41666666666667</v>
      </c>
      <c r="X45" s="186">
        <v>100000</v>
      </c>
      <c r="Y45" s="187">
        <f>IFERROR(X45/P45,"-")</f>
        <v>8333.3333333333</v>
      </c>
      <c r="Z45" s="187">
        <f>IFERROR(X45/V45,"-")</f>
        <v>20000</v>
      </c>
      <c r="AA45" s="188">
        <f>SUM(X45:X46)-SUM(J45:J46)</f>
        <v>420151</v>
      </c>
      <c r="AB45" s="85">
        <f>SUM(X45:X46)/SUM(J45:J46)</f>
        <v>3.8010066666667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0.16666666666667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0.16666666666667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5</v>
      </c>
      <c r="BO45" s="120">
        <f>IF(P45=0,"",IF(BN45=0,"",(BN45/P45)))</f>
        <v>0.41666666666667</v>
      </c>
      <c r="BP45" s="121">
        <v>2</v>
      </c>
      <c r="BQ45" s="122">
        <f>IFERROR(BP45/BN45,"-")</f>
        <v>0.4</v>
      </c>
      <c r="BR45" s="123">
        <v>48000</v>
      </c>
      <c r="BS45" s="124">
        <f>IFERROR(BR45/BN45,"-")</f>
        <v>9600</v>
      </c>
      <c r="BT45" s="125">
        <v>1</v>
      </c>
      <c r="BU45" s="125"/>
      <c r="BV45" s="125">
        <v>1</v>
      </c>
      <c r="BW45" s="126">
        <v>2</v>
      </c>
      <c r="BX45" s="127">
        <f>IF(P45=0,"",IF(BW45=0,"",(BW45/P45)))</f>
        <v>0.16666666666667</v>
      </c>
      <c r="BY45" s="128">
        <v>2</v>
      </c>
      <c r="BZ45" s="129">
        <f>IFERROR(BY45/BW45,"-")</f>
        <v>1</v>
      </c>
      <c r="CA45" s="130">
        <v>47000</v>
      </c>
      <c r="CB45" s="131">
        <f>IFERROR(CA45/BW45,"-")</f>
        <v>23500</v>
      </c>
      <c r="CC45" s="132"/>
      <c r="CD45" s="132"/>
      <c r="CE45" s="132">
        <v>2</v>
      </c>
      <c r="CF45" s="133">
        <v>1</v>
      </c>
      <c r="CG45" s="134">
        <f>IF(P45=0,"",IF(CF45=0,"",(CF45/P45)))</f>
        <v>0.083333333333333</v>
      </c>
      <c r="CH45" s="135">
        <v>1</v>
      </c>
      <c r="CI45" s="136">
        <f>IFERROR(CH45/CF45,"-")</f>
        <v>1</v>
      </c>
      <c r="CJ45" s="137">
        <v>5000</v>
      </c>
      <c r="CK45" s="138">
        <f>IFERROR(CJ45/CF45,"-")</f>
        <v>5000</v>
      </c>
      <c r="CL45" s="139">
        <v>1</v>
      </c>
      <c r="CM45" s="139"/>
      <c r="CN45" s="139"/>
      <c r="CO45" s="140">
        <v>5</v>
      </c>
      <c r="CP45" s="141">
        <v>100000</v>
      </c>
      <c r="CQ45" s="141">
        <v>45000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154</v>
      </c>
      <c r="C46" s="203"/>
      <c r="D46" s="203" t="s">
        <v>62</v>
      </c>
      <c r="E46" s="203" t="s">
        <v>63</v>
      </c>
      <c r="F46" s="203" t="s">
        <v>77</v>
      </c>
      <c r="G46" s="203"/>
      <c r="H46" s="90"/>
      <c r="I46" s="90"/>
      <c r="J46" s="188"/>
      <c r="K46" s="81">
        <v>46</v>
      </c>
      <c r="L46" s="81">
        <v>40</v>
      </c>
      <c r="M46" s="81">
        <v>12</v>
      </c>
      <c r="N46" s="91">
        <v>5</v>
      </c>
      <c r="O46" s="92">
        <v>0</v>
      </c>
      <c r="P46" s="93">
        <f>N46+O46</f>
        <v>5</v>
      </c>
      <c r="Q46" s="82">
        <f>IFERROR(P46/M46,"-")</f>
        <v>0.41666666666667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0.4</v>
      </c>
      <c r="X46" s="186">
        <v>470151</v>
      </c>
      <c r="Y46" s="187">
        <f>IFERROR(X46/P46,"-")</f>
        <v>94030.2</v>
      </c>
      <c r="Z46" s="187">
        <f>IFERROR(X46/V46,"-")</f>
        <v>235075.5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4</v>
      </c>
      <c r="BO46" s="120">
        <f>IF(P46=0,"",IF(BN46=0,"",(BN46/P46)))</f>
        <v>0.8</v>
      </c>
      <c r="BP46" s="121">
        <v>2</v>
      </c>
      <c r="BQ46" s="122">
        <f>IFERROR(BP46/BN46,"-")</f>
        <v>0.5</v>
      </c>
      <c r="BR46" s="123">
        <v>470151</v>
      </c>
      <c r="BS46" s="124">
        <f>IFERROR(BR46/BN46,"-")</f>
        <v>117537.75</v>
      </c>
      <c r="BT46" s="125"/>
      <c r="BU46" s="125"/>
      <c r="BV46" s="125">
        <v>2</v>
      </c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470151</v>
      </c>
      <c r="CQ46" s="141">
        <v>394151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1.8</v>
      </c>
      <c r="B47" s="203" t="s">
        <v>155</v>
      </c>
      <c r="C47" s="203"/>
      <c r="D47" s="203" t="s">
        <v>156</v>
      </c>
      <c r="E47" s="203" t="s">
        <v>93</v>
      </c>
      <c r="F47" s="203" t="s">
        <v>80</v>
      </c>
      <c r="G47" s="203" t="s">
        <v>81</v>
      </c>
      <c r="H47" s="90" t="s">
        <v>88</v>
      </c>
      <c r="I47" s="204" t="s">
        <v>157</v>
      </c>
      <c r="J47" s="188">
        <v>130000</v>
      </c>
      <c r="K47" s="81">
        <v>7</v>
      </c>
      <c r="L47" s="81">
        <v>0</v>
      </c>
      <c r="M47" s="81">
        <v>16</v>
      </c>
      <c r="N47" s="91">
        <v>3</v>
      </c>
      <c r="O47" s="92">
        <v>0</v>
      </c>
      <c r="P47" s="93">
        <f>N47+O47</f>
        <v>3</v>
      </c>
      <c r="Q47" s="82">
        <f>IFERROR(P47/M47,"-")</f>
        <v>0.1875</v>
      </c>
      <c r="R47" s="81">
        <v>0</v>
      </c>
      <c r="S47" s="81">
        <v>0</v>
      </c>
      <c r="T47" s="82">
        <f>IFERROR(S47/(O47+P47),"-")</f>
        <v>0</v>
      </c>
      <c r="U47" s="182">
        <f>IFERROR(J47/SUM(P47:P48),"-")</f>
        <v>16250</v>
      </c>
      <c r="V47" s="84">
        <v>1</v>
      </c>
      <c r="W47" s="82">
        <f>IF(P47=0,"-",V47/P47)</f>
        <v>0.33333333333333</v>
      </c>
      <c r="X47" s="186">
        <v>5000</v>
      </c>
      <c r="Y47" s="187">
        <f>IFERROR(X47/P47,"-")</f>
        <v>1666.6666666667</v>
      </c>
      <c r="Z47" s="187">
        <f>IFERROR(X47/V47,"-")</f>
        <v>5000</v>
      </c>
      <c r="AA47" s="188">
        <f>SUM(X47:X48)-SUM(J47:J48)</f>
        <v>104000</v>
      </c>
      <c r="AB47" s="85">
        <f>SUM(X47:X48)/SUM(J47:J48)</f>
        <v>1.8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0.66666666666667</v>
      </c>
      <c r="BP47" s="121">
        <v>1</v>
      </c>
      <c r="BQ47" s="122">
        <f>IFERROR(BP47/BN47,"-")</f>
        <v>0.5</v>
      </c>
      <c r="BR47" s="123">
        <v>5000</v>
      </c>
      <c r="BS47" s="124">
        <f>IFERROR(BR47/BN47,"-")</f>
        <v>2500</v>
      </c>
      <c r="BT47" s="125">
        <v>1</v>
      </c>
      <c r="BU47" s="125"/>
      <c r="BV47" s="125"/>
      <c r="BW47" s="126">
        <v>1</v>
      </c>
      <c r="BX47" s="127">
        <f>IF(P47=0,"",IF(BW47=0,"",(BW47/P47)))</f>
        <v>0.33333333333333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5000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156</v>
      </c>
      <c r="E48" s="203" t="s">
        <v>93</v>
      </c>
      <c r="F48" s="203" t="s">
        <v>77</v>
      </c>
      <c r="G48" s="203"/>
      <c r="H48" s="90"/>
      <c r="I48" s="90"/>
      <c r="J48" s="188"/>
      <c r="K48" s="81">
        <v>33</v>
      </c>
      <c r="L48" s="81">
        <v>24</v>
      </c>
      <c r="M48" s="81">
        <v>9</v>
      </c>
      <c r="N48" s="91">
        <v>5</v>
      </c>
      <c r="O48" s="92">
        <v>0</v>
      </c>
      <c r="P48" s="93">
        <f>N48+O48</f>
        <v>5</v>
      </c>
      <c r="Q48" s="82">
        <f>IFERROR(P48/M48,"-")</f>
        <v>0.55555555555556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2</v>
      </c>
      <c r="W48" s="82">
        <f>IF(P48=0,"-",V48/P48)</f>
        <v>0.4</v>
      </c>
      <c r="X48" s="186">
        <v>229000</v>
      </c>
      <c r="Y48" s="187">
        <f>IFERROR(X48/P48,"-")</f>
        <v>45800</v>
      </c>
      <c r="Z48" s="187">
        <f>IFERROR(X48/V48,"-")</f>
        <v>114500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0.2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0.4</v>
      </c>
      <c r="BP48" s="121">
        <v>1</v>
      </c>
      <c r="BQ48" s="122">
        <f>IFERROR(BP48/BN48,"-")</f>
        <v>0.5</v>
      </c>
      <c r="BR48" s="123">
        <v>66000</v>
      </c>
      <c r="BS48" s="124">
        <f>IFERROR(BR48/BN48,"-")</f>
        <v>33000</v>
      </c>
      <c r="BT48" s="125"/>
      <c r="BU48" s="125"/>
      <c r="BV48" s="125">
        <v>1</v>
      </c>
      <c r="BW48" s="126">
        <v>2</v>
      </c>
      <c r="BX48" s="127">
        <f>IF(P48=0,"",IF(BW48=0,"",(BW48/P48)))</f>
        <v>0.4</v>
      </c>
      <c r="BY48" s="128">
        <v>2</v>
      </c>
      <c r="BZ48" s="129">
        <f>IFERROR(BY48/BW48,"-")</f>
        <v>1</v>
      </c>
      <c r="CA48" s="130">
        <v>172000</v>
      </c>
      <c r="CB48" s="131">
        <f>IFERROR(CA48/BW48,"-")</f>
        <v>86000</v>
      </c>
      <c r="CC48" s="132"/>
      <c r="CD48" s="132"/>
      <c r="CE48" s="132">
        <v>2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229000</v>
      </c>
      <c r="CQ48" s="141">
        <v>163000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0.47692307692308</v>
      </c>
      <c r="B49" s="203" t="s">
        <v>159</v>
      </c>
      <c r="C49" s="203"/>
      <c r="D49" s="203" t="s">
        <v>160</v>
      </c>
      <c r="E49" s="203" t="s">
        <v>86</v>
      </c>
      <c r="F49" s="203" t="s">
        <v>80</v>
      </c>
      <c r="G49" s="203" t="s">
        <v>117</v>
      </c>
      <c r="H49" s="90" t="s">
        <v>88</v>
      </c>
      <c r="I49" s="204" t="s">
        <v>89</v>
      </c>
      <c r="J49" s="188">
        <v>130000</v>
      </c>
      <c r="K49" s="81">
        <v>10</v>
      </c>
      <c r="L49" s="81">
        <v>0</v>
      </c>
      <c r="M49" s="81">
        <v>36</v>
      </c>
      <c r="N49" s="91">
        <v>3</v>
      </c>
      <c r="O49" s="92">
        <v>0</v>
      </c>
      <c r="P49" s="93">
        <f>N49+O49</f>
        <v>3</v>
      </c>
      <c r="Q49" s="82">
        <f>IFERROR(P49/M49,"-")</f>
        <v>0.083333333333333</v>
      </c>
      <c r="R49" s="81">
        <v>0</v>
      </c>
      <c r="S49" s="81">
        <v>2</v>
      </c>
      <c r="T49" s="82">
        <f>IFERROR(S49/(O49+P49),"-")</f>
        <v>0.66666666666667</v>
      </c>
      <c r="U49" s="182">
        <f>IFERROR(J49/SUM(P49:P50),"-")</f>
        <v>18571.428571429</v>
      </c>
      <c r="V49" s="84">
        <v>1</v>
      </c>
      <c r="W49" s="82">
        <f>IF(P49=0,"-",V49/P49)</f>
        <v>0.33333333333333</v>
      </c>
      <c r="X49" s="186">
        <v>16000</v>
      </c>
      <c r="Y49" s="187">
        <f>IFERROR(X49/P49,"-")</f>
        <v>5333.3333333333</v>
      </c>
      <c r="Z49" s="187">
        <f>IFERROR(X49/V49,"-")</f>
        <v>16000</v>
      </c>
      <c r="AA49" s="188">
        <f>SUM(X49:X50)-SUM(J49:J50)</f>
        <v>-68000</v>
      </c>
      <c r="AB49" s="85">
        <f>SUM(X49:X50)/SUM(J49:J50)</f>
        <v>0.47692307692308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3</v>
      </c>
      <c r="BO49" s="120">
        <f>IF(P49=0,"",IF(BN49=0,"",(BN49/P49)))</f>
        <v>1</v>
      </c>
      <c r="BP49" s="121">
        <v>1</v>
      </c>
      <c r="BQ49" s="122">
        <f>IFERROR(BP49/BN49,"-")</f>
        <v>0.33333333333333</v>
      </c>
      <c r="BR49" s="123">
        <v>16000</v>
      </c>
      <c r="BS49" s="124">
        <f>IFERROR(BR49/BN49,"-")</f>
        <v>5333.3333333333</v>
      </c>
      <c r="BT49" s="125"/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16000</v>
      </c>
      <c r="CQ49" s="141">
        <v>16000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161</v>
      </c>
      <c r="C50" s="203"/>
      <c r="D50" s="203" t="s">
        <v>160</v>
      </c>
      <c r="E50" s="203" t="s">
        <v>86</v>
      </c>
      <c r="F50" s="203" t="s">
        <v>77</v>
      </c>
      <c r="G50" s="203"/>
      <c r="H50" s="90"/>
      <c r="I50" s="90"/>
      <c r="J50" s="188"/>
      <c r="K50" s="81">
        <v>15</v>
      </c>
      <c r="L50" s="81">
        <v>12</v>
      </c>
      <c r="M50" s="81">
        <v>2</v>
      </c>
      <c r="N50" s="91">
        <v>4</v>
      </c>
      <c r="O50" s="92">
        <v>0</v>
      </c>
      <c r="P50" s="93">
        <f>N50+O50</f>
        <v>4</v>
      </c>
      <c r="Q50" s="82">
        <f>IFERROR(P50/M50,"-")</f>
        <v>2</v>
      </c>
      <c r="R50" s="81">
        <v>0</v>
      </c>
      <c r="S50" s="81">
        <v>1</v>
      </c>
      <c r="T50" s="82">
        <f>IFERROR(S50/(O50+P50),"-")</f>
        <v>0.25</v>
      </c>
      <c r="U50" s="182"/>
      <c r="V50" s="84">
        <v>1</v>
      </c>
      <c r="W50" s="82">
        <f>IF(P50=0,"-",V50/P50)</f>
        <v>0.25</v>
      </c>
      <c r="X50" s="186">
        <v>46000</v>
      </c>
      <c r="Y50" s="187">
        <f>IFERROR(X50/P50,"-")</f>
        <v>11500</v>
      </c>
      <c r="Z50" s="187">
        <f>IFERROR(X50/V50,"-")</f>
        <v>46000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2</v>
      </c>
      <c r="CG50" s="134">
        <f>IF(P50=0,"",IF(CF50=0,"",(CF50/P50)))</f>
        <v>0.5</v>
      </c>
      <c r="CH50" s="135">
        <v>2</v>
      </c>
      <c r="CI50" s="136">
        <f>IFERROR(CH50/CF50,"-")</f>
        <v>1</v>
      </c>
      <c r="CJ50" s="137">
        <v>65000</v>
      </c>
      <c r="CK50" s="138">
        <f>IFERROR(CJ50/CF50,"-")</f>
        <v>32500</v>
      </c>
      <c r="CL50" s="139"/>
      <c r="CM50" s="139"/>
      <c r="CN50" s="139">
        <v>2</v>
      </c>
      <c r="CO50" s="140">
        <v>1</v>
      </c>
      <c r="CP50" s="141">
        <v>46000</v>
      </c>
      <c r="CQ50" s="141">
        <v>38000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15.175</v>
      </c>
      <c r="B51" s="203" t="s">
        <v>162</v>
      </c>
      <c r="C51" s="203"/>
      <c r="D51" s="203" t="s">
        <v>163</v>
      </c>
      <c r="E51" s="203" t="s">
        <v>164</v>
      </c>
      <c r="F51" s="203" t="s">
        <v>64</v>
      </c>
      <c r="G51" s="203" t="s">
        <v>165</v>
      </c>
      <c r="H51" s="90" t="s">
        <v>66</v>
      </c>
      <c r="I51" s="205" t="s">
        <v>166</v>
      </c>
      <c r="J51" s="188">
        <v>120000</v>
      </c>
      <c r="K51" s="81">
        <v>29</v>
      </c>
      <c r="L51" s="81">
        <v>0</v>
      </c>
      <c r="M51" s="81">
        <v>137</v>
      </c>
      <c r="N51" s="91">
        <v>12</v>
      </c>
      <c r="O51" s="92">
        <v>0</v>
      </c>
      <c r="P51" s="93">
        <f>N51+O51</f>
        <v>12</v>
      </c>
      <c r="Q51" s="82">
        <f>IFERROR(P51/M51,"-")</f>
        <v>0.087591240875912</v>
      </c>
      <c r="R51" s="81">
        <v>1</v>
      </c>
      <c r="S51" s="81">
        <v>4</v>
      </c>
      <c r="T51" s="82">
        <f>IFERROR(S51/(O51+P51),"-")</f>
        <v>0.33333333333333</v>
      </c>
      <c r="U51" s="182">
        <f>IFERROR(J51/SUM(P51:P52),"-")</f>
        <v>7058.8235294118</v>
      </c>
      <c r="V51" s="84">
        <v>2</v>
      </c>
      <c r="W51" s="82">
        <f>IF(P51=0,"-",V51/P51)</f>
        <v>0.16666666666667</v>
      </c>
      <c r="X51" s="186">
        <v>1821000</v>
      </c>
      <c r="Y51" s="187">
        <f>IFERROR(X51/P51,"-")</f>
        <v>151750</v>
      </c>
      <c r="Z51" s="187">
        <f>IFERROR(X51/V51,"-")</f>
        <v>910500</v>
      </c>
      <c r="AA51" s="188">
        <f>SUM(X51:X52)-SUM(J51:J52)</f>
        <v>1701000</v>
      </c>
      <c r="AB51" s="85">
        <f>SUM(X51:X52)/SUM(J51:J52)</f>
        <v>15.175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0.16666666666667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3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0.25</v>
      </c>
      <c r="BP51" s="121">
        <v>1</v>
      </c>
      <c r="BQ51" s="122">
        <f>IFERROR(BP51/BN51,"-")</f>
        <v>0.33333333333333</v>
      </c>
      <c r="BR51" s="123">
        <v>3000</v>
      </c>
      <c r="BS51" s="124">
        <f>IFERROR(BR51/BN51,"-")</f>
        <v>1000</v>
      </c>
      <c r="BT51" s="125">
        <v>1</v>
      </c>
      <c r="BU51" s="125"/>
      <c r="BV51" s="125"/>
      <c r="BW51" s="126">
        <v>3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0.083333333333333</v>
      </c>
      <c r="CH51" s="135">
        <v>1</v>
      </c>
      <c r="CI51" s="136">
        <f>IFERROR(CH51/CF51,"-")</f>
        <v>1</v>
      </c>
      <c r="CJ51" s="137">
        <v>1818000</v>
      </c>
      <c r="CK51" s="138">
        <f>IFERROR(CJ51/CF51,"-")</f>
        <v>1818000</v>
      </c>
      <c r="CL51" s="139"/>
      <c r="CM51" s="139"/>
      <c r="CN51" s="139">
        <v>1</v>
      </c>
      <c r="CO51" s="140">
        <v>2</v>
      </c>
      <c r="CP51" s="141">
        <v>1821000</v>
      </c>
      <c r="CQ51" s="141">
        <v>1818000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167</v>
      </c>
      <c r="C52" s="203"/>
      <c r="D52" s="203" t="s">
        <v>163</v>
      </c>
      <c r="E52" s="203" t="s">
        <v>164</v>
      </c>
      <c r="F52" s="203" t="s">
        <v>77</v>
      </c>
      <c r="G52" s="203"/>
      <c r="H52" s="90"/>
      <c r="I52" s="90"/>
      <c r="J52" s="188"/>
      <c r="K52" s="81">
        <v>46</v>
      </c>
      <c r="L52" s="81">
        <v>34</v>
      </c>
      <c r="M52" s="81">
        <v>9</v>
      </c>
      <c r="N52" s="91">
        <v>5</v>
      </c>
      <c r="O52" s="92">
        <v>0</v>
      </c>
      <c r="P52" s="93">
        <f>N52+O52</f>
        <v>5</v>
      </c>
      <c r="Q52" s="82">
        <f>IFERROR(P52/M52,"-")</f>
        <v>0.55555555555556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0.2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0.2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0.2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0.4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0.39708333333333</v>
      </c>
      <c r="B53" s="203" t="s">
        <v>168</v>
      </c>
      <c r="C53" s="203"/>
      <c r="D53" s="203" t="s">
        <v>160</v>
      </c>
      <c r="E53" s="203" t="s">
        <v>86</v>
      </c>
      <c r="F53" s="203" t="s">
        <v>80</v>
      </c>
      <c r="G53" s="203" t="s">
        <v>165</v>
      </c>
      <c r="H53" s="90" t="s">
        <v>66</v>
      </c>
      <c r="I53" s="204" t="s">
        <v>89</v>
      </c>
      <c r="J53" s="188">
        <v>120000</v>
      </c>
      <c r="K53" s="81">
        <v>16</v>
      </c>
      <c r="L53" s="81">
        <v>0</v>
      </c>
      <c r="M53" s="81">
        <v>46</v>
      </c>
      <c r="N53" s="91">
        <v>8</v>
      </c>
      <c r="O53" s="92">
        <v>0</v>
      </c>
      <c r="P53" s="93">
        <f>N53+O53</f>
        <v>8</v>
      </c>
      <c r="Q53" s="82">
        <f>IFERROR(P53/M53,"-")</f>
        <v>0.17391304347826</v>
      </c>
      <c r="R53" s="81">
        <v>1</v>
      </c>
      <c r="S53" s="81">
        <v>1</v>
      </c>
      <c r="T53" s="82">
        <f>IFERROR(S53/(O53+P53),"-")</f>
        <v>0.125</v>
      </c>
      <c r="U53" s="182">
        <f>IFERROR(J53/SUM(P53:P54),"-")</f>
        <v>12000</v>
      </c>
      <c r="V53" s="84">
        <v>1</v>
      </c>
      <c r="W53" s="82">
        <f>IF(P53=0,"-",V53/P53)</f>
        <v>0.125</v>
      </c>
      <c r="X53" s="186">
        <v>47650</v>
      </c>
      <c r="Y53" s="187">
        <f>IFERROR(X53/P53,"-")</f>
        <v>5956.25</v>
      </c>
      <c r="Z53" s="187">
        <f>IFERROR(X53/V53,"-")</f>
        <v>47650</v>
      </c>
      <c r="AA53" s="188">
        <f>SUM(X53:X54)-SUM(J53:J54)</f>
        <v>-72350</v>
      </c>
      <c r="AB53" s="85">
        <f>SUM(X53:X54)/SUM(J53:J54)</f>
        <v>0.39708333333333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3</v>
      </c>
      <c r="BF53" s="113">
        <f>IF(P53=0,"",IF(BE53=0,"",(BE53/P53)))</f>
        <v>0.375</v>
      </c>
      <c r="BG53" s="112">
        <v>1</v>
      </c>
      <c r="BH53" s="114">
        <f>IFERROR(BG53/BE53,"-")</f>
        <v>0.33333333333333</v>
      </c>
      <c r="BI53" s="115">
        <v>3000</v>
      </c>
      <c r="BJ53" s="116">
        <f>IFERROR(BI53/BE53,"-")</f>
        <v>1000</v>
      </c>
      <c r="BK53" s="117">
        <v>1</v>
      </c>
      <c r="BL53" s="117"/>
      <c r="BM53" s="117"/>
      <c r="BN53" s="119">
        <v>3</v>
      </c>
      <c r="BO53" s="120">
        <f>IF(P53=0,"",IF(BN53=0,"",(BN53/P53)))</f>
        <v>0.375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0.125</v>
      </c>
      <c r="BY53" s="128">
        <v>1</v>
      </c>
      <c r="BZ53" s="129">
        <f>IFERROR(BY53/BW53,"-")</f>
        <v>1</v>
      </c>
      <c r="CA53" s="130">
        <v>44650</v>
      </c>
      <c r="CB53" s="131">
        <f>IFERROR(CA53/BW53,"-")</f>
        <v>44650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47650</v>
      </c>
      <c r="CQ53" s="141">
        <v>44650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169</v>
      </c>
      <c r="C54" s="203"/>
      <c r="D54" s="203" t="s">
        <v>160</v>
      </c>
      <c r="E54" s="203" t="s">
        <v>86</v>
      </c>
      <c r="F54" s="203" t="s">
        <v>77</v>
      </c>
      <c r="G54" s="203"/>
      <c r="H54" s="90"/>
      <c r="I54" s="90"/>
      <c r="J54" s="188"/>
      <c r="K54" s="81">
        <v>22</v>
      </c>
      <c r="L54" s="81">
        <v>14</v>
      </c>
      <c r="M54" s="81">
        <v>2</v>
      </c>
      <c r="N54" s="91">
        <v>2</v>
      </c>
      <c r="O54" s="92">
        <v>0</v>
      </c>
      <c r="P54" s="93">
        <f>N54+O54</f>
        <v>2</v>
      </c>
      <c r="Q54" s="82">
        <f>IFERROR(P54/M54,"-")</f>
        <v>1</v>
      </c>
      <c r="R54" s="81">
        <v>1</v>
      </c>
      <c r="S54" s="81">
        <v>1</v>
      </c>
      <c r="T54" s="82">
        <f>IFERROR(S54/(O54+P54),"-")</f>
        <v>0.5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170</v>
      </c>
      <c r="C55" s="203"/>
      <c r="D55" s="203" t="s">
        <v>160</v>
      </c>
      <c r="E55" s="203" t="s">
        <v>86</v>
      </c>
      <c r="F55" s="203" t="s">
        <v>80</v>
      </c>
      <c r="G55" s="203" t="s">
        <v>171</v>
      </c>
      <c r="H55" s="90" t="s">
        <v>88</v>
      </c>
      <c r="I55" s="204" t="s">
        <v>157</v>
      </c>
      <c r="J55" s="188">
        <v>80000</v>
      </c>
      <c r="K55" s="81">
        <v>9</v>
      </c>
      <c r="L55" s="81">
        <v>0</v>
      </c>
      <c r="M55" s="81">
        <v>17</v>
      </c>
      <c r="N55" s="91">
        <v>2</v>
      </c>
      <c r="O55" s="92">
        <v>0</v>
      </c>
      <c r="P55" s="93">
        <f>N55+O55</f>
        <v>2</v>
      </c>
      <c r="Q55" s="82">
        <f>IFERROR(P55/M55,"-")</f>
        <v>0.11764705882353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20000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-80000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2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172</v>
      </c>
      <c r="C56" s="203"/>
      <c r="D56" s="203" t="s">
        <v>160</v>
      </c>
      <c r="E56" s="203" t="s">
        <v>86</v>
      </c>
      <c r="F56" s="203" t="s">
        <v>77</v>
      </c>
      <c r="G56" s="203"/>
      <c r="H56" s="90"/>
      <c r="I56" s="90"/>
      <c r="J56" s="188"/>
      <c r="K56" s="81">
        <v>9</v>
      </c>
      <c r="L56" s="81">
        <v>8</v>
      </c>
      <c r="M56" s="81">
        <v>1</v>
      </c>
      <c r="N56" s="91">
        <v>1</v>
      </c>
      <c r="O56" s="92">
        <v>1</v>
      </c>
      <c r="P56" s="93">
        <f>N56+O56</f>
        <v>2</v>
      </c>
      <c r="Q56" s="82">
        <f>IFERROR(P56/M56,"-")</f>
        <v>2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0.5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1</v>
      </c>
      <c r="AW56" s="107">
        <f>IF(P56=0,"",IF(AV56=0,"",(AV56/P56)))</f>
        <v>0.5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>
        <f>IF(P56=0,"",IF(BN56=0,"",(BN56/P56)))</f>
        <v>0</v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0.15</v>
      </c>
      <c r="B57" s="203" t="s">
        <v>173</v>
      </c>
      <c r="C57" s="203"/>
      <c r="D57" s="203" t="s">
        <v>174</v>
      </c>
      <c r="E57" s="203" t="s">
        <v>175</v>
      </c>
      <c r="F57" s="203" t="s">
        <v>64</v>
      </c>
      <c r="G57" s="203" t="s">
        <v>165</v>
      </c>
      <c r="H57" s="90" t="s">
        <v>176</v>
      </c>
      <c r="I57" s="204" t="s">
        <v>157</v>
      </c>
      <c r="J57" s="188">
        <v>100000</v>
      </c>
      <c r="K57" s="81">
        <v>5</v>
      </c>
      <c r="L57" s="81">
        <v>0</v>
      </c>
      <c r="M57" s="81">
        <v>25</v>
      </c>
      <c r="N57" s="91">
        <v>3</v>
      </c>
      <c r="O57" s="92">
        <v>0</v>
      </c>
      <c r="P57" s="93">
        <f>N57+O57</f>
        <v>3</v>
      </c>
      <c r="Q57" s="82">
        <f>IFERROR(P57/M57,"-")</f>
        <v>0.12</v>
      </c>
      <c r="R57" s="81">
        <v>0</v>
      </c>
      <c r="S57" s="81">
        <v>0</v>
      </c>
      <c r="T57" s="82">
        <f>IFERROR(S57/(O57+P57),"-")</f>
        <v>0</v>
      </c>
      <c r="U57" s="182">
        <f>IFERROR(J57/SUM(P57:P61),"-")</f>
        <v>12500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SUM(X57:X61)-SUM(J57:J61)</f>
        <v>-85000</v>
      </c>
      <c r="AB57" s="85">
        <f>SUM(X57:X61)/SUM(J57:J61)</f>
        <v>0.15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0.33333333333333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0.33333333333333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177</v>
      </c>
      <c r="C58" s="203"/>
      <c r="D58" s="203" t="s">
        <v>178</v>
      </c>
      <c r="E58" s="203" t="s">
        <v>179</v>
      </c>
      <c r="F58" s="203" t="s">
        <v>80</v>
      </c>
      <c r="G58" s="203" t="s">
        <v>165</v>
      </c>
      <c r="H58" s="90" t="s">
        <v>176</v>
      </c>
      <c r="I58" s="205" t="s">
        <v>82</v>
      </c>
      <c r="J58" s="188"/>
      <c r="K58" s="81">
        <v>1</v>
      </c>
      <c r="L58" s="81">
        <v>0</v>
      </c>
      <c r="M58" s="81">
        <v>35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180</v>
      </c>
      <c r="C59" s="203"/>
      <c r="D59" s="203" t="s">
        <v>181</v>
      </c>
      <c r="E59" s="203" t="s">
        <v>182</v>
      </c>
      <c r="F59" s="203" t="s">
        <v>64</v>
      </c>
      <c r="G59" s="203" t="s">
        <v>165</v>
      </c>
      <c r="H59" s="90" t="s">
        <v>176</v>
      </c>
      <c r="I59" s="204" t="s">
        <v>89</v>
      </c>
      <c r="J59" s="188"/>
      <c r="K59" s="81">
        <v>0</v>
      </c>
      <c r="L59" s="81">
        <v>0</v>
      </c>
      <c r="M59" s="81">
        <v>34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183</v>
      </c>
      <c r="C60" s="203"/>
      <c r="D60" s="203" t="s">
        <v>184</v>
      </c>
      <c r="E60" s="203" t="s">
        <v>185</v>
      </c>
      <c r="F60" s="203" t="s">
        <v>80</v>
      </c>
      <c r="G60" s="203" t="s">
        <v>165</v>
      </c>
      <c r="H60" s="90" t="s">
        <v>176</v>
      </c>
      <c r="I60" s="205" t="s">
        <v>94</v>
      </c>
      <c r="J60" s="188"/>
      <c r="K60" s="81">
        <v>5</v>
      </c>
      <c r="L60" s="81">
        <v>0</v>
      </c>
      <c r="M60" s="81">
        <v>55</v>
      </c>
      <c r="N60" s="91">
        <v>3</v>
      </c>
      <c r="O60" s="92">
        <v>0</v>
      </c>
      <c r="P60" s="93">
        <f>N60+O60</f>
        <v>3</v>
      </c>
      <c r="Q60" s="82">
        <f>IFERROR(P60/M60,"-")</f>
        <v>0.054545454545455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0.66666666666667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186</v>
      </c>
      <c r="C61" s="203"/>
      <c r="D61" s="203" t="s">
        <v>76</v>
      </c>
      <c r="E61" s="203" t="s">
        <v>76</v>
      </c>
      <c r="F61" s="203" t="s">
        <v>77</v>
      </c>
      <c r="G61" s="203" t="s">
        <v>187</v>
      </c>
      <c r="H61" s="90"/>
      <c r="I61" s="90"/>
      <c r="J61" s="188"/>
      <c r="K61" s="81">
        <v>42</v>
      </c>
      <c r="L61" s="81">
        <v>27</v>
      </c>
      <c r="M61" s="81">
        <v>41</v>
      </c>
      <c r="N61" s="91">
        <v>2</v>
      </c>
      <c r="O61" s="92">
        <v>0</v>
      </c>
      <c r="P61" s="93">
        <f>N61+O61</f>
        <v>2</v>
      </c>
      <c r="Q61" s="82">
        <f>IFERROR(P61/M61,"-")</f>
        <v>0.048780487804878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1</v>
      </c>
      <c r="W61" s="82">
        <f>IF(P61=0,"-",V61/P61)</f>
        <v>0.5</v>
      </c>
      <c r="X61" s="186">
        <v>15000</v>
      </c>
      <c r="Y61" s="187">
        <f>IFERROR(X61/P61,"-")</f>
        <v>7500</v>
      </c>
      <c r="Z61" s="187">
        <f>IFERROR(X61/V61,"-")</f>
        <v>15000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>
        <v>1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1</v>
      </c>
      <c r="CG61" s="134">
        <f>IF(P61=0,"",IF(CF61=0,"",(CF61/P61)))</f>
        <v>0.5</v>
      </c>
      <c r="CH61" s="135">
        <v>1</v>
      </c>
      <c r="CI61" s="136">
        <f>IFERROR(CH61/CF61,"-")</f>
        <v>1</v>
      </c>
      <c r="CJ61" s="137">
        <v>15000</v>
      </c>
      <c r="CK61" s="138">
        <f>IFERROR(CJ61/CF61,"-")</f>
        <v>15000</v>
      </c>
      <c r="CL61" s="139"/>
      <c r="CM61" s="139"/>
      <c r="CN61" s="139">
        <v>1</v>
      </c>
      <c r="CO61" s="140">
        <v>1</v>
      </c>
      <c r="CP61" s="141">
        <v>15000</v>
      </c>
      <c r="CQ61" s="141">
        <v>15000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 t="str">
        <f>AB62</f>
        <v>0</v>
      </c>
      <c r="B62" s="203" t="s">
        <v>188</v>
      </c>
      <c r="C62" s="203"/>
      <c r="D62" s="203"/>
      <c r="E62" s="203"/>
      <c r="F62" s="203" t="s">
        <v>80</v>
      </c>
      <c r="G62" s="203" t="s">
        <v>171</v>
      </c>
      <c r="H62" s="90" t="s">
        <v>189</v>
      </c>
      <c r="I62" s="205" t="s">
        <v>166</v>
      </c>
      <c r="J62" s="188">
        <v>0</v>
      </c>
      <c r="K62" s="81">
        <v>3</v>
      </c>
      <c r="L62" s="81">
        <v>0</v>
      </c>
      <c r="M62" s="81">
        <v>26</v>
      </c>
      <c r="N62" s="91">
        <v>2</v>
      </c>
      <c r="O62" s="92">
        <v>0</v>
      </c>
      <c r="P62" s="93">
        <f>N62+O62</f>
        <v>2</v>
      </c>
      <c r="Q62" s="82">
        <f>IFERROR(P62/M62,"-")</f>
        <v>0.076923076923077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0</v>
      </c>
      <c r="AB62" s="85" t="str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0.5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190</v>
      </c>
      <c r="C63" s="203"/>
      <c r="D63" s="203"/>
      <c r="E63" s="203"/>
      <c r="F63" s="203" t="s">
        <v>77</v>
      </c>
      <c r="G63" s="203"/>
      <c r="H63" s="90"/>
      <c r="I63" s="90"/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30"/>
      <c r="B64" s="87"/>
      <c r="C64" s="88"/>
      <c r="D64" s="88"/>
      <c r="E64" s="88"/>
      <c r="F64" s="89"/>
      <c r="G64" s="90"/>
      <c r="H64" s="90"/>
      <c r="I64" s="90"/>
      <c r="J64" s="192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59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30"/>
      <c r="B65" s="37"/>
      <c r="C65" s="21"/>
      <c r="D65" s="21"/>
      <c r="E65" s="21"/>
      <c r="F65" s="22"/>
      <c r="G65" s="36"/>
      <c r="H65" s="36"/>
      <c r="I65" s="75"/>
      <c r="J65" s="193"/>
      <c r="K65" s="34"/>
      <c r="L65" s="34"/>
      <c r="M65" s="31"/>
      <c r="N65" s="23"/>
      <c r="O65" s="23"/>
      <c r="P65" s="23"/>
      <c r="Q65" s="33"/>
      <c r="R65" s="32"/>
      <c r="S65" s="23"/>
      <c r="T65" s="32"/>
      <c r="U65" s="183"/>
      <c r="V65" s="25"/>
      <c r="W65" s="25"/>
      <c r="X65" s="189"/>
      <c r="Y65" s="189"/>
      <c r="Z65" s="189"/>
      <c r="AA65" s="189"/>
      <c r="AB65" s="33"/>
      <c r="AC65" s="61"/>
      <c r="AD65" s="63"/>
      <c r="AE65" s="64"/>
      <c r="AF65" s="63"/>
      <c r="AG65" s="67"/>
      <c r="AH65" s="68"/>
      <c r="AI65" s="69"/>
      <c r="AJ65" s="70"/>
      <c r="AK65" s="70"/>
      <c r="AL65" s="70"/>
      <c r="AM65" s="63"/>
      <c r="AN65" s="64"/>
      <c r="AO65" s="63"/>
      <c r="AP65" s="67"/>
      <c r="AQ65" s="68"/>
      <c r="AR65" s="69"/>
      <c r="AS65" s="70"/>
      <c r="AT65" s="70"/>
      <c r="AU65" s="70"/>
      <c r="AV65" s="63"/>
      <c r="AW65" s="64"/>
      <c r="AX65" s="63"/>
      <c r="AY65" s="67"/>
      <c r="AZ65" s="68"/>
      <c r="BA65" s="69"/>
      <c r="BB65" s="70"/>
      <c r="BC65" s="70"/>
      <c r="BD65" s="70"/>
      <c r="BE65" s="63"/>
      <c r="BF65" s="64"/>
      <c r="BG65" s="63"/>
      <c r="BH65" s="67"/>
      <c r="BI65" s="68"/>
      <c r="BJ65" s="69"/>
      <c r="BK65" s="70"/>
      <c r="BL65" s="70"/>
      <c r="BM65" s="70"/>
      <c r="BN65" s="65"/>
      <c r="BO65" s="66"/>
      <c r="BP65" s="63"/>
      <c r="BQ65" s="67"/>
      <c r="BR65" s="68"/>
      <c r="BS65" s="69"/>
      <c r="BT65" s="70"/>
      <c r="BU65" s="70"/>
      <c r="BV65" s="70"/>
      <c r="BW65" s="65"/>
      <c r="BX65" s="66"/>
      <c r="BY65" s="63"/>
      <c r="BZ65" s="67"/>
      <c r="CA65" s="68"/>
      <c r="CB65" s="69"/>
      <c r="CC65" s="70"/>
      <c r="CD65" s="70"/>
      <c r="CE65" s="70"/>
      <c r="CF65" s="65"/>
      <c r="CG65" s="66"/>
      <c r="CH65" s="63"/>
      <c r="CI65" s="67"/>
      <c r="CJ65" s="68"/>
      <c r="CK65" s="69"/>
      <c r="CL65" s="70"/>
      <c r="CM65" s="70"/>
      <c r="CN65" s="70"/>
      <c r="CO65" s="71"/>
      <c r="CP65" s="68"/>
      <c r="CQ65" s="68"/>
      <c r="CR65" s="68"/>
      <c r="CS65" s="72"/>
    </row>
    <row r="66" spans="1:98">
      <c r="A66" s="19">
        <f>AB66</f>
        <v>1.3112087067862</v>
      </c>
      <c r="B66" s="39"/>
      <c r="C66" s="39"/>
      <c r="D66" s="39"/>
      <c r="E66" s="39"/>
      <c r="F66" s="39"/>
      <c r="G66" s="40" t="s">
        <v>191</v>
      </c>
      <c r="H66" s="40"/>
      <c r="I66" s="40"/>
      <c r="J66" s="190">
        <f>SUM(J6:J65)</f>
        <v>3905000</v>
      </c>
      <c r="K66" s="41">
        <f>SUM(K6:K65)</f>
        <v>1779</v>
      </c>
      <c r="L66" s="41">
        <f>SUM(L6:L65)</f>
        <v>708</v>
      </c>
      <c r="M66" s="41">
        <f>SUM(M6:M65)</f>
        <v>2959</v>
      </c>
      <c r="N66" s="41">
        <f>SUM(N6:N65)</f>
        <v>345</v>
      </c>
      <c r="O66" s="41">
        <f>SUM(O6:O65)</f>
        <v>5</v>
      </c>
      <c r="P66" s="41">
        <f>SUM(P6:P65)</f>
        <v>350</v>
      </c>
      <c r="Q66" s="42">
        <f>IFERROR(P66/M66,"-")</f>
        <v>0.11828320378506</v>
      </c>
      <c r="R66" s="78">
        <f>SUM(R6:R65)</f>
        <v>31</v>
      </c>
      <c r="S66" s="78">
        <f>SUM(S6:S65)</f>
        <v>79</v>
      </c>
      <c r="T66" s="42">
        <f>IFERROR(R66/P66,"-")</f>
        <v>0.088571428571429</v>
      </c>
      <c r="U66" s="184">
        <f>IFERROR(J66/P66,"-")</f>
        <v>11157.142857143</v>
      </c>
      <c r="V66" s="44">
        <f>SUM(V6:V65)</f>
        <v>70</v>
      </c>
      <c r="W66" s="42">
        <f>IFERROR(V66/P66,"-")</f>
        <v>0.2</v>
      </c>
      <c r="X66" s="190">
        <f>SUM(X6:X65)</f>
        <v>5120270</v>
      </c>
      <c r="Y66" s="190">
        <f>IFERROR(X66/P66,"-")</f>
        <v>14629.342857143</v>
      </c>
      <c r="Z66" s="190">
        <f>IFERROR(X66/V66,"-")</f>
        <v>73146.714285714</v>
      </c>
      <c r="AA66" s="190">
        <f>X66-J66</f>
        <v>1215270</v>
      </c>
      <c r="AB66" s="47">
        <f>X66/J66</f>
        <v>1.3112087067862</v>
      </c>
      <c r="AC66" s="60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6"/>
    <mergeCell ref="J22:J26"/>
    <mergeCell ref="U22:U26"/>
    <mergeCell ref="AA22:AA26"/>
    <mergeCell ref="AB22:AB26"/>
    <mergeCell ref="A27:A30"/>
    <mergeCell ref="J27:J30"/>
    <mergeCell ref="U27:U30"/>
    <mergeCell ref="AA27:AA30"/>
    <mergeCell ref="AB27:AB30"/>
    <mergeCell ref="A31:A34"/>
    <mergeCell ref="J31:J34"/>
    <mergeCell ref="U31:U34"/>
    <mergeCell ref="AA31:AA34"/>
    <mergeCell ref="AB31:AB34"/>
    <mergeCell ref="A35:A38"/>
    <mergeCell ref="J35:J38"/>
    <mergeCell ref="U35:U38"/>
    <mergeCell ref="AA35:AA38"/>
    <mergeCell ref="AB35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61"/>
    <mergeCell ref="J57:J61"/>
    <mergeCell ref="U57:U61"/>
    <mergeCell ref="AA57:AA61"/>
    <mergeCell ref="AB57:AB61"/>
    <mergeCell ref="A62:A63"/>
    <mergeCell ref="J62:J63"/>
    <mergeCell ref="U62:U63"/>
    <mergeCell ref="AA62:AA63"/>
    <mergeCell ref="AB62:AB6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0.68648648648649</v>
      </c>
      <c r="B6" s="203" t="s">
        <v>193</v>
      </c>
      <c r="C6" s="203" t="s">
        <v>194</v>
      </c>
      <c r="D6" s="203" t="s">
        <v>195</v>
      </c>
      <c r="E6" s="203" t="s">
        <v>63</v>
      </c>
      <c r="F6" s="203" t="s">
        <v>80</v>
      </c>
      <c r="G6" s="203" t="s">
        <v>196</v>
      </c>
      <c r="H6" s="90" t="s">
        <v>197</v>
      </c>
      <c r="I6" s="90" t="s">
        <v>198</v>
      </c>
      <c r="J6" s="188">
        <v>370000</v>
      </c>
      <c r="K6" s="81">
        <v>48</v>
      </c>
      <c r="L6" s="81">
        <v>0</v>
      </c>
      <c r="M6" s="81">
        <v>139</v>
      </c>
      <c r="N6" s="91">
        <v>18</v>
      </c>
      <c r="O6" s="92">
        <v>0</v>
      </c>
      <c r="P6" s="93">
        <f>N6+O6</f>
        <v>18</v>
      </c>
      <c r="Q6" s="82">
        <f>IFERROR(P6/M6,"-")</f>
        <v>0.1294964028777</v>
      </c>
      <c r="R6" s="81">
        <v>2</v>
      </c>
      <c r="S6" s="81">
        <v>5</v>
      </c>
      <c r="T6" s="82">
        <f>IFERROR(S6/(O6+P6),"-")</f>
        <v>0.27777777777778</v>
      </c>
      <c r="U6" s="182">
        <f>IFERROR(J6/SUM(P6:P7),"-")</f>
        <v>11212.121212121</v>
      </c>
      <c r="V6" s="84">
        <v>3</v>
      </c>
      <c r="W6" s="82">
        <f>IF(P6=0,"-",V6/P6)</f>
        <v>0.16666666666667</v>
      </c>
      <c r="X6" s="186">
        <v>102000</v>
      </c>
      <c r="Y6" s="187">
        <f>IFERROR(X6/P6,"-")</f>
        <v>5666.6666666667</v>
      </c>
      <c r="Z6" s="187">
        <f>IFERROR(X6/V6,"-")</f>
        <v>34000</v>
      </c>
      <c r="AA6" s="188">
        <f>SUM(X6:X7)-SUM(J6:J7)</f>
        <v>-116000</v>
      </c>
      <c r="AB6" s="85">
        <f>SUM(X6:X7)/SUM(J6:J7)</f>
        <v>0.68648648648649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0.11111111111111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0.33333333333333</v>
      </c>
      <c r="BP6" s="121">
        <v>1</v>
      </c>
      <c r="BQ6" s="122">
        <f>IFERROR(BP6/BN6,"-")</f>
        <v>0.16666666666667</v>
      </c>
      <c r="BR6" s="123">
        <v>52000</v>
      </c>
      <c r="BS6" s="124">
        <f>IFERROR(BR6/BN6,"-")</f>
        <v>8666.6666666667</v>
      </c>
      <c r="BT6" s="125"/>
      <c r="BU6" s="125"/>
      <c r="BV6" s="125">
        <v>1</v>
      </c>
      <c r="BW6" s="126">
        <v>5</v>
      </c>
      <c r="BX6" s="127">
        <f>IF(P6=0,"",IF(BW6=0,"",(BW6/P6)))</f>
        <v>0.27777777777778</v>
      </c>
      <c r="BY6" s="128">
        <v>2</v>
      </c>
      <c r="BZ6" s="129">
        <f>IFERROR(BY6/BW6,"-")</f>
        <v>0.4</v>
      </c>
      <c r="CA6" s="130">
        <v>50000</v>
      </c>
      <c r="CB6" s="131">
        <f>IFERROR(CA6/BW6,"-")</f>
        <v>10000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102000</v>
      </c>
      <c r="CQ6" s="141">
        <v>52000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199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127</v>
      </c>
      <c r="L7" s="81">
        <v>78</v>
      </c>
      <c r="M7" s="81">
        <v>43</v>
      </c>
      <c r="N7" s="91">
        <v>15</v>
      </c>
      <c r="O7" s="92">
        <v>0</v>
      </c>
      <c r="P7" s="93">
        <f>N7+O7</f>
        <v>15</v>
      </c>
      <c r="Q7" s="82">
        <f>IFERROR(P7/M7,"-")</f>
        <v>0.34883720930233</v>
      </c>
      <c r="R7" s="81">
        <v>2</v>
      </c>
      <c r="S7" s="81">
        <v>2</v>
      </c>
      <c r="T7" s="82">
        <f>IFERROR(S7/(O7+P7),"-")</f>
        <v>0.13333333333333</v>
      </c>
      <c r="U7" s="182"/>
      <c r="V7" s="84">
        <v>4</v>
      </c>
      <c r="W7" s="82">
        <f>IF(P7=0,"-",V7/P7)</f>
        <v>0.26666666666667</v>
      </c>
      <c r="X7" s="186">
        <v>152000</v>
      </c>
      <c r="Y7" s="187">
        <f>IFERROR(X7/P7,"-")</f>
        <v>10133.333333333</v>
      </c>
      <c r="Z7" s="187">
        <f>IFERROR(X7/V7,"-")</f>
        <v>38000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0.066666666666667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7</v>
      </c>
      <c r="BO7" s="120">
        <f>IF(P7=0,"",IF(BN7=0,"",(BN7/P7)))</f>
        <v>0.46666666666667</v>
      </c>
      <c r="BP7" s="121">
        <v>2</v>
      </c>
      <c r="BQ7" s="122">
        <f>IFERROR(BP7/BN7,"-")</f>
        <v>0.28571428571429</v>
      </c>
      <c r="BR7" s="123">
        <v>528000</v>
      </c>
      <c r="BS7" s="124">
        <f>IFERROR(BR7/BN7,"-")</f>
        <v>75428.571428571</v>
      </c>
      <c r="BT7" s="125"/>
      <c r="BU7" s="125"/>
      <c r="BV7" s="125">
        <v>2</v>
      </c>
      <c r="BW7" s="126">
        <v>6</v>
      </c>
      <c r="BX7" s="127">
        <f>IF(P7=0,"",IF(BW7=0,"",(BW7/P7)))</f>
        <v>0.4</v>
      </c>
      <c r="BY7" s="128">
        <v>2</v>
      </c>
      <c r="BZ7" s="129">
        <f>IFERROR(BY7/BW7,"-")</f>
        <v>0.33333333333333</v>
      </c>
      <c r="CA7" s="130">
        <v>59000</v>
      </c>
      <c r="CB7" s="131">
        <f>IFERROR(CA7/BW7,"-")</f>
        <v>9833.3333333333</v>
      </c>
      <c r="CC7" s="132">
        <v>1</v>
      </c>
      <c r="CD7" s="132"/>
      <c r="CE7" s="132">
        <v>1</v>
      </c>
      <c r="CF7" s="133">
        <v>1</v>
      </c>
      <c r="CG7" s="134">
        <f>IF(P7=0,"",IF(CF7=0,"",(CF7/P7)))</f>
        <v>0.066666666666667</v>
      </c>
      <c r="CH7" s="135">
        <v>1</v>
      </c>
      <c r="CI7" s="136">
        <f>IFERROR(CH7/CF7,"-")</f>
        <v>1</v>
      </c>
      <c r="CJ7" s="137">
        <v>50000</v>
      </c>
      <c r="CK7" s="138">
        <f>IFERROR(CJ7/CF7,"-")</f>
        <v>50000</v>
      </c>
      <c r="CL7" s="139"/>
      <c r="CM7" s="139"/>
      <c r="CN7" s="139">
        <v>1</v>
      </c>
      <c r="CO7" s="140">
        <v>4</v>
      </c>
      <c r="CP7" s="141">
        <v>152000</v>
      </c>
      <c r="CQ7" s="141">
        <v>485000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1.45</v>
      </c>
      <c r="B8" s="203" t="s">
        <v>200</v>
      </c>
      <c r="C8" s="203" t="s">
        <v>201</v>
      </c>
      <c r="D8" s="203" t="s">
        <v>202</v>
      </c>
      <c r="E8" s="203" t="s">
        <v>203</v>
      </c>
      <c r="F8" s="203" t="s">
        <v>80</v>
      </c>
      <c r="G8" s="203" t="s">
        <v>204</v>
      </c>
      <c r="H8" s="90" t="s">
        <v>205</v>
      </c>
      <c r="I8" s="90" t="s">
        <v>206</v>
      </c>
      <c r="J8" s="188">
        <v>200000</v>
      </c>
      <c r="K8" s="81">
        <v>13</v>
      </c>
      <c r="L8" s="81">
        <v>0</v>
      </c>
      <c r="M8" s="81">
        <v>69</v>
      </c>
      <c r="N8" s="91">
        <v>8</v>
      </c>
      <c r="O8" s="92">
        <v>0</v>
      </c>
      <c r="P8" s="93">
        <f>N8+O8</f>
        <v>8</v>
      </c>
      <c r="Q8" s="82">
        <f>IFERROR(P8/M8,"-")</f>
        <v>0.11594202898551</v>
      </c>
      <c r="R8" s="81">
        <v>1</v>
      </c>
      <c r="S8" s="81">
        <v>5</v>
      </c>
      <c r="T8" s="82">
        <f>IFERROR(S8/(O8+P8),"-")</f>
        <v>0.625</v>
      </c>
      <c r="U8" s="182">
        <f>IFERROR(J8/SUM(P8:P11),"-")</f>
        <v>8695.652173913</v>
      </c>
      <c r="V8" s="84">
        <v>1</v>
      </c>
      <c r="W8" s="82">
        <f>IF(P8=0,"-",V8/P8)</f>
        <v>0.125</v>
      </c>
      <c r="X8" s="186">
        <v>65000</v>
      </c>
      <c r="Y8" s="187">
        <f>IFERROR(X8/P8,"-")</f>
        <v>8125</v>
      </c>
      <c r="Z8" s="187">
        <f>IFERROR(X8/V8,"-")</f>
        <v>65000</v>
      </c>
      <c r="AA8" s="188">
        <f>SUM(X8:X11)-SUM(J8:J11)</f>
        <v>90000</v>
      </c>
      <c r="AB8" s="85">
        <f>SUM(X8:X11)/SUM(J8:J11)</f>
        <v>1.45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0.375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0.375</v>
      </c>
      <c r="BY8" s="128">
        <v>1</v>
      </c>
      <c r="BZ8" s="129">
        <f>IFERROR(BY8/BW8,"-")</f>
        <v>0.33333333333333</v>
      </c>
      <c r="CA8" s="130">
        <v>65000</v>
      </c>
      <c r="CB8" s="131">
        <f>IFERROR(CA8/BW8,"-")</f>
        <v>21666.666666667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65000</v>
      </c>
      <c r="CQ8" s="141">
        <v>65000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207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35</v>
      </c>
      <c r="L9" s="81">
        <v>22</v>
      </c>
      <c r="M9" s="81">
        <v>10</v>
      </c>
      <c r="N9" s="91">
        <v>3</v>
      </c>
      <c r="O9" s="92">
        <v>1</v>
      </c>
      <c r="P9" s="93">
        <f>N9+O9</f>
        <v>4</v>
      </c>
      <c r="Q9" s="82">
        <f>IFERROR(P9/M9,"-")</f>
        <v>0.4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208</v>
      </c>
      <c r="C10" s="203" t="s">
        <v>201</v>
      </c>
      <c r="D10" s="203" t="s">
        <v>209</v>
      </c>
      <c r="E10" s="203" t="s">
        <v>210</v>
      </c>
      <c r="F10" s="203" t="s">
        <v>64</v>
      </c>
      <c r="G10" s="203" t="s">
        <v>204</v>
      </c>
      <c r="H10" s="90" t="s">
        <v>205</v>
      </c>
      <c r="I10" s="90"/>
      <c r="J10" s="188"/>
      <c r="K10" s="81">
        <v>8</v>
      </c>
      <c r="L10" s="81">
        <v>0</v>
      </c>
      <c r="M10" s="81">
        <v>58</v>
      </c>
      <c r="N10" s="91">
        <v>4</v>
      </c>
      <c r="O10" s="92">
        <v>0</v>
      </c>
      <c r="P10" s="93">
        <f>N10+O10</f>
        <v>4</v>
      </c>
      <c r="Q10" s="82">
        <f>IFERROR(P10/M10,"-")</f>
        <v>0.068965517241379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0.25</v>
      </c>
      <c r="X10" s="186">
        <v>225000</v>
      </c>
      <c r="Y10" s="187">
        <f>IFERROR(X10/P10,"-")</f>
        <v>56250</v>
      </c>
      <c r="Z10" s="187">
        <f>IFERROR(X10/V10,"-")</f>
        <v>225000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1</v>
      </c>
      <c r="BQ10" s="122">
        <f>IFERROR(BP10/BN10,"-")</f>
        <v>0.5</v>
      </c>
      <c r="BR10" s="123">
        <v>225000</v>
      </c>
      <c r="BS10" s="124">
        <f>IFERROR(BR10/BN10,"-")</f>
        <v>112500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225000</v>
      </c>
      <c r="CQ10" s="141">
        <v>225000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/>
      <c r="B11" s="203" t="s">
        <v>211</v>
      </c>
      <c r="C11" s="203"/>
      <c r="D11" s="203"/>
      <c r="E11" s="203"/>
      <c r="F11" s="203" t="s">
        <v>77</v>
      </c>
      <c r="G11" s="203"/>
      <c r="H11" s="90"/>
      <c r="I11" s="90"/>
      <c r="J11" s="188"/>
      <c r="K11" s="81">
        <v>46</v>
      </c>
      <c r="L11" s="81">
        <v>27</v>
      </c>
      <c r="M11" s="81">
        <v>10</v>
      </c>
      <c r="N11" s="91">
        <v>7</v>
      </c>
      <c r="O11" s="92">
        <v>0</v>
      </c>
      <c r="P11" s="93">
        <f>N11+O11</f>
        <v>7</v>
      </c>
      <c r="Q11" s="82">
        <f>IFERROR(P11/M11,"-")</f>
        <v>0.7</v>
      </c>
      <c r="R11" s="81">
        <v>0</v>
      </c>
      <c r="S11" s="81">
        <v>1</v>
      </c>
      <c r="T11" s="82">
        <f>IFERROR(S11/(O11+P11),"-")</f>
        <v>0.14285714285714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0.42857142857143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0.28571428571429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0.14285714285714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0.14285714285714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0.95438596491228</v>
      </c>
      <c r="B14" s="39"/>
      <c r="C14" s="39"/>
      <c r="D14" s="39"/>
      <c r="E14" s="39"/>
      <c r="F14" s="39"/>
      <c r="G14" s="40" t="s">
        <v>212</v>
      </c>
      <c r="H14" s="40"/>
      <c r="I14" s="40"/>
      <c r="J14" s="190">
        <f>SUM(J6:J13)</f>
        <v>570000</v>
      </c>
      <c r="K14" s="41">
        <f>SUM(K6:K13)</f>
        <v>277</v>
      </c>
      <c r="L14" s="41">
        <f>SUM(L6:L13)</f>
        <v>127</v>
      </c>
      <c r="M14" s="41">
        <f>SUM(M6:M13)</f>
        <v>329</v>
      </c>
      <c r="N14" s="41">
        <f>SUM(N6:N13)</f>
        <v>55</v>
      </c>
      <c r="O14" s="41">
        <f>SUM(O6:O13)</f>
        <v>1</v>
      </c>
      <c r="P14" s="41">
        <f>SUM(P6:P13)</f>
        <v>56</v>
      </c>
      <c r="Q14" s="42">
        <f>IFERROR(P14/M14,"-")</f>
        <v>0.17021276595745</v>
      </c>
      <c r="R14" s="78">
        <f>SUM(R6:R13)</f>
        <v>7</v>
      </c>
      <c r="S14" s="78">
        <f>SUM(S6:S13)</f>
        <v>13</v>
      </c>
      <c r="T14" s="42">
        <f>IFERROR(R14/P14,"-")</f>
        <v>0.125</v>
      </c>
      <c r="U14" s="184">
        <f>IFERROR(J14/P14,"-")</f>
        <v>10178.571428571</v>
      </c>
      <c r="V14" s="44">
        <f>SUM(V6:V13)</f>
        <v>9</v>
      </c>
      <c r="W14" s="42">
        <f>IFERROR(V14/P14,"-")</f>
        <v>0.16071428571429</v>
      </c>
      <c r="X14" s="190">
        <f>SUM(X6:X13)</f>
        <v>544000</v>
      </c>
      <c r="Y14" s="190">
        <f>IFERROR(X14/P14,"-")</f>
        <v>9714.2857142857</v>
      </c>
      <c r="Z14" s="190">
        <f>IFERROR(X14/V14,"-")</f>
        <v>60444.444444444</v>
      </c>
      <c r="AA14" s="190">
        <f>X14-J14</f>
        <v>-26000</v>
      </c>
      <c r="AB14" s="47">
        <f>X14/J14</f>
        <v>0.95438596491228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