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<sst xmlns="http://schemas.openxmlformats.org/spreadsheetml/2006/main" uniqueCount="175">
  <si>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</si>
  <si>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</si>
  <si>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</si>
  <si>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</si>
  <si>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</si>
  <si>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</si>
  <si>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</si>
  <si>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</si>
  <si>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</si>
  <si>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</si>
  <si>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</si>
  <si>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</si>
  <si>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</si>
  <si>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</si>
  <si>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</si>
  <si>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</si>
  <si>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</si>
  <si>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</si>
  <si>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</si>
  <si>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</si>
  <si>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</si>
  <si>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</si>
  <si>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</si>
  <si>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</si>
  <si>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</si>
  <si>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</si>
  <si>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</si>
  <si>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</si>
  <si>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</si>
  <si>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</si>
  <si>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</si>
  <si>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</si>
  <si>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</si>
  <si>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</si>
  <si>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</si>
  <si>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</si>
  <si>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</si>
  <si>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</si>
  <si>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</si>
  <si>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</si>
  <si>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</si>
  <si>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</si>
  <si>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</si>
  <si>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</si>
  <si>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</si>
  <si>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</si>
  <si>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</si>
  <si>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</si>
  <si>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</si>
  <si>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</si>
  <si>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</si>
  <si>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</si>
  <si>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</si>
  <si>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</si>
  <si>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</si>
  <si>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</si>
  <si>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</si>
  <si>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</si>
  <si>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</si>
  <si>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</si>
  <si>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</si>
  <si>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ic1999</t>
  </si>
  <si>
    <t>デリヘル版3（高宮菜々子）</t>
  </si>
  <si>
    <t>1日1回かんたん出会い隙間時間に少しだけでOK</t>
  </si>
  <si>
    <t>lp01</t>
  </si>
  <si>
    <t>サンスポ関西</t>
  </si>
  <si>
    <t>4C終面全5段</t>
  </si>
  <si>
    <t>12月12日(土)</t>
  </si>
  <si>
    <t>ic2000</t>
  </si>
  <si>
    <t>空電</t>
  </si>
  <si>
    <t>ic2001</t>
  </si>
  <si>
    <t>お祭り版（冬ver）（広瀬結香）</t>
  </si>
  <si>
    <t>出会い祭り</t>
  </si>
  <si>
    <t>サンスポ関東</t>
  </si>
  <si>
    <t>全5段</t>
  </si>
  <si>
    <t>12月20日(日)</t>
  </si>
  <si>
    <t>ic2002</t>
  </si>
  <si>
    <t>ic2003</t>
  </si>
  <si>
    <t>デリヘル版2（山口椿）</t>
  </si>
  <si>
    <t>男は頑張らずに出会えるサイトすごいすごい</t>
  </si>
  <si>
    <t>12月26日(土)</t>
  </si>
  <si>
    <t>ic2004</t>
  </si>
  <si>
    <t>ic2005</t>
  </si>
  <si>
    <t>①求人風（高宮菜々子）</t>
  </si>
  <si>
    <t>①もう５０代の熟女だけど</t>
  </si>
  <si>
    <t>スポーツ報知関東</t>
  </si>
  <si>
    <t>半2段つかみ20段保証</t>
  </si>
  <si>
    <t>20段保証</t>
  </si>
  <si>
    <t>ic2006</t>
  </si>
  <si>
    <t>②旧デイリー風（広瀬結香）</t>
  </si>
  <si>
    <t>②学生いません！ギャルもいません！熟女！熟女！熟女！熟女！</t>
  </si>
  <si>
    <t>半3段つかみ20段保証</t>
  </si>
  <si>
    <t>ic2007</t>
  </si>
  <si>
    <t>③右女3（山口椿）</t>
  </si>
  <si>
    <t>③男は頑張らずに出会えるサイトすごいすごい</t>
  </si>
  <si>
    <t>半5段つかみ20段保証</t>
  </si>
  <si>
    <t>ic2008</t>
  </si>
  <si>
    <t>(空電共通)</t>
  </si>
  <si>
    <t>ic2009</t>
  </si>
  <si>
    <t>ニッカン関西</t>
  </si>
  <si>
    <t>半2段つかみ１0段保証</t>
  </si>
  <si>
    <t>1～10日</t>
  </si>
  <si>
    <t>ic2010</t>
  </si>
  <si>
    <t>11～20日</t>
  </si>
  <si>
    <t>ic2011</t>
  </si>
  <si>
    <t>③胸の上広告版（山口椿）</t>
  </si>
  <si>
    <t>21～31日</t>
  </si>
  <si>
    <t>ic2012</t>
  </si>
  <si>
    <t>ic2013</t>
  </si>
  <si>
    <t>①黒：右女3（高宮菜々子）</t>
  </si>
  <si>
    <t>逆指名祭り</t>
  </si>
  <si>
    <t>日刊ゲンダイ東海版</t>
  </si>
  <si>
    <t>全2段</t>
  </si>
  <si>
    <t>1～15日</t>
  </si>
  <si>
    <t>ic2014</t>
  </si>
  <si>
    <t>16～31日</t>
  </si>
  <si>
    <t>ic2015</t>
  </si>
  <si>
    <t>ic2016</t>
  </si>
  <si>
    <t>スポニチ関東</t>
  </si>
  <si>
    <t>12月04日(金)</t>
  </si>
  <si>
    <t>ic2017</t>
  </si>
  <si>
    <t>ic2018</t>
  </si>
  <si>
    <t>12月13日(日)</t>
  </si>
  <si>
    <t>ic2019</t>
  </si>
  <si>
    <t>ic2020</t>
  </si>
  <si>
    <t>スポニチ関西</t>
  </si>
  <si>
    <t>ic2021</t>
  </si>
  <si>
    <t>ic2022</t>
  </si>
  <si>
    <t>ic2023</t>
  </si>
  <si>
    <t>ic2024</t>
  </si>
  <si>
    <t>1C終面全5段</t>
  </si>
  <si>
    <t>12月05日(土)</t>
  </si>
  <si>
    <t>ic2025</t>
  </si>
  <si>
    <t>ic2026</t>
  </si>
  <si>
    <t>12月06日(日)</t>
  </si>
  <si>
    <t>ic2027</t>
  </si>
  <si>
    <t>ic2028</t>
  </si>
  <si>
    <t>デイリースポーツ関西</t>
  </si>
  <si>
    <t>ic2029</t>
  </si>
  <si>
    <t>ic2030</t>
  </si>
  <si>
    <t>12月18日(金)</t>
  </si>
  <si>
    <t>ic2031</t>
  </si>
  <si>
    <t>ic2032</t>
  </si>
  <si>
    <t>九スポ</t>
  </si>
  <si>
    <t>12月19日(土)</t>
  </si>
  <si>
    <t>ic2033</t>
  </si>
  <si>
    <t>ic2034</t>
  </si>
  <si>
    <t>東スポ・大スポ・九スポ・中京</t>
  </si>
  <si>
    <t>記事枠</t>
  </si>
  <si>
    <t>12月24日(木)</t>
  </si>
  <si>
    <t>ic2035</t>
  </si>
  <si>
    <t>ic2036</t>
  </si>
  <si>
    <t>ic2037</t>
  </si>
  <si>
    <t>新聞 TOTAL</t>
  </si>
  <si>
    <t>●雑誌 広告</t>
  </si>
  <si>
    <t>za185</t>
  </si>
  <si>
    <t>ぶんか社</t>
  </si>
  <si>
    <t>サプリ版2（高宮菜々子）</t>
  </si>
  <si>
    <t>学生いませんギャルもいません熟女熟女熟女熟女</t>
  </si>
  <si>
    <t>EXMAX!</t>
  </si>
  <si>
    <t>表4</t>
  </si>
  <si>
    <t>za186</t>
  </si>
  <si>
    <t>za181</t>
  </si>
  <si>
    <t>扶桑社</t>
  </si>
  <si>
    <t>（高宮菜々子）</t>
  </si>
  <si>
    <t>出会い熱望。私たち50代も真剣なんです。</t>
  </si>
  <si>
    <t>Tvnavi</t>
  </si>
  <si>
    <t>(月間Tvnavi)①</t>
  </si>
  <si>
    <t>12月16日(水)</t>
  </si>
  <si>
    <t>za182</t>
  </si>
  <si>
    <t>za183</t>
  </si>
  <si>
    <t>（山口椿）</t>
  </si>
  <si>
    <t>もう50代だけど、私のお付き合いを真剣に考えてみませんか？</t>
  </si>
  <si>
    <t>za184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</si>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</sst>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39</v>
      </c>
      <c r="D6" s="195">
        <v>2800000</v>
      </c>
      <c r="E6" s="81">
        <v>1246</v>
      </c>
      <c r="F6" s="81">
        <v>506</v>
      </c>
      <c r="G6" s="81">
        <v>2047</v>
      </c>
      <c r="H6" s="91">
        <v>303</v>
      </c>
      <c r="I6" s="92">
        <v>2</v>
      </c>
      <c r="J6" s="145">
        <f>H6+I6</f>
        <v>305</v>
      </c>
      <c r="K6" s="82">
        <f>IFERROR(J6/G6,"-")</f>
        <v>0.14899853444064</v>
      </c>
      <c r="L6" s="81">
        <v>26</v>
      </c>
      <c r="M6" s="81">
        <v>53</v>
      </c>
      <c r="N6" s="82">
        <f>IFERROR(L6/J6,"-")</f>
        <v>0.085245901639344</v>
      </c>
      <c r="O6" s="83">
        <f>IFERROR(D6/J6,"-")</f>
        <v>9180.3278688525</v>
      </c>
      <c r="P6" s="84">
        <v>58</v>
      </c>
      <c r="Q6" s="82">
        <f>IFERROR(P6/J6,"-")</f>
        <v>0.19016393442623</v>
      </c>
      <c r="R6" s="200">
        <v>3580114</v>
      </c>
      <c r="S6" s="201">
        <f>IFERROR(R6/J6,"-")</f>
        <v>11738.078688525</v>
      </c>
      <c r="T6" s="201">
        <f>IFERROR(R6/P6,"-")</f>
        <v>61726.103448276</v>
      </c>
      <c r="U6" s="195">
        <f>IFERROR(R6-D6,"-")</f>
        <v>780114</v>
      </c>
      <c r="V6" s="85">
        <f>R6/D6</f>
        <v>1.2786121428571</v>
      </c>
      <c r="W6" s="79"/>
      <c r="X6" s="144"/>
    </row>
    <row r="7" spans="1:24">
      <c r="A7" s="80"/>
      <c r="B7" s="86" t="s">
        <v>24</v>
      </c>
      <c r="C7" s="86">
        <v>6</v>
      </c>
      <c r="D7" s="195">
        <v>320000</v>
      </c>
      <c r="E7" s="81">
        <v>361</v>
      </c>
      <c r="F7" s="81">
        <v>126</v>
      </c>
      <c r="G7" s="81">
        <v>450</v>
      </c>
      <c r="H7" s="91">
        <v>75</v>
      </c>
      <c r="I7" s="92">
        <v>3</v>
      </c>
      <c r="J7" s="145">
        <f>H7+I7</f>
        <v>78</v>
      </c>
      <c r="K7" s="82">
        <f>IFERROR(J7/G7,"-")</f>
        <v>0.17333333333333</v>
      </c>
      <c r="L7" s="81">
        <v>8</v>
      </c>
      <c r="M7" s="81">
        <v>16</v>
      </c>
      <c r="N7" s="82">
        <f>IFERROR(L7/J7,"-")</f>
        <v>0.1025641025641</v>
      </c>
      <c r="O7" s="83">
        <f>IFERROR(D7/J7,"-")</f>
        <v>4102.5641025641</v>
      </c>
      <c r="P7" s="84">
        <v>16</v>
      </c>
      <c r="Q7" s="82">
        <f>IFERROR(P7/J7,"-")</f>
        <v>0.20512820512821</v>
      </c>
      <c r="R7" s="200">
        <v>335500</v>
      </c>
      <c r="S7" s="201">
        <f>IFERROR(R7/J7,"-")</f>
        <v>4301.2820512821</v>
      </c>
      <c r="T7" s="201">
        <f>IFERROR(R7/P7,"-")</f>
        <v>20968.75</v>
      </c>
      <c r="U7" s="195">
        <f>IFERROR(R7-D7,"-")</f>
        <v>15500</v>
      </c>
      <c r="V7" s="85">
        <f>R7/D7</f>
        <v>1.0484375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3120000</v>
      </c>
      <c r="E10" s="41">
        <f>SUM(E6:E8)</f>
        <v>1607</v>
      </c>
      <c r="F10" s="41">
        <f>SUM(F6:F8)</f>
        <v>632</v>
      </c>
      <c r="G10" s="41">
        <f>SUM(G6:G8)</f>
        <v>2497</v>
      </c>
      <c r="H10" s="41">
        <f>SUM(H6:H8)</f>
        <v>378</v>
      </c>
      <c r="I10" s="41">
        <f>SUM(I6:I8)</f>
        <v>5</v>
      </c>
      <c r="J10" s="41">
        <f>SUM(J6:J8)</f>
        <v>383</v>
      </c>
      <c r="K10" s="42">
        <f>IFERROR(J10/G10,"-")</f>
        <v>0.15338406087305</v>
      </c>
      <c r="L10" s="78">
        <f>SUM(L6:L8)</f>
        <v>34</v>
      </c>
      <c r="M10" s="78">
        <f>SUM(M6:M8)</f>
        <v>69</v>
      </c>
      <c r="N10" s="42">
        <f>IFERROR(L10/J10,"-")</f>
        <v>0.088772845953003</v>
      </c>
      <c r="O10" s="43">
        <f>IFERROR(D10/J10,"-")</f>
        <v>8146.2140992167</v>
      </c>
      <c r="P10" s="44">
        <f>SUM(P6:P8)</f>
        <v>74</v>
      </c>
      <c r="Q10" s="42">
        <f>IFERROR(P10/J10,"-")</f>
        <v>0.19321148825065</v>
      </c>
      <c r="R10" s="45">
        <f>SUM(R6:R8)</f>
        <v>3915614</v>
      </c>
      <c r="S10" s="45">
        <f>IFERROR(R10/J10,"-")</f>
        <v>10223.535248042</v>
      </c>
      <c r="T10" s="45">
        <f>IFERROR(R10/P10,"-")</f>
        <v>52913.702702703</v>
      </c>
      <c r="U10" s="46">
        <f>SUM(U6:U8)</f>
        <v>795614</v>
      </c>
      <c r="V10" s="47">
        <f>IFERROR(R10/D10,"-")</f>
        <v>1.2550044871795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7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1.2168666666667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570000</v>
      </c>
      <c r="K6" s="81">
        <v>71</v>
      </c>
      <c r="L6" s="81">
        <v>0</v>
      </c>
      <c r="M6" s="81">
        <v>259</v>
      </c>
      <c r="N6" s="91">
        <v>36</v>
      </c>
      <c r="O6" s="92">
        <v>0</v>
      </c>
      <c r="P6" s="93">
        <f>N6+O6</f>
        <v>36</v>
      </c>
      <c r="Q6" s="82">
        <f>IFERROR(P6/M6,"-")</f>
        <v>0.13899613899614</v>
      </c>
      <c r="R6" s="81">
        <v>3</v>
      </c>
      <c r="S6" s="81">
        <v>9</v>
      </c>
      <c r="T6" s="82">
        <f>IFERROR(S6/(O6+P6),"-")</f>
        <v>0.25</v>
      </c>
      <c r="U6" s="182">
        <f>IFERROR(J6/SUM(P6:P11),"-")</f>
        <v>8507.4626865672</v>
      </c>
      <c r="V6" s="84">
        <v>8</v>
      </c>
      <c r="W6" s="82">
        <f>IF(P6=0,"-",V6/P6)</f>
        <v>0.22222222222222</v>
      </c>
      <c r="X6" s="186">
        <v>472114</v>
      </c>
      <c r="Y6" s="187">
        <f>IFERROR(X6/P6,"-")</f>
        <v>13114.277777778</v>
      </c>
      <c r="Z6" s="187">
        <f>IFERROR(X6/V6,"-")</f>
        <v>59014.25</v>
      </c>
      <c r="AA6" s="188">
        <f>SUM(X6:X11)-SUM(J6:J11)</f>
        <v>123614</v>
      </c>
      <c r="AB6" s="85">
        <f>SUM(X6:X11)/SUM(J6:J11)</f>
        <v>1.2168666666667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0.083333333333333</v>
      </c>
      <c r="AO6" s="100">
        <v>1</v>
      </c>
      <c r="AP6" s="102">
        <f>IFERROR(AP6/AM6,"-")</f>
        <v>0</v>
      </c>
      <c r="AQ6" s="103">
        <v>120114</v>
      </c>
      <c r="AR6" s="104">
        <f>IFERROR(AQ6/AM6,"-")</f>
        <v>40038</v>
      </c>
      <c r="AS6" s="105"/>
      <c r="AT6" s="105"/>
      <c r="AU6" s="105">
        <v>1</v>
      </c>
      <c r="AV6" s="106">
        <v>4</v>
      </c>
      <c r="AW6" s="107">
        <f>IF(P6=0,"",IF(AV6=0,"",(AV6/P6)))</f>
        <v>0.11111111111111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7</v>
      </c>
      <c r="BF6" s="113">
        <f>IF(P6=0,"",IF(BE6=0,"",(BE6/P6)))</f>
        <v>0.19444444444444</v>
      </c>
      <c r="BG6" s="112">
        <v>1</v>
      </c>
      <c r="BH6" s="114">
        <f>IFERROR(BG6/BE6,"-")</f>
        <v>0.14285714285714</v>
      </c>
      <c r="BI6" s="115">
        <v>5000</v>
      </c>
      <c r="BJ6" s="116">
        <f>IFERROR(BI6/BE6,"-")</f>
        <v>714.28571428571</v>
      </c>
      <c r="BK6" s="117">
        <v>1</v>
      </c>
      <c r="BL6" s="117"/>
      <c r="BM6" s="117"/>
      <c r="BN6" s="119">
        <v>13</v>
      </c>
      <c r="BO6" s="120">
        <f>IF(P6=0,"",IF(BN6=0,"",(BN6/P6)))</f>
        <v>0.36111111111111</v>
      </c>
      <c r="BP6" s="121">
        <v>4</v>
      </c>
      <c r="BQ6" s="122">
        <f>IFERROR(BP6/BN6,"-")</f>
        <v>0.30769230769231</v>
      </c>
      <c r="BR6" s="123">
        <v>97000</v>
      </c>
      <c r="BS6" s="124">
        <f>IFERROR(BR6/BN6,"-")</f>
        <v>7461.5384615385</v>
      </c>
      <c r="BT6" s="125"/>
      <c r="BU6" s="125">
        <v>2</v>
      </c>
      <c r="BV6" s="125">
        <v>2</v>
      </c>
      <c r="BW6" s="126">
        <v>8</v>
      </c>
      <c r="BX6" s="127">
        <f>IF(P6=0,"",IF(BW6=0,"",(BW6/P6)))</f>
        <v>0.22222222222222</v>
      </c>
      <c r="BY6" s="128">
        <v>2</v>
      </c>
      <c r="BZ6" s="129">
        <f>IFERROR(BY6/BW6,"-")</f>
        <v>0.25</v>
      </c>
      <c r="CA6" s="130">
        <v>250000</v>
      </c>
      <c r="CB6" s="131">
        <f>IFERROR(CA6/BW6,"-")</f>
        <v>31250</v>
      </c>
      <c r="CC6" s="132"/>
      <c r="CD6" s="132"/>
      <c r="CE6" s="132">
        <v>2</v>
      </c>
      <c r="CF6" s="133">
        <v>1</v>
      </c>
      <c r="CG6" s="134">
        <f>IF(P6=0,"",IF(CF6=0,"",(CF6/P6)))</f>
        <v>0.027777777777778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8</v>
      </c>
      <c r="CP6" s="141">
        <v>472114</v>
      </c>
      <c r="CQ6" s="141">
        <v>215000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96</v>
      </c>
      <c r="L7" s="81">
        <v>69</v>
      </c>
      <c r="M7" s="81">
        <v>24</v>
      </c>
      <c r="N7" s="91">
        <v>13</v>
      </c>
      <c r="O7" s="92">
        <v>1</v>
      </c>
      <c r="P7" s="93">
        <f>N7+O7</f>
        <v>14</v>
      </c>
      <c r="Q7" s="82">
        <f>IFERROR(P7/M7,"-")</f>
        <v>0.58333333333333</v>
      </c>
      <c r="R7" s="81">
        <v>2</v>
      </c>
      <c r="S7" s="81">
        <v>0</v>
      </c>
      <c r="T7" s="82">
        <f>IFERROR(S7/(O7+P7),"-")</f>
        <v>0</v>
      </c>
      <c r="U7" s="182"/>
      <c r="V7" s="84">
        <v>4</v>
      </c>
      <c r="W7" s="82">
        <f>IF(P7=0,"-",V7/P7)</f>
        <v>0.28571428571429</v>
      </c>
      <c r="X7" s="186">
        <v>175000</v>
      </c>
      <c r="Y7" s="187">
        <f>IFERROR(X7/P7,"-")</f>
        <v>12500</v>
      </c>
      <c r="Z7" s="187">
        <f>IFERROR(X7/V7,"-")</f>
        <v>43750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0.071428571428571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0.14285714285714</v>
      </c>
      <c r="BG7" s="112">
        <v>1</v>
      </c>
      <c r="BH7" s="114">
        <f>IFERROR(BG7/BE7,"-")</f>
        <v>0.5</v>
      </c>
      <c r="BI7" s="115">
        <v>3000</v>
      </c>
      <c r="BJ7" s="116">
        <f>IFERROR(BI7/BE7,"-")</f>
        <v>1500</v>
      </c>
      <c r="BK7" s="117">
        <v>1</v>
      </c>
      <c r="BL7" s="117"/>
      <c r="BM7" s="117"/>
      <c r="BN7" s="119">
        <v>6</v>
      </c>
      <c r="BO7" s="120">
        <f>IF(P7=0,"",IF(BN7=0,"",(BN7/P7)))</f>
        <v>0.42857142857143</v>
      </c>
      <c r="BP7" s="121">
        <v>1</v>
      </c>
      <c r="BQ7" s="122">
        <f>IFERROR(BP7/BN7,"-")</f>
        <v>0.16666666666667</v>
      </c>
      <c r="BR7" s="123">
        <v>140000</v>
      </c>
      <c r="BS7" s="124">
        <f>IFERROR(BR7/BN7,"-")</f>
        <v>23333.333333333</v>
      </c>
      <c r="BT7" s="125"/>
      <c r="BU7" s="125"/>
      <c r="BV7" s="125">
        <v>1</v>
      </c>
      <c r="BW7" s="126">
        <v>3</v>
      </c>
      <c r="BX7" s="127">
        <f>IF(P7=0,"",IF(BW7=0,"",(BW7/P7)))</f>
        <v>0.21428571428571</v>
      </c>
      <c r="BY7" s="128">
        <v>1</v>
      </c>
      <c r="BZ7" s="129">
        <f>IFERROR(BY7/BW7,"-")</f>
        <v>0.33333333333333</v>
      </c>
      <c r="CA7" s="130">
        <v>10000</v>
      </c>
      <c r="CB7" s="131">
        <f>IFERROR(CA7/BW7,"-")</f>
        <v>3333.3333333333</v>
      </c>
      <c r="CC7" s="132">
        <v>1</v>
      </c>
      <c r="CD7" s="132"/>
      <c r="CE7" s="132"/>
      <c r="CF7" s="133">
        <v>2</v>
      </c>
      <c r="CG7" s="134">
        <f>IF(P7=0,"",IF(CF7=0,"",(CF7/P7)))</f>
        <v>0.14285714285714</v>
      </c>
      <c r="CH7" s="135">
        <v>1</v>
      </c>
      <c r="CI7" s="136">
        <f>IFERROR(CH7/CF7,"-")</f>
        <v>0.5</v>
      </c>
      <c r="CJ7" s="137">
        <v>22000</v>
      </c>
      <c r="CK7" s="138">
        <f>IFERROR(CJ7/CF7,"-")</f>
        <v>11000</v>
      </c>
      <c r="CL7" s="139"/>
      <c r="CM7" s="139"/>
      <c r="CN7" s="139">
        <v>1</v>
      </c>
      <c r="CO7" s="140">
        <v>4</v>
      </c>
      <c r="CP7" s="141">
        <v>175000</v>
      </c>
      <c r="CQ7" s="141">
        <v>140000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70</v>
      </c>
      <c r="C8" s="203"/>
      <c r="D8" s="203" t="s">
        <v>71</v>
      </c>
      <c r="E8" s="203" t="s">
        <v>72</v>
      </c>
      <c r="F8" s="203" t="s">
        <v>64</v>
      </c>
      <c r="G8" s="203" t="s">
        <v>73</v>
      </c>
      <c r="H8" s="90" t="s">
        <v>74</v>
      </c>
      <c r="I8" s="205" t="s">
        <v>75</v>
      </c>
      <c r="J8" s="188"/>
      <c r="K8" s="81">
        <v>12</v>
      </c>
      <c r="L8" s="81">
        <v>0</v>
      </c>
      <c r="M8" s="81">
        <v>45</v>
      </c>
      <c r="N8" s="91">
        <v>7</v>
      </c>
      <c r="O8" s="92">
        <v>0</v>
      </c>
      <c r="P8" s="93">
        <f>N8+O8</f>
        <v>7</v>
      </c>
      <c r="Q8" s="82">
        <f>IFERROR(P8/M8,"-")</f>
        <v>0.15555555555556</v>
      </c>
      <c r="R8" s="81">
        <v>0</v>
      </c>
      <c r="S8" s="81">
        <v>3</v>
      </c>
      <c r="T8" s="82">
        <f>IFERROR(S8/(O8+P8),"-")</f>
        <v>0.42857142857143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0.28571428571429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0.57142857142857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0.14285714285714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 t="s">
        <v>71</v>
      </c>
      <c r="E9" s="203" t="s">
        <v>72</v>
      </c>
      <c r="F9" s="203" t="s">
        <v>69</v>
      </c>
      <c r="G9" s="203"/>
      <c r="H9" s="90"/>
      <c r="I9" s="90"/>
      <c r="J9" s="188"/>
      <c r="K9" s="81">
        <v>31</v>
      </c>
      <c r="L9" s="81">
        <v>19</v>
      </c>
      <c r="M9" s="81">
        <v>15</v>
      </c>
      <c r="N9" s="91">
        <v>5</v>
      </c>
      <c r="O9" s="92">
        <v>0</v>
      </c>
      <c r="P9" s="93">
        <f>N9+O9</f>
        <v>5</v>
      </c>
      <c r="Q9" s="82">
        <f>IFERROR(P9/M9,"-")</f>
        <v>0.33333333333333</v>
      </c>
      <c r="R9" s="81">
        <v>1</v>
      </c>
      <c r="S9" s="81">
        <v>0</v>
      </c>
      <c r="T9" s="82">
        <f>IFERROR(S9/(O9+P9),"-")</f>
        <v>0</v>
      </c>
      <c r="U9" s="182"/>
      <c r="V9" s="84">
        <v>2</v>
      </c>
      <c r="W9" s="82">
        <f>IF(P9=0,"-",V9/P9)</f>
        <v>0.4</v>
      </c>
      <c r="X9" s="186">
        <v>46500</v>
      </c>
      <c r="Y9" s="187">
        <f>IFERROR(X9/P9,"-")</f>
        <v>9300</v>
      </c>
      <c r="Z9" s="187">
        <f>IFERROR(X9/V9,"-")</f>
        <v>23250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2</v>
      </c>
      <c r="BO9" s="120">
        <f>IF(P9=0,"",IF(BN9=0,"",(BN9/P9)))</f>
        <v>0.4</v>
      </c>
      <c r="BP9" s="121">
        <v>2</v>
      </c>
      <c r="BQ9" s="122">
        <f>IFERROR(BP9/BN9,"-")</f>
        <v>1</v>
      </c>
      <c r="BR9" s="123">
        <v>46500</v>
      </c>
      <c r="BS9" s="124">
        <f>IFERROR(BR9/BN9,"-")</f>
        <v>23250</v>
      </c>
      <c r="BT9" s="125">
        <v>1</v>
      </c>
      <c r="BU9" s="125"/>
      <c r="BV9" s="125">
        <v>1</v>
      </c>
      <c r="BW9" s="126">
        <v>3</v>
      </c>
      <c r="BX9" s="127">
        <f>IF(P9=0,"",IF(BW9=0,"",(BW9/P9)))</f>
        <v>0.6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46500</v>
      </c>
      <c r="CQ9" s="141">
        <v>45000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77</v>
      </c>
      <c r="C10" s="203"/>
      <c r="D10" s="203" t="s">
        <v>78</v>
      </c>
      <c r="E10" s="203" t="s">
        <v>79</v>
      </c>
      <c r="F10" s="203" t="s">
        <v>64</v>
      </c>
      <c r="G10" s="203" t="s">
        <v>73</v>
      </c>
      <c r="H10" s="90" t="s">
        <v>74</v>
      </c>
      <c r="I10" s="204" t="s">
        <v>80</v>
      </c>
      <c r="J10" s="188"/>
      <c r="K10" s="81">
        <v>4</v>
      </c>
      <c r="L10" s="81">
        <v>0</v>
      </c>
      <c r="M10" s="81">
        <v>28</v>
      </c>
      <c r="N10" s="91">
        <v>2</v>
      </c>
      <c r="O10" s="92">
        <v>0</v>
      </c>
      <c r="P10" s="93">
        <f>N10+O10</f>
        <v>2</v>
      </c>
      <c r="Q10" s="82">
        <f>IFERROR(P10/M10,"-")</f>
        <v>0.071428571428571</v>
      </c>
      <c r="R10" s="81">
        <v>0</v>
      </c>
      <c r="S10" s="81">
        <v>1</v>
      </c>
      <c r="T10" s="82">
        <f>IFERROR(S10/(O10+P10),"-")</f>
        <v>0.5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2</v>
      </c>
      <c r="BO10" s="120">
        <f>IF(P10=0,"",IF(BN10=0,"",(BN10/P10)))</f>
        <v>1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 t="s">
        <v>78</v>
      </c>
      <c r="E11" s="203" t="s">
        <v>79</v>
      </c>
      <c r="F11" s="203" t="s">
        <v>69</v>
      </c>
      <c r="G11" s="203"/>
      <c r="H11" s="90"/>
      <c r="I11" s="90"/>
      <c r="J11" s="188"/>
      <c r="K11" s="81">
        <v>21</v>
      </c>
      <c r="L11" s="81">
        <v>17</v>
      </c>
      <c r="M11" s="81">
        <v>3</v>
      </c>
      <c r="N11" s="91">
        <v>3</v>
      </c>
      <c r="O11" s="92">
        <v>0</v>
      </c>
      <c r="P11" s="93">
        <f>N11+O11</f>
        <v>3</v>
      </c>
      <c r="Q11" s="82">
        <f>IFERROR(P11/M11,"-")</f>
        <v>1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0.33333333333333</v>
      </c>
      <c r="BP11" s="121">
        <v>1</v>
      </c>
      <c r="BQ11" s="122">
        <f>IFERROR(BP11/BN11,"-")</f>
        <v>1</v>
      </c>
      <c r="BR11" s="123">
        <v>64000</v>
      </c>
      <c r="BS11" s="124">
        <f>IFERROR(BR11/BN11,"-")</f>
        <v>64000</v>
      </c>
      <c r="BT11" s="125"/>
      <c r="BU11" s="125"/>
      <c r="BV11" s="125">
        <v>1</v>
      </c>
      <c r="BW11" s="126">
        <v>1</v>
      </c>
      <c r="BX11" s="127">
        <f>IF(P11=0,"",IF(BW11=0,"",(BW11/P11)))</f>
        <v>0.33333333333333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0.33333333333333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0</v>
      </c>
      <c r="CP11" s="141">
        <v>0</v>
      </c>
      <c r="CQ11" s="141">
        <v>64000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0.67076923076923</v>
      </c>
      <c r="B12" s="203" t="s">
        <v>82</v>
      </c>
      <c r="C12" s="203"/>
      <c r="D12" s="203" t="s">
        <v>83</v>
      </c>
      <c r="E12" s="203" t="s">
        <v>84</v>
      </c>
      <c r="F12" s="203" t="s">
        <v>64</v>
      </c>
      <c r="G12" s="203" t="s">
        <v>85</v>
      </c>
      <c r="H12" s="90" t="s">
        <v>86</v>
      </c>
      <c r="I12" s="90" t="s">
        <v>87</v>
      </c>
      <c r="J12" s="188">
        <v>650000</v>
      </c>
      <c r="K12" s="81">
        <v>40</v>
      </c>
      <c r="L12" s="81">
        <v>0</v>
      </c>
      <c r="M12" s="81">
        <v>149</v>
      </c>
      <c r="N12" s="91">
        <v>18</v>
      </c>
      <c r="O12" s="92">
        <v>1</v>
      </c>
      <c r="P12" s="93">
        <f>N12+O12</f>
        <v>19</v>
      </c>
      <c r="Q12" s="82">
        <f>IFERROR(P12/M12,"-")</f>
        <v>0.12751677852349</v>
      </c>
      <c r="R12" s="81">
        <v>0</v>
      </c>
      <c r="S12" s="81">
        <v>6</v>
      </c>
      <c r="T12" s="82">
        <f>IFERROR(S12/(O12+P12),"-")</f>
        <v>0.3</v>
      </c>
      <c r="U12" s="182">
        <f>IFERROR(J12/SUM(P12:P15),"-")</f>
        <v>12037.037037037</v>
      </c>
      <c r="V12" s="84">
        <v>1</v>
      </c>
      <c r="W12" s="82">
        <f>IF(P12=0,"-",V12/P12)</f>
        <v>0.052631578947368</v>
      </c>
      <c r="X12" s="186">
        <v>6000</v>
      </c>
      <c r="Y12" s="187">
        <f>IFERROR(X12/P12,"-")</f>
        <v>315.78947368421</v>
      </c>
      <c r="Z12" s="187">
        <f>IFERROR(X12/V12,"-")</f>
        <v>6000</v>
      </c>
      <c r="AA12" s="188">
        <f>SUM(X12:X15)-SUM(J12:J15)</f>
        <v>-214000</v>
      </c>
      <c r="AB12" s="85">
        <f>SUM(X12:X15)/SUM(J12:J15)</f>
        <v>0.67076923076923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2</v>
      </c>
      <c r="AN12" s="101">
        <f>IF(P12=0,"",IF(AM12=0,"",(AM12/P12)))</f>
        <v>0.10526315789474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2</v>
      </c>
      <c r="AW12" s="107">
        <f>IF(P12=0,"",IF(AV12=0,"",(AV12/P12)))</f>
        <v>0.10526315789474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4</v>
      </c>
      <c r="BF12" s="113">
        <f>IF(P12=0,"",IF(BE12=0,"",(BE12/P12)))</f>
        <v>0.21052631578947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9</v>
      </c>
      <c r="BO12" s="120">
        <f>IF(P12=0,"",IF(BN12=0,"",(BN12/P12)))</f>
        <v>0.47368421052632</v>
      </c>
      <c r="BP12" s="121">
        <v>1</v>
      </c>
      <c r="BQ12" s="122">
        <f>IFERROR(BP12/BN12,"-")</f>
        <v>0.11111111111111</v>
      </c>
      <c r="BR12" s="123">
        <v>6000</v>
      </c>
      <c r="BS12" s="124">
        <f>IFERROR(BR12/BN12,"-")</f>
        <v>666.66666666667</v>
      </c>
      <c r="BT12" s="125"/>
      <c r="BU12" s="125">
        <v>1</v>
      </c>
      <c r="BV12" s="125"/>
      <c r="BW12" s="126">
        <v>2</v>
      </c>
      <c r="BX12" s="127">
        <f>IF(P12=0,"",IF(BW12=0,"",(BW12/P12)))</f>
        <v>0.10526315789474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6000</v>
      </c>
      <c r="CQ12" s="141">
        <v>6000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88</v>
      </c>
      <c r="C13" s="203"/>
      <c r="D13" s="203" t="s">
        <v>89</v>
      </c>
      <c r="E13" s="203" t="s">
        <v>90</v>
      </c>
      <c r="F13" s="203" t="s">
        <v>64</v>
      </c>
      <c r="G13" s="203" t="s">
        <v>85</v>
      </c>
      <c r="H13" s="90" t="s">
        <v>91</v>
      </c>
      <c r="I13" s="90"/>
      <c r="J13" s="188"/>
      <c r="K13" s="81">
        <v>29</v>
      </c>
      <c r="L13" s="81">
        <v>0</v>
      </c>
      <c r="M13" s="81">
        <v>108</v>
      </c>
      <c r="N13" s="91">
        <v>9</v>
      </c>
      <c r="O13" s="92">
        <v>0</v>
      </c>
      <c r="P13" s="93">
        <f>N13+O13</f>
        <v>9</v>
      </c>
      <c r="Q13" s="82">
        <f>IFERROR(P13/M13,"-")</f>
        <v>0.083333333333333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3</v>
      </c>
      <c r="W13" s="82">
        <f>IF(P13=0,"-",V13/P13)</f>
        <v>0.33333333333333</v>
      </c>
      <c r="X13" s="186">
        <v>31000</v>
      </c>
      <c r="Y13" s="187">
        <f>IFERROR(X13/P13,"-")</f>
        <v>3444.4444444444</v>
      </c>
      <c r="Z13" s="187">
        <f>IFERROR(X13/V13,"-")</f>
        <v>10333.333333333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0.11111111111111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2</v>
      </c>
      <c r="AW13" s="107">
        <f>IF(P13=0,"",IF(AV13=0,"",(AV13/P13)))</f>
        <v>0.22222222222222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3</v>
      </c>
      <c r="BF13" s="113">
        <f>IF(P13=0,"",IF(BE13=0,"",(BE13/P13)))</f>
        <v>0.33333333333333</v>
      </c>
      <c r="BG13" s="112">
        <v>1</v>
      </c>
      <c r="BH13" s="114">
        <f>IFERROR(BG13/BE13,"-")</f>
        <v>0.33333333333333</v>
      </c>
      <c r="BI13" s="115">
        <v>5000</v>
      </c>
      <c r="BJ13" s="116">
        <f>IFERROR(BI13/BE13,"-")</f>
        <v>1666.6666666667</v>
      </c>
      <c r="BK13" s="117">
        <v>1</v>
      </c>
      <c r="BL13" s="117"/>
      <c r="BM13" s="117"/>
      <c r="BN13" s="119">
        <v>1</v>
      </c>
      <c r="BO13" s="120">
        <f>IF(P13=0,"",IF(BN13=0,"",(BN13/P13)))</f>
        <v>0.11111111111111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0.22222222222222</v>
      </c>
      <c r="BY13" s="128">
        <v>2</v>
      </c>
      <c r="BZ13" s="129">
        <f>IFERROR(BY13/BW13,"-")</f>
        <v>1</v>
      </c>
      <c r="CA13" s="130">
        <v>26000</v>
      </c>
      <c r="CB13" s="131">
        <f>IFERROR(CA13/BW13,"-")</f>
        <v>13000</v>
      </c>
      <c r="CC13" s="132"/>
      <c r="CD13" s="132">
        <v>1</v>
      </c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3</v>
      </c>
      <c r="CP13" s="141">
        <v>31000</v>
      </c>
      <c r="CQ13" s="141">
        <v>16000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92</v>
      </c>
      <c r="C14" s="203"/>
      <c r="D14" s="203" t="s">
        <v>93</v>
      </c>
      <c r="E14" s="203" t="s">
        <v>94</v>
      </c>
      <c r="F14" s="203" t="s">
        <v>64</v>
      </c>
      <c r="G14" s="203" t="s">
        <v>85</v>
      </c>
      <c r="H14" s="90" t="s">
        <v>95</v>
      </c>
      <c r="I14" s="90"/>
      <c r="J14" s="188"/>
      <c r="K14" s="81">
        <v>16</v>
      </c>
      <c r="L14" s="81">
        <v>0</v>
      </c>
      <c r="M14" s="81">
        <v>62</v>
      </c>
      <c r="N14" s="91">
        <v>6</v>
      </c>
      <c r="O14" s="92">
        <v>0</v>
      </c>
      <c r="P14" s="93">
        <f>N14+O14</f>
        <v>6</v>
      </c>
      <c r="Q14" s="82">
        <f>IFERROR(P14/M14,"-")</f>
        <v>0.096774193548387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2</v>
      </c>
      <c r="W14" s="82">
        <f>IF(P14=0,"-",V14/P14)</f>
        <v>0.33333333333333</v>
      </c>
      <c r="X14" s="186">
        <v>19000</v>
      </c>
      <c r="Y14" s="187">
        <f>IFERROR(X14/P14,"-")</f>
        <v>3166.6666666667</v>
      </c>
      <c r="Z14" s="187">
        <f>IFERROR(X14/V14,"-")</f>
        <v>9500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3</v>
      </c>
      <c r="BF14" s="113">
        <f>IF(P14=0,"",IF(BE14=0,"",(BE14/P14)))</f>
        <v>0.5</v>
      </c>
      <c r="BG14" s="112">
        <v>1</v>
      </c>
      <c r="BH14" s="114">
        <f>IFERROR(BG14/BE14,"-")</f>
        <v>0.33333333333333</v>
      </c>
      <c r="BI14" s="115">
        <v>9000</v>
      </c>
      <c r="BJ14" s="116">
        <f>IFERROR(BI14/BE14,"-")</f>
        <v>3000</v>
      </c>
      <c r="BK14" s="117"/>
      <c r="BL14" s="117"/>
      <c r="BM14" s="117">
        <v>1</v>
      </c>
      <c r="BN14" s="119">
        <v>1</v>
      </c>
      <c r="BO14" s="120">
        <f>IF(P14=0,"",IF(BN14=0,"",(BN14/P14)))</f>
        <v>0.16666666666667</v>
      </c>
      <c r="BP14" s="121">
        <v>1</v>
      </c>
      <c r="BQ14" s="122">
        <f>IFERROR(BP14/BN14,"-")</f>
        <v>1</v>
      </c>
      <c r="BR14" s="123">
        <v>10000</v>
      </c>
      <c r="BS14" s="124">
        <f>IFERROR(BR14/BN14,"-")</f>
        <v>10000</v>
      </c>
      <c r="BT14" s="125"/>
      <c r="BU14" s="125">
        <v>1</v>
      </c>
      <c r="BV14" s="125"/>
      <c r="BW14" s="126">
        <v>1</v>
      </c>
      <c r="BX14" s="127">
        <f>IF(P14=0,"",IF(BW14=0,"",(BW14/P14)))</f>
        <v>0.16666666666667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1</v>
      </c>
      <c r="CG14" s="134">
        <f>IF(P14=0,"",IF(CF14=0,"",(CF14/P14)))</f>
        <v>0.16666666666667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2</v>
      </c>
      <c r="CP14" s="141">
        <v>19000</v>
      </c>
      <c r="CQ14" s="141">
        <v>10000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96</v>
      </c>
      <c r="C15" s="203"/>
      <c r="D15" s="203" t="s">
        <v>97</v>
      </c>
      <c r="E15" s="203" t="s">
        <v>97</v>
      </c>
      <c r="F15" s="203" t="s">
        <v>69</v>
      </c>
      <c r="G15" s="203"/>
      <c r="H15" s="90"/>
      <c r="I15" s="90"/>
      <c r="J15" s="188"/>
      <c r="K15" s="81">
        <v>182</v>
      </c>
      <c r="L15" s="81">
        <v>95</v>
      </c>
      <c r="M15" s="81">
        <v>48</v>
      </c>
      <c r="N15" s="91">
        <v>20</v>
      </c>
      <c r="O15" s="92">
        <v>0</v>
      </c>
      <c r="P15" s="93">
        <f>N15+O15</f>
        <v>20</v>
      </c>
      <c r="Q15" s="82">
        <f>IFERROR(P15/M15,"-")</f>
        <v>0.41666666666667</v>
      </c>
      <c r="R15" s="81">
        <v>2</v>
      </c>
      <c r="S15" s="81">
        <v>3</v>
      </c>
      <c r="T15" s="82">
        <f>IFERROR(S15/(O15+P15),"-")</f>
        <v>0.15</v>
      </c>
      <c r="U15" s="182"/>
      <c r="V15" s="84">
        <v>7</v>
      </c>
      <c r="W15" s="82">
        <f>IF(P15=0,"-",V15/P15)</f>
        <v>0.35</v>
      </c>
      <c r="X15" s="186">
        <v>380000</v>
      </c>
      <c r="Y15" s="187">
        <f>IFERROR(X15/P15,"-")</f>
        <v>19000</v>
      </c>
      <c r="Z15" s="187">
        <f>IFERROR(X15/V15,"-")</f>
        <v>54285.714285714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0.05</v>
      </c>
      <c r="AO15" s="100">
        <v>1</v>
      </c>
      <c r="AP15" s="102">
        <f>IFERROR(AP15/AM15,"-")</f>
        <v>0</v>
      </c>
      <c r="AQ15" s="103">
        <v>5000</v>
      </c>
      <c r="AR15" s="104">
        <f>IFERROR(AQ15/AM15,"-")</f>
        <v>5000</v>
      </c>
      <c r="AS15" s="105">
        <v>1</v>
      </c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3</v>
      </c>
      <c r="BF15" s="113">
        <f>IF(P15=0,"",IF(BE15=0,"",(BE15/P15)))</f>
        <v>0.15</v>
      </c>
      <c r="BG15" s="112">
        <v>1</v>
      </c>
      <c r="BH15" s="114">
        <f>IFERROR(BG15/BE15,"-")</f>
        <v>0.33333333333333</v>
      </c>
      <c r="BI15" s="115">
        <v>3000</v>
      </c>
      <c r="BJ15" s="116">
        <f>IFERROR(BI15/BE15,"-")</f>
        <v>1000</v>
      </c>
      <c r="BK15" s="117">
        <v>1</v>
      </c>
      <c r="BL15" s="117"/>
      <c r="BM15" s="117"/>
      <c r="BN15" s="119">
        <v>4</v>
      </c>
      <c r="BO15" s="120">
        <f>IF(P15=0,"",IF(BN15=0,"",(BN15/P15)))</f>
        <v>0.2</v>
      </c>
      <c r="BP15" s="121">
        <v>2</v>
      </c>
      <c r="BQ15" s="122">
        <f>IFERROR(BP15/BN15,"-")</f>
        <v>0.5</v>
      </c>
      <c r="BR15" s="123">
        <v>13000</v>
      </c>
      <c r="BS15" s="124">
        <f>IFERROR(BR15/BN15,"-")</f>
        <v>3250</v>
      </c>
      <c r="BT15" s="125">
        <v>1</v>
      </c>
      <c r="BU15" s="125">
        <v>1</v>
      </c>
      <c r="BV15" s="125"/>
      <c r="BW15" s="126">
        <v>7</v>
      </c>
      <c r="BX15" s="127">
        <f>IF(P15=0,"",IF(BW15=0,"",(BW15/P15)))</f>
        <v>0.35</v>
      </c>
      <c r="BY15" s="128">
        <v>1</v>
      </c>
      <c r="BZ15" s="129">
        <f>IFERROR(BY15/BW15,"-")</f>
        <v>0.14285714285714</v>
      </c>
      <c r="CA15" s="130">
        <v>101000</v>
      </c>
      <c r="CB15" s="131">
        <f>IFERROR(CA15/BW15,"-")</f>
        <v>14428.571428571</v>
      </c>
      <c r="CC15" s="132"/>
      <c r="CD15" s="132"/>
      <c r="CE15" s="132">
        <v>1</v>
      </c>
      <c r="CF15" s="133">
        <v>5</v>
      </c>
      <c r="CG15" s="134">
        <f>IF(P15=0,"",IF(CF15=0,"",(CF15/P15)))</f>
        <v>0.25</v>
      </c>
      <c r="CH15" s="135">
        <v>3</v>
      </c>
      <c r="CI15" s="136">
        <f>IFERROR(CH15/CF15,"-")</f>
        <v>0.6</v>
      </c>
      <c r="CJ15" s="137">
        <v>261000</v>
      </c>
      <c r="CK15" s="138">
        <f>IFERROR(CJ15/CF15,"-")</f>
        <v>52200</v>
      </c>
      <c r="CL15" s="139">
        <v>1</v>
      </c>
      <c r="CM15" s="139"/>
      <c r="CN15" s="139">
        <v>2</v>
      </c>
      <c r="CO15" s="140">
        <v>7</v>
      </c>
      <c r="CP15" s="141">
        <v>380000</v>
      </c>
      <c r="CQ15" s="141">
        <v>139000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4.2365384615385</v>
      </c>
      <c r="B16" s="203" t="s">
        <v>98</v>
      </c>
      <c r="C16" s="203"/>
      <c r="D16" s="203" t="s">
        <v>83</v>
      </c>
      <c r="E16" s="203" t="s">
        <v>84</v>
      </c>
      <c r="F16" s="203" t="s">
        <v>64</v>
      </c>
      <c r="G16" s="203" t="s">
        <v>99</v>
      </c>
      <c r="H16" s="90" t="s">
        <v>100</v>
      </c>
      <c r="I16" s="90" t="s">
        <v>101</v>
      </c>
      <c r="J16" s="188">
        <v>260000</v>
      </c>
      <c r="K16" s="81">
        <v>18</v>
      </c>
      <c r="L16" s="81">
        <v>0</v>
      </c>
      <c r="M16" s="81">
        <v>93</v>
      </c>
      <c r="N16" s="91">
        <v>10</v>
      </c>
      <c r="O16" s="92">
        <v>0</v>
      </c>
      <c r="P16" s="93">
        <f>N16+O16</f>
        <v>10</v>
      </c>
      <c r="Q16" s="82">
        <f>IFERROR(P16/M16,"-")</f>
        <v>0.10752688172043</v>
      </c>
      <c r="R16" s="81">
        <v>0</v>
      </c>
      <c r="S16" s="81">
        <v>0</v>
      </c>
      <c r="T16" s="82">
        <f>IFERROR(S16/(O16+P16),"-")</f>
        <v>0</v>
      </c>
      <c r="U16" s="182">
        <f>IFERROR(J16/SUM(P16:P19),"-")</f>
        <v>7222.2222222222</v>
      </c>
      <c r="V16" s="84">
        <v>2</v>
      </c>
      <c r="W16" s="82">
        <f>IF(P16=0,"-",V16/P16)</f>
        <v>0.2</v>
      </c>
      <c r="X16" s="186">
        <v>14000</v>
      </c>
      <c r="Y16" s="187">
        <f>IFERROR(X16/P16,"-")</f>
        <v>1400</v>
      </c>
      <c r="Z16" s="187">
        <f>IFERROR(X16/V16,"-")</f>
        <v>7000</v>
      </c>
      <c r="AA16" s="188">
        <f>SUM(X16:X19)-SUM(J16:J19)</f>
        <v>841500</v>
      </c>
      <c r="AB16" s="85">
        <f>SUM(X16:X19)/SUM(J16:J19)</f>
        <v>4.2365384615385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2</v>
      </c>
      <c r="AN16" s="101">
        <f>IF(P16=0,"",IF(AM16=0,"",(AM16/P16)))</f>
        <v>0.2</v>
      </c>
      <c r="AO16" s="100">
        <v>1</v>
      </c>
      <c r="AP16" s="102">
        <f>IFERROR(AP16/AM16,"-")</f>
        <v>0</v>
      </c>
      <c r="AQ16" s="103">
        <v>8000</v>
      </c>
      <c r="AR16" s="104">
        <f>IFERROR(AQ16/AM16,"-")</f>
        <v>4000</v>
      </c>
      <c r="AS16" s="105"/>
      <c r="AT16" s="105">
        <v>1</v>
      </c>
      <c r="AU16" s="105"/>
      <c r="AV16" s="106">
        <v>1</v>
      </c>
      <c r="AW16" s="107">
        <f>IF(P16=0,"",IF(AV16=0,"",(AV16/P16)))</f>
        <v>0.1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1</v>
      </c>
      <c r="BF16" s="113">
        <f>IF(P16=0,"",IF(BE16=0,"",(BE16/P16)))</f>
        <v>0.1</v>
      </c>
      <c r="BG16" s="112">
        <v>1</v>
      </c>
      <c r="BH16" s="114">
        <f>IFERROR(BG16/BE16,"-")</f>
        <v>1</v>
      </c>
      <c r="BI16" s="115">
        <v>6000</v>
      </c>
      <c r="BJ16" s="116">
        <f>IFERROR(BI16/BE16,"-")</f>
        <v>6000</v>
      </c>
      <c r="BK16" s="117"/>
      <c r="BL16" s="117">
        <v>1</v>
      </c>
      <c r="BM16" s="117"/>
      <c r="BN16" s="119">
        <v>4</v>
      </c>
      <c r="BO16" s="120">
        <f>IF(P16=0,"",IF(BN16=0,"",(BN16/P16)))</f>
        <v>0.4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2</v>
      </c>
      <c r="BX16" s="127">
        <f>IF(P16=0,"",IF(BW16=0,"",(BW16/P16)))</f>
        <v>0.2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14000</v>
      </c>
      <c r="CQ16" s="141">
        <v>8000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102</v>
      </c>
      <c r="C17" s="203"/>
      <c r="D17" s="203" t="s">
        <v>89</v>
      </c>
      <c r="E17" s="203" t="s">
        <v>90</v>
      </c>
      <c r="F17" s="203" t="s">
        <v>64</v>
      </c>
      <c r="G17" s="203"/>
      <c r="H17" s="90" t="s">
        <v>100</v>
      </c>
      <c r="I17" s="90" t="s">
        <v>103</v>
      </c>
      <c r="J17" s="188"/>
      <c r="K17" s="81">
        <v>9</v>
      </c>
      <c r="L17" s="81">
        <v>0</v>
      </c>
      <c r="M17" s="81">
        <v>75</v>
      </c>
      <c r="N17" s="91">
        <v>4</v>
      </c>
      <c r="O17" s="92">
        <v>0</v>
      </c>
      <c r="P17" s="93">
        <f>N17+O17</f>
        <v>4</v>
      </c>
      <c r="Q17" s="82">
        <f>IFERROR(P17/M17,"-")</f>
        <v>0.053333333333333</v>
      </c>
      <c r="R17" s="81">
        <v>1</v>
      </c>
      <c r="S17" s="81">
        <v>1</v>
      </c>
      <c r="T17" s="82">
        <f>IFERROR(S17/(O17+P17),"-")</f>
        <v>0.25</v>
      </c>
      <c r="U17" s="182"/>
      <c r="V17" s="84">
        <v>0</v>
      </c>
      <c r="W17" s="82">
        <f>IF(P17=0,"-",V17/P17)</f>
        <v>0</v>
      </c>
      <c r="X17" s="186">
        <v>23000</v>
      </c>
      <c r="Y17" s="187">
        <f>IFERROR(X17/P17,"-")</f>
        <v>5750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1</v>
      </c>
      <c r="AW17" s="107">
        <f>IF(P17=0,"",IF(AV17=0,"",(AV17/P17)))</f>
        <v>0.25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2</v>
      </c>
      <c r="BF17" s="113">
        <f>IF(P17=0,"",IF(BE17=0,"",(BE17/P17)))</f>
        <v>0.5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1</v>
      </c>
      <c r="BO17" s="120">
        <f>IF(P17=0,"",IF(BN17=0,"",(BN17/P17)))</f>
        <v>0.25</v>
      </c>
      <c r="BP17" s="121">
        <v>1</v>
      </c>
      <c r="BQ17" s="122">
        <f>IFERROR(BP17/BN17,"-")</f>
        <v>1</v>
      </c>
      <c r="BR17" s="123">
        <v>338000</v>
      </c>
      <c r="BS17" s="124">
        <f>IFERROR(BR17/BN17,"-")</f>
        <v>338000</v>
      </c>
      <c r="BT17" s="125"/>
      <c r="BU17" s="125"/>
      <c r="BV17" s="125">
        <v>1</v>
      </c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23000</v>
      </c>
      <c r="CQ17" s="141">
        <v>338000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/>
      <c r="B18" s="203" t="s">
        <v>104</v>
      </c>
      <c r="C18" s="203"/>
      <c r="D18" s="203" t="s">
        <v>105</v>
      </c>
      <c r="E18" s="203" t="s">
        <v>94</v>
      </c>
      <c r="F18" s="203" t="s">
        <v>64</v>
      </c>
      <c r="G18" s="203"/>
      <c r="H18" s="90" t="s">
        <v>100</v>
      </c>
      <c r="I18" s="90" t="s">
        <v>106</v>
      </c>
      <c r="J18" s="188"/>
      <c r="K18" s="81">
        <v>7</v>
      </c>
      <c r="L18" s="81">
        <v>0</v>
      </c>
      <c r="M18" s="81">
        <v>38</v>
      </c>
      <c r="N18" s="91">
        <v>3</v>
      </c>
      <c r="O18" s="92">
        <v>0</v>
      </c>
      <c r="P18" s="93">
        <f>N18+O18</f>
        <v>3</v>
      </c>
      <c r="Q18" s="82">
        <f>IFERROR(P18/M18,"-")</f>
        <v>0.078947368421053</v>
      </c>
      <c r="R18" s="81">
        <v>1</v>
      </c>
      <c r="S18" s="81">
        <v>0</v>
      </c>
      <c r="T18" s="82">
        <f>IFERROR(S18/(O18+P18),"-")</f>
        <v>0</v>
      </c>
      <c r="U18" s="182"/>
      <c r="V18" s="84">
        <v>2</v>
      </c>
      <c r="W18" s="82">
        <f>IF(P18=0,"-",V18/P18)</f>
        <v>0.66666666666667</v>
      </c>
      <c r="X18" s="186">
        <v>14000</v>
      </c>
      <c r="Y18" s="187">
        <f>IFERROR(X18/P18,"-")</f>
        <v>4666.6666666667</v>
      </c>
      <c r="Z18" s="187">
        <f>IFERROR(X18/V18,"-")</f>
        <v>7000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3</v>
      </c>
      <c r="BO18" s="120">
        <f>IF(P18=0,"",IF(BN18=0,"",(BN18/P18)))</f>
        <v>1</v>
      </c>
      <c r="BP18" s="121">
        <v>2</v>
      </c>
      <c r="BQ18" s="122">
        <f>IFERROR(BP18/BN18,"-")</f>
        <v>0.66666666666667</v>
      </c>
      <c r="BR18" s="123">
        <v>14000</v>
      </c>
      <c r="BS18" s="124">
        <f>IFERROR(BR18/BN18,"-")</f>
        <v>4666.6666666667</v>
      </c>
      <c r="BT18" s="125"/>
      <c r="BU18" s="125">
        <v>2</v>
      </c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14000</v>
      </c>
      <c r="CQ18" s="141">
        <v>8000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107</v>
      </c>
      <c r="C19" s="203"/>
      <c r="D19" s="203" t="s">
        <v>97</v>
      </c>
      <c r="E19" s="203" t="s">
        <v>97</v>
      </c>
      <c r="F19" s="203" t="s">
        <v>69</v>
      </c>
      <c r="G19" s="203"/>
      <c r="H19" s="90"/>
      <c r="I19" s="90"/>
      <c r="J19" s="188"/>
      <c r="K19" s="81">
        <v>106</v>
      </c>
      <c r="L19" s="81">
        <v>60</v>
      </c>
      <c r="M19" s="81">
        <v>27</v>
      </c>
      <c r="N19" s="91">
        <v>19</v>
      </c>
      <c r="O19" s="92">
        <v>0</v>
      </c>
      <c r="P19" s="93">
        <f>N19+O19</f>
        <v>19</v>
      </c>
      <c r="Q19" s="82">
        <f>IFERROR(P19/M19,"-")</f>
        <v>0.7037037037037</v>
      </c>
      <c r="R19" s="81">
        <v>2</v>
      </c>
      <c r="S19" s="81">
        <v>4</v>
      </c>
      <c r="T19" s="82">
        <f>IFERROR(S19/(O19+P19),"-")</f>
        <v>0.21052631578947</v>
      </c>
      <c r="U19" s="182"/>
      <c r="V19" s="84">
        <v>5</v>
      </c>
      <c r="W19" s="82">
        <f>IF(P19=0,"-",V19/P19)</f>
        <v>0.26315789473684</v>
      </c>
      <c r="X19" s="186">
        <v>1050500</v>
      </c>
      <c r="Y19" s="187">
        <f>IFERROR(X19/P19,"-")</f>
        <v>55289.473684211</v>
      </c>
      <c r="Z19" s="187">
        <f>IFERROR(X19/V19,"-")</f>
        <v>210100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1</v>
      </c>
      <c r="AN19" s="101">
        <f>IF(P19=0,"",IF(AM19=0,"",(AM19/P19)))</f>
        <v>0.052631578947368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3</v>
      </c>
      <c r="BF19" s="113">
        <f>IF(P19=0,"",IF(BE19=0,"",(BE19/P19)))</f>
        <v>0.15789473684211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8</v>
      </c>
      <c r="BO19" s="120">
        <f>IF(P19=0,"",IF(BN19=0,"",(BN19/P19)))</f>
        <v>0.42105263157895</v>
      </c>
      <c r="BP19" s="121">
        <v>2</v>
      </c>
      <c r="BQ19" s="122">
        <f>IFERROR(BP19/BN19,"-")</f>
        <v>0.25</v>
      </c>
      <c r="BR19" s="123">
        <v>985000</v>
      </c>
      <c r="BS19" s="124">
        <f>IFERROR(BR19/BN19,"-")</f>
        <v>123125</v>
      </c>
      <c r="BT19" s="125">
        <v>1</v>
      </c>
      <c r="BU19" s="125"/>
      <c r="BV19" s="125">
        <v>1</v>
      </c>
      <c r="BW19" s="126">
        <v>6</v>
      </c>
      <c r="BX19" s="127">
        <f>IF(P19=0,"",IF(BW19=0,"",(BW19/P19)))</f>
        <v>0.31578947368421</v>
      </c>
      <c r="BY19" s="128">
        <v>2</v>
      </c>
      <c r="BZ19" s="129">
        <f>IFERROR(BY19/BW19,"-")</f>
        <v>0.33333333333333</v>
      </c>
      <c r="CA19" s="130">
        <v>48000</v>
      </c>
      <c r="CB19" s="131">
        <f>IFERROR(CA19/BW19,"-")</f>
        <v>8000</v>
      </c>
      <c r="CC19" s="132">
        <v>1</v>
      </c>
      <c r="CD19" s="132"/>
      <c r="CE19" s="132">
        <v>1</v>
      </c>
      <c r="CF19" s="133">
        <v>1</v>
      </c>
      <c r="CG19" s="134">
        <f>IF(P19=0,"",IF(CF19=0,"",(CF19/P19)))</f>
        <v>0.052631578947368</v>
      </c>
      <c r="CH19" s="135">
        <v>1</v>
      </c>
      <c r="CI19" s="136">
        <f>IFERROR(CH19/CF19,"-")</f>
        <v>1</v>
      </c>
      <c r="CJ19" s="137">
        <v>17500</v>
      </c>
      <c r="CK19" s="138">
        <f>IFERROR(CJ19/CF19,"-")</f>
        <v>17500</v>
      </c>
      <c r="CL19" s="139"/>
      <c r="CM19" s="139"/>
      <c r="CN19" s="139">
        <v>1</v>
      </c>
      <c r="CO19" s="140">
        <v>5</v>
      </c>
      <c r="CP19" s="141">
        <v>1050500</v>
      </c>
      <c r="CQ19" s="141">
        <v>982000</v>
      </c>
      <c r="CR19" s="141"/>
      <c r="CS19" s="142" t="str">
        <f>IF(AND(CQ19=0,CR19=0),"",IF(AND(CQ19&lt;=100000,CR19&lt;=100000),"",IF(CQ19/CP19&gt;0.7,"男高",IF(CR19/CP19&gt;0.7,"女高",""))))</f>
        <v>男高</v>
      </c>
    </row>
    <row r="20" spans="1:98">
      <c r="A20" s="80">
        <f>AB20</f>
        <v>0</v>
      </c>
      <c r="B20" s="203" t="s">
        <v>108</v>
      </c>
      <c r="C20" s="203"/>
      <c r="D20" s="203" t="s">
        <v>109</v>
      </c>
      <c r="E20" s="203" t="s">
        <v>110</v>
      </c>
      <c r="F20" s="203" t="s">
        <v>64</v>
      </c>
      <c r="G20" s="203" t="s">
        <v>111</v>
      </c>
      <c r="H20" s="90" t="s">
        <v>112</v>
      </c>
      <c r="I20" s="90" t="s">
        <v>113</v>
      </c>
      <c r="J20" s="188">
        <v>100000</v>
      </c>
      <c r="K20" s="81">
        <v>6</v>
      </c>
      <c r="L20" s="81">
        <v>0</v>
      </c>
      <c r="M20" s="81">
        <v>33</v>
      </c>
      <c r="N20" s="91">
        <v>2</v>
      </c>
      <c r="O20" s="92">
        <v>0</v>
      </c>
      <c r="P20" s="93">
        <f>N20+O20</f>
        <v>2</v>
      </c>
      <c r="Q20" s="82">
        <f>IFERROR(P20/M20,"-")</f>
        <v>0.060606060606061</v>
      </c>
      <c r="R20" s="81">
        <v>0</v>
      </c>
      <c r="S20" s="81">
        <v>1</v>
      </c>
      <c r="T20" s="82">
        <f>IFERROR(S20/(O20+P20),"-")</f>
        <v>0.5</v>
      </c>
      <c r="U20" s="182">
        <f>IFERROR(J20/SUM(P20:P22),"-")</f>
        <v>7692.3076923077</v>
      </c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>
        <f>SUM(X20:X22)-SUM(J20:J22)</f>
        <v>-100000</v>
      </c>
      <c r="AB20" s="85">
        <f>SUM(X20:X22)/SUM(J20:J22)</f>
        <v>0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1</v>
      </c>
      <c r="BX20" s="127">
        <f>IF(P20=0,"",IF(BW20=0,"",(BW20/P20)))</f>
        <v>0.5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114</v>
      </c>
      <c r="C21" s="203"/>
      <c r="D21" s="203" t="s">
        <v>89</v>
      </c>
      <c r="E21" s="203" t="s">
        <v>63</v>
      </c>
      <c r="F21" s="203" t="s">
        <v>64</v>
      </c>
      <c r="G21" s="203"/>
      <c r="H21" s="90" t="s">
        <v>112</v>
      </c>
      <c r="I21" s="90" t="s">
        <v>115</v>
      </c>
      <c r="J21" s="188"/>
      <c r="K21" s="81">
        <v>11</v>
      </c>
      <c r="L21" s="81">
        <v>0</v>
      </c>
      <c r="M21" s="81">
        <v>47</v>
      </c>
      <c r="N21" s="91">
        <v>7</v>
      </c>
      <c r="O21" s="92">
        <v>0</v>
      </c>
      <c r="P21" s="93">
        <f>N21+O21</f>
        <v>7</v>
      </c>
      <c r="Q21" s="82">
        <f>IFERROR(P21/M21,"-")</f>
        <v>0.14893617021277</v>
      </c>
      <c r="R21" s="81">
        <v>1</v>
      </c>
      <c r="S21" s="81">
        <v>4</v>
      </c>
      <c r="T21" s="82">
        <f>IFERROR(S21/(O21+P21),"-")</f>
        <v>0.57142857142857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3</v>
      </c>
      <c r="BO21" s="120">
        <f>IF(P21=0,"",IF(BN21=0,"",(BN21/P21)))</f>
        <v>0.42857142857143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4</v>
      </c>
      <c r="BX21" s="127">
        <f>IF(P21=0,"",IF(BW21=0,"",(BW21/P21)))</f>
        <v>0.57142857142857</v>
      </c>
      <c r="BY21" s="128">
        <v>1</v>
      </c>
      <c r="BZ21" s="129">
        <f>IFERROR(BY21/BW21,"-")</f>
        <v>0.25</v>
      </c>
      <c r="CA21" s="130">
        <v>8000</v>
      </c>
      <c r="CB21" s="131">
        <f>IFERROR(CA21/BW21,"-")</f>
        <v>2000</v>
      </c>
      <c r="CC21" s="132"/>
      <c r="CD21" s="132">
        <v>1</v>
      </c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>
        <v>8000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116</v>
      </c>
      <c r="C22" s="203"/>
      <c r="D22" s="203" t="s">
        <v>97</v>
      </c>
      <c r="E22" s="203" t="s">
        <v>97</v>
      </c>
      <c r="F22" s="203" t="s">
        <v>69</v>
      </c>
      <c r="G22" s="203"/>
      <c r="H22" s="90"/>
      <c r="I22" s="90"/>
      <c r="J22" s="188"/>
      <c r="K22" s="81">
        <v>54</v>
      </c>
      <c r="L22" s="81">
        <v>20</v>
      </c>
      <c r="M22" s="81">
        <v>2</v>
      </c>
      <c r="N22" s="91">
        <v>4</v>
      </c>
      <c r="O22" s="92">
        <v>0</v>
      </c>
      <c r="P22" s="93">
        <f>N22+O22</f>
        <v>4</v>
      </c>
      <c r="Q22" s="82">
        <f>IFERROR(P22/M22,"-")</f>
        <v>2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3</v>
      </c>
      <c r="BX22" s="127">
        <f>IF(P22=0,"",IF(BW22=0,"",(BW22/P22)))</f>
        <v>0.75</v>
      </c>
      <c r="BY22" s="128">
        <v>2</v>
      </c>
      <c r="BZ22" s="129">
        <f>IFERROR(BY22/BW22,"-")</f>
        <v>0.66666666666667</v>
      </c>
      <c r="CA22" s="130">
        <v>11000</v>
      </c>
      <c r="CB22" s="131">
        <f>IFERROR(CA22/BW22,"-")</f>
        <v>3666.6666666667</v>
      </c>
      <c r="CC22" s="132">
        <v>1</v>
      </c>
      <c r="CD22" s="132">
        <v>1</v>
      </c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>
        <v>8000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2.125</v>
      </c>
      <c r="B23" s="203" t="s">
        <v>117</v>
      </c>
      <c r="C23" s="203"/>
      <c r="D23" s="203" t="s">
        <v>62</v>
      </c>
      <c r="E23" s="203" t="s">
        <v>63</v>
      </c>
      <c r="F23" s="203" t="s">
        <v>64</v>
      </c>
      <c r="G23" s="203" t="s">
        <v>118</v>
      </c>
      <c r="H23" s="90" t="s">
        <v>74</v>
      </c>
      <c r="I23" s="90" t="s">
        <v>119</v>
      </c>
      <c r="J23" s="188">
        <v>120000</v>
      </c>
      <c r="K23" s="81">
        <v>24</v>
      </c>
      <c r="L23" s="81">
        <v>0</v>
      </c>
      <c r="M23" s="81">
        <v>66</v>
      </c>
      <c r="N23" s="91">
        <v>5</v>
      </c>
      <c r="O23" s="92">
        <v>0</v>
      </c>
      <c r="P23" s="93">
        <f>N23+O23</f>
        <v>5</v>
      </c>
      <c r="Q23" s="82">
        <f>IFERROR(P23/M23,"-")</f>
        <v>0.075757575757576</v>
      </c>
      <c r="R23" s="81">
        <v>0</v>
      </c>
      <c r="S23" s="81">
        <v>2</v>
      </c>
      <c r="T23" s="82">
        <f>IFERROR(S23/(O23+P23),"-")</f>
        <v>0.4</v>
      </c>
      <c r="U23" s="182">
        <f>IFERROR(J23/SUM(P23:P24),"-")</f>
        <v>9230.7692307692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SUM(X23:X24)-SUM(J23:J24)</f>
        <v>135000</v>
      </c>
      <c r="AB23" s="85">
        <f>SUM(X23:X24)/SUM(J23:J24)</f>
        <v>2.125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0.2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4</v>
      </c>
      <c r="BF23" s="113">
        <f>IF(P23=0,"",IF(BE23=0,"",(BE23/P23)))</f>
        <v>0.8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120</v>
      </c>
      <c r="C24" s="203"/>
      <c r="D24" s="203" t="s">
        <v>62</v>
      </c>
      <c r="E24" s="203" t="s">
        <v>63</v>
      </c>
      <c r="F24" s="203" t="s">
        <v>69</v>
      </c>
      <c r="G24" s="203"/>
      <c r="H24" s="90"/>
      <c r="I24" s="90"/>
      <c r="J24" s="188"/>
      <c r="K24" s="81">
        <v>35</v>
      </c>
      <c r="L24" s="81">
        <v>28</v>
      </c>
      <c r="M24" s="81">
        <v>11</v>
      </c>
      <c r="N24" s="91">
        <v>8</v>
      </c>
      <c r="O24" s="92">
        <v>0</v>
      </c>
      <c r="P24" s="93">
        <f>N24+O24</f>
        <v>8</v>
      </c>
      <c r="Q24" s="82">
        <f>IFERROR(P24/M24,"-")</f>
        <v>0.72727272727273</v>
      </c>
      <c r="R24" s="81">
        <v>1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255000</v>
      </c>
      <c r="Y24" s="187">
        <f>IFERROR(X24/P24,"-")</f>
        <v>31875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2</v>
      </c>
      <c r="BO24" s="120">
        <f>IF(P24=0,"",IF(BN24=0,"",(BN24/P24)))</f>
        <v>0.25</v>
      </c>
      <c r="BP24" s="121">
        <v>1</v>
      </c>
      <c r="BQ24" s="122">
        <f>IFERROR(BP24/BN24,"-")</f>
        <v>0.5</v>
      </c>
      <c r="BR24" s="123">
        <v>268000</v>
      </c>
      <c r="BS24" s="124">
        <f>IFERROR(BR24/BN24,"-")</f>
        <v>134000</v>
      </c>
      <c r="BT24" s="125"/>
      <c r="BU24" s="125"/>
      <c r="BV24" s="125">
        <v>1</v>
      </c>
      <c r="BW24" s="126">
        <v>5</v>
      </c>
      <c r="BX24" s="127">
        <f>IF(P24=0,"",IF(BW24=0,"",(BW24/P24)))</f>
        <v>0.625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1</v>
      </c>
      <c r="CG24" s="134">
        <f>IF(P24=0,"",IF(CF24=0,"",(CF24/P24)))</f>
        <v>0.125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0</v>
      </c>
      <c r="CP24" s="141">
        <v>255000</v>
      </c>
      <c r="CQ24" s="141">
        <v>268000</v>
      </c>
      <c r="CR24" s="141"/>
      <c r="CS24" s="142" t="str">
        <f>IF(AND(CQ24=0,CR24=0),"",IF(AND(CQ24&lt;=100000,CR24&lt;=100000),"",IF(CQ24/CP24&gt;0.7,"男高",IF(CR24/CP24&gt;0.7,"女高",""))))</f>
        <v>男高</v>
      </c>
    </row>
    <row r="25" spans="1:98">
      <c r="A25" s="80">
        <f>AB25</f>
        <v>0.16666666666667</v>
      </c>
      <c r="B25" s="203" t="s">
        <v>121</v>
      </c>
      <c r="C25" s="203"/>
      <c r="D25" s="203" t="s">
        <v>71</v>
      </c>
      <c r="E25" s="203" t="s">
        <v>72</v>
      </c>
      <c r="F25" s="203" t="s">
        <v>64</v>
      </c>
      <c r="G25" s="203" t="s">
        <v>118</v>
      </c>
      <c r="H25" s="90" t="s">
        <v>74</v>
      </c>
      <c r="I25" s="205" t="s">
        <v>122</v>
      </c>
      <c r="J25" s="188">
        <v>120000</v>
      </c>
      <c r="K25" s="81">
        <v>14</v>
      </c>
      <c r="L25" s="81">
        <v>0</v>
      </c>
      <c r="M25" s="81">
        <v>110</v>
      </c>
      <c r="N25" s="91">
        <v>5</v>
      </c>
      <c r="O25" s="92">
        <v>0</v>
      </c>
      <c r="P25" s="93">
        <f>N25+O25</f>
        <v>5</v>
      </c>
      <c r="Q25" s="82">
        <f>IFERROR(P25/M25,"-")</f>
        <v>0.045454545454545</v>
      </c>
      <c r="R25" s="81">
        <v>1</v>
      </c>
      <c r="S25" s="81">
        <v>0</v>
      </c>
      <c r="T25" s="82">
        <f>IFERROR(S25/(O25+P25),"-")</f>
        <v>0</v>
      </c>
      <c r="U25" s="182">
        <f>IFERROR(J25/SUM(P25:P26),"-")</f>
        <v>8000</v>
      </c>
      <c r="V25" s="84">
        <v>1</v>
      </c>
      <c r="W25" s="82">
        <f>IF(P25=0,"-",V25/P25)</f>
        <v>0.2</v>
      </c>
      <c r="X25" s="186">
        <v>10000</v>
      </c>
      <c r="Y25" s="187">
        <f>IFERROR(X25/P25,"-")</f>
        <v>2000</v>
      </c>
      <c r="Z25" s="187">
        <f>IFERROR(X25/V25,"-")</f>
        <v>10000</v>
      </c>
      <c r="AA25" s="188">
        <f>SUM(X25:X26)-SUM(J25:J26)</f>
        <v>-100000</v>
      </c>
      <c r="AB25" s="85">
        <f>SUM(X25:X26)/SUM(J25:J26)</f>
        <v>0.16666666666667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2</v>
      </c>
      <c r="BF25" s="113">
        <f>IF(P25=0,"",IF(BE25=0,"",(BE25/P25)))</f>
        <v>0.4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2</v>
      </c>
      <c r="BO25" s="120">
        <f>IF(P25=0,"",IF(BN25=0,"",(BN25/P25)))</f>
        <v>0.4</v>
      </c>
      <c r="BP25" s="121">
        <v>1</v>
      </c>
      <c r="BQ25" s="122">
        <f>IFERROR(BP25/BN25,"-")</f>
        <v>0.5</v>
      </c>
      <c r="BR25" s="123">
        <v>10000</v>
      </c>
      <c r="BS25" s="124">
        <f>IFERROR(BR25/BN25,"-")</f>
        <v>5000</v>
      </c>
      <c r="BT25" s="125">
        <v>1</v>
      </c>
      <c r="BU25" s="125"/>
      <c r="BV25" s="125"/>
      <c r="BW25" s="126">
        <v>1</v>
      </c>
      <c r="BX25" s="127">
        <f>IF(P25=0,"",IF(BW25=0,"",(BW25/P25)))</f>
        <v>0.2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10000</v>
      </c>
      <c r="CQ25" s="141">
        <v>10000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123</v>
      </c>
      <c r="C26" s="203"/>
      <c r="D26" s="203" t="s">
        <v>71</v>
      </c>
      <c r="E26" s="203" t="s">
        <v>72</v>
      </c>
      <c r="F26" s="203" t="s">
        <v>69</v>
      </c>
      <c r="G26" s="203"/>
      <c r="H26" s="90"/>
      <c r="I26" s="90"/>
      <c r="J26" s="188"/>
      <c r="K26" s="81">
        <v>55</v>
      </c>
      <c r="L26" s="81">
        <v>25</v>
      </c>
      <c r="M26" s="81">
        <v>35</v>
      </c>
      <c r="N26" s="91">
        <v>10</v>
      </c>
      <c r="O26" s="92">
        <v>0</v>
      </c>
      <c r="P26" s="93">
        <f>N26+O26</f>
        <v>10</v>
      </c>
      <c r="Q26" s="82">
        <f>IFERROR(P26/M26,"-")</f>
        <v>0.28571428571429</v>
      </c>
      <c r="R26" s="81">
        <v>0</v>
      </c>
      <c r="S26" s="81">
        <v>2</v>
      </c>
      <c r="T26" s="82">
        <f>IFERROR(S26/(O26+P26),"-")</f>
        <v>0.2</v>
      </c>
      <c r="U26" s="182"/>
      <c r="V26" s="84">
        <v>2</v>
      </c>
      <c r="W26" s="82">
        <f>IF(P26=0,"-",V26/P26)</f>
        <v>0.2</v>
      </c>
      <c r="X26" s="186">
        <v>10000</v>
      </c>
      <c r="Y26" s="187">
        <f>IFERROR(X26/P26,"-")</f>
        <v>1000</v>
      </c>
      <c r="Z26" s="187">
        <f>IFERROR(X26/V26,"-")</f>
        <v>5000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1</v>
      </c>
      <c r="AN26" s="101">
        <f>IF(P26=0,"",IF(AM26=0,"",(AM26/P26)))</f>
        <v>0.1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0.1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0.2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4</v>
      </c>
      <c r="BX26" s="127">
        <f>IF(P26=0,"",IF(BW26=0,"",(BW26/P26)))</f>
        <v>0.4</v>
      </c>
      <c r="BY26" s="128">
        <v>2</v>
      </c>
      <c r="BZ26" s="129">
        <f>IFERROR(BY26/BW26,"-")</f>
        <v>0.5</v>
      </c>
      <c r="CA26" s="130">
        <v>15000</v>
      </c>
      <c r="CB26" s="131">
        <f>IFERROR(CA26/BW26,"-")</f>
        <v>3750</v>
      </c>
      <c r="CC26" s="132">
        <v>2</v>
      </c>
      <c r="CD26" s="132"/>
      <c r="CE26" s="132"/>
      <c r="CF26" s="133">
        <v>2</v>
      </c>
      <c r="CG26" s="134">
        <f>IF(P26=0,"",IF(CF26=0,"",(CF26/P26)))</f>
        <v>0.2</v>
      </c>
      <c r="CH26" s="135">
        <v>1</v>
      </c>
      <c r="CI26" s="136">
        <f>IFERROR(CH26/CF26,"-")</f>
        <v>0.5</v>
      </c>
      <c r="CJ26" s="137">
        <v>5000</v>
      </c>
      <c r="CK26" s="138">
        <f>IFERROR(CJ26/CF26,"-")</f>
        <v>2500</v>
      </c>
      <c r="CL26" s="139">
        <v>1</v>
      </c>
      <c r="CM26" s="139"/>
      <c r="CN26" s="139"/>
      <c r="CO26" s="140">
        <v>2</v>
      </c>
      <c r="CP26" s="141">
        <v>10000</v>
      </c>
      <c r="CQ26" s="141">
        <v>10000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0.25333333333333</v>
      </c>
      <c r="B27" s="203" t="s">
        <v>124</v>
      </c>
      <c r="C27" s="203"/>
      <c r="D27" s="203" t="s">
        <v>62</v>
      </c>
      <c r="E27" s="203" t="s">
        <v>63</v>
      </c>
      <c r="F27" s="203" t="s">
        <v>64</v>
      </c>
      <c r="G27" s="203" t="s">
        <v>125</v>
      </c>
      <c r="H27" s="90" t="s">
        <v>74</v>
      </c>
      <c r="I27" s="90" t="s">
        <v>119</v>
      </c>
      <c r="J27" s="188">
        <v>150000</v>
      </c>
      <c r="K27" s="81">
        <v>12</v>
      </c>
      <c r="L27" s="81">
        <v>0</v>
      </c>
      <c r="M27" s="81">
        <v>70</v>
      </c>
      <c r="N27" s="91">
        <v>5</v>
      </c>
      <c r="O27" s="92">
        <v>0</v>
      </c>
      <c r="P27" s="93">
        <f>N27+O27</f>
        <v>5</v>
      </c>
      <c r="Q27" s="82">
        <f>IFERROR(P27/M27,"-")</f>
        <v>0.071428571428571</v>
      </c>
      <c r="R27" s="81">
        <v>2</v>
      </c>
      <c r="S27" s="81">
        <v>1</v>
      </c>
      <c r="T27" s="82">
        <f>IFERROR(S27/(O27+P27),"-")</f>
        <v>0.2</v>
      </c>
      <c r="U27" s="182">
        <f>IFERROR(J27/SUM(P27:P28),"-")</f>
        <v>21428.571428571</v>
      </c>
      <c r="V27" s="84">
        <v>2</v>
      </c>
      <c r="W27" s="82">
        <f>IF(P27=0,"-",V27/P27)</f>
        <v>0.4</v>
      </c>
      <c r="X27" s="186">
        <v>13000</v>
      </c>
      <c r="Y27" s="187">
        <f>IFERROR(X27/P27,"-")</f>
        <v>2600</v>
      </c>
      <c r="Z27" s="187">
        <f>IFERROR(X27/V27,"-")</f>
        <v>6500</v>
      </c>
      <c r="AA27" s="188">
        <f>SUM(X27:X28)-SUM(J27:J28)</f>
        <v>-112000</v>
      </c>
      <c r="AB27" s="85">
        <f>SUM(X27:X28)/SUM(J27:J28)</f>
        <v>0.25333333333333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2</v>
      </c>
      <c r="BF27" s="113">
        <f>IF(P27=0,"",IF(BE27=0,"",(BE27/P27)))</f>
        <v>0.4</v>
      </c>
      <c r="BG27" s="112">
        <v>1</v>
      </c>
      <c r="BH27" s="114">
        <f>IFERROR(BG27/BE27,"-")</f>
        <v>0.5</v>
      </c>
      <c r="BI27" s="115">
        <v>10000</v>
      </c>
      <c r="BJ27" s="116">
        <f>IFERROR(BI27/BE27,"-")</f>
        <v>5000</v>
      </c>
      <c r="BK27" s="117">
        <v>1</v>
      </c>
      <c r="BL27" s="117"/>
      <c r="BM27" s="117"/>
      <c r="BN27" s="119">
        <v>1</v>
      </c>
      <c r="BO27" s="120">
        <f>IF(P27=0,"",IF(BN27=0,"",(BN27/P27)))</f>
        <v>0.2</v>
      </c>
      <c r="BP27" s="121">
        <v>1</v>
      </c>
      <c r="BQ27" s="122">
        <f>IFERROR(BP27/BN27,"-")</f>
        <v>1</v>
      </c>
      <c r="BR27" s="123">
        <v>3000</v>
      </c>
      <c r="BS27" s="124">
        <f>IFERROR(BR27/BN27,"-")</f>
        <v>3000</v>
      </c>
      <c r="BT27" s="125">
        <v>1</v>
      </c>
      <c r="BU27" s="125"/>
      <c r="BV27" s="125"/>
      <c r="BW27" s="126">
        <v>1</v>
      </c>
      <c r="BX27" s="127">
        <f>IF(P27=0,"",IF(BW27=0,"",(BW27/P27)))</f>
        <v>0.2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>
        <v>1</v>
      </c>
      <c r="CG27" s="134">
        <f>IF(P27=0,"",IF(CF27=0,"",(CF27/P27)))</f>
        <v>0.2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2</v>
      </c>
      <c r="CP27" s="141">
        <v>13000</v>
      </c>
      <c r="CQ27" s="141">
        <v>10000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126</v>
      </c>
      <c r="C28" s="203"/>
      <c r="D28" s="203" t="s">
        <v>62</v>
      </c>
      <c r="E28" s="203" t="s">
        <v>63</v>
      </c>
      <c r="F28" s="203" t="s">
        <v>69</v>
      </c>
      <c r="G28" s="203"/>
      <c r="H28" s="90"/>
      <c r="I28" s="90"/>
      <c r="J28" s="188"/>
      <c r="K28" s="81">
        <v>36</v>
      </c>
      <c r="L28" s="81">
        <v>26</v>
      </c>
      <c r="M28" s="81">
        <v>1</v>
      </c>
      <c r="N28" s="91">
        <v>2</v>
      </c>
      <c r="O28" s="92">
        <v>0</v>
      </c>
      <c r="P28" s="93">
        <f>N28+O28</f>
        <v>2</v>
      </c>
      <c r="Q28" s="82">
        <f>IFERROR(P28/M28,"-")</f>
        <v>2</v>
      </c>
      <c r="R28" s="81">
        <v>0</v>
      </c>
      <c r="S28" s="81">
        <v>1</v>
      </c>
      <c r="T28" s="82">
        <f>IFERROR(S28/(O28+P28),"-")</f>
        <v>0.5</v>
      </c>
      <c r="U28" s="182"/>
      <c r="V28" s="84">
        <v>1</v>
      </c>
      <c r="W28" s="82">
        <f>IF(P28=0,"-",V28/P28)</f>
        <v>0.5</v>
      </c>
      <c r="X28" s="186">
        <v>25000</v>
      </c>
      <c r="Y28" s="187">
        <f>IFERROR(X28/P28,"-")</f>
        <v>12500</v>
      </c>
      <c r="Z28" s="187">
        <f>IFERROR(X28/V28,"-")</f>
        <v>25000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>
        <v>1</v>
      </c>
      <c r="CG28" s="134">
        <f>IF(P28=0,"",IF(CF28=0,"",(CF28/P28)))</f>
        <v>0.5</v>
      </c>
      <c r="CH28" s="135">
        <v>1</v>
      </c>
      <c r="CI28" s="136">
        <f>IFERROR(CH28/CF28,"-")</f>
        <v>1</v>
      </c>
      <c r="CJ28" s="137">
        <v>25000</v>
      </c>
      <c r="CK28" s="138">
        <f>IFERROR(CJ28/CF28,"-")</f>
        <v>25000</v>
      </c>
      <c r="CL28" s="139"/>
      <c r="CM28" s="139"/>
      <c r="CN28" s="139">
        <v>1</v>
      </c>
      <c r="CO28" s="140">
        <v>1</v>
      </c>
      <c r="CP28" s="141">
        <v>25000</v>
      </c>
      <c r="CQ28" s="141">
        <v>25000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0.24666666666667</v>
      </c>
      <c r="B29" s="203" t="s">
        <v>127</v>
      </c>
      <c r="C29" s="203"/>
      <c r="D29" s="203" t="s">
        <v>71</v>
      </c>
      <c r="E29" s="203" t="s">
        <v>72</v>
      </c>
      <c r="F29" s="203" t="s">
        <v>64</v>
      </c>
      <c r="G29" s="203" t="s">
        <v>125</v>
      </c>
      <c r="H29" s="90" t="s">
        <v>74</v>
      </c>
      <c r="I29" s="205" t="s">
        <v>122</v>
      </c>
      <c r="J29" s="188">
        <v>150000</v>
      </c>
      <c r="K29" s="81">
        <v>31</v>
      </c>
      <c r="L29" s="81">
        <v>0</v>
      </c>
      <c r="M29" s="81">
        <v>80</v>
      </c>
      <c r="N29" s="91">
        <v>17</v>
      </c>
      <c r="O29" s="92">
        <v>0</v>
      </c>
      <c r="P29" s="93">
        <f>N29+O29</f>
        <v>17</v>
      </c>
      <c r="Q29" s="82">
        <f>IFERROR(P29/M29,"-")</f>
        <v>0.2125</v>
      </c>
      <c r="R29" s="81">
        <v>4</v>
      </c>
      <c r="S29" s="81">
        <v>3</v>
      </c>
      <c r="T29" s="82">
        <f>IFERROR(S29/(O29+P29),"-")</f>
        <v>0.17647058823529</v>
      </c>
      <c r="U29" s="182">
        <f>IFERROR(J29/SUM(P29:P30),"-")</f>
        <v>7142.8571428571</v>
      </c>
      <c r="V29" s="84">
        <v>5</v>
      </c>
      <c r="W29" s="82">
        <f>IF(P29=0,"-",V29/P29)</f>
        <v>0.29411764705882</v>
      </c>
      <c r="X29" s="186">
        <v>25000</v>
      </c>
      <c r="Y29" s="187">
        <f>IFERROR(X29/P29,"-")</f>
        <v>1470.5882352941</v>
      </c>
      <c r="Z29" s="187">
        <f>IFERROR(X29/V29,"-")</f>
        <v>5000</v>
      </c>
      <c r="AA29" s="188">
        <f>SUM(X29:X30)-SUM(J29:J30)</f>
        <v>-113000</v>
      </c>
      <c r="AB29" s="85">
        <f>SUM(X29:X30)/SUM(J29:J30)</f>
        <v>0.24666666666667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2</v>
      </c>
      <c r="AW29" s="107">
        <f>IF(P29=0,"",IF(AV29=0,"",(AV29/P29)))</f>
        <v>0.11764705882353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5</v>
      </c>
      <c r="BF29" s="113">
        <f>IF(P29=0,"",IF(BE29=0,"",(BE29/P29)))</f>
        <v>0.29411764705882</v>
      </c>
      <c r="BG29" s="112">
        <v>2</v>
      </c>
      <c r="BH29" s="114">
        <f>IFERROR(BG29/BE29,"-")</f>
        <v>0.4</v>
      </c>
      <c r="BI29" s="115">
        <v>8000</v>
      </c>
      <c r="BJ29" s="116">
        <f>IFERROR(BI29/BE29,"-")</f>
        <v>1600</v>
      </c>
      <c r="BK29" s="117">
        <v>2</v>
      </c>
      <c r="BL29" s="117"/>
      <c r="BM29" s="117"/>
      <c r="BN29" s="119">
        <v>5</v>
      </c>
      <c r="BO29" s="120">
        <f>IF(P29=0,"",IF(BN29=0,"",(BN29/P29)))</f>
        <v>0.29411764705882</v>
      </c>
      <c r="BP29" s="121">
        <v>2</v>
      </c>
      <c r="BQ29" s="122">
        <f>IFERROR(BP29/BN29,"-")</f>
        <v>0.4</v>
      </c>
      <c r="BR29" s="123">
        <v>16000</v>
      </c>
      <c r="BS29" s="124">
        <f>IFERROR(BR29/BN29,"-")</f>
        <v>3200</v>
      </c>
      <c r="BT29" s="125"/>
      <c r="BU29" s="125">
        <v>2</v>
      </c>
      <c r="BV29" s="125"/>
      <c r="BW29" s="126">
        <v>4</v>
      </c>
      <c r="BX29" s="127">
        <f>IF(P29=0,"",IF(BW29=0,"",(BW29/P29)))</f>
        <v>0.23529411764706</v>
      </c>
      <c r="BY29" s="128">
        <v>2</v>
      </c>
      <c r="BZ29" s="129">
        <f>IFERROR(BY29/BW29,"-")</f>
        <v>0.5</v>
      </c>
      <c r="CA29" s="130">
        <v>9000</v>
      </c>
      <c r="CB29" s="131">
        <f>IFERROR(CA29/BW29,"-")</f>
        <v>2250</v>
      </c>
      <c r="CC29" s="132">
        <v>1</v>
      </c>
      <c r="CD29" s="132">
        <v>1</v>
      </c>
      <c r="CE29" s="132"/>
      <c r="CF29" s="133">
        <v>1</v>
      </c>
      <c r="CG29" s="134">
        <f>IF(P29=0,"",IF(CF29=0,"",(CF29/P29)))</f>
        <v>0.058823529411765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5</v>
      </c>
      <c r="CP29" s="141">
        <v>25000</v>
      </c>
      <c r="CQ29" s="141">
        <v>8000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128</v>
      </c>
      <c r="C30" s="203"/>
      <c r="D30" s="203" t="s">
        <v>71</v>
      </c>
      <c r="E30" s="203" t="s">
        <v>72</v>
      </c>
      <c r="F30" s="203" t="s">
        <v>69</v>
      </c>
      <c r="G30" s="203"/>
      <c r="H30" s="90"/>
      <c r="I30" s="90"/>
      <c r="J30" s="188"/>
      <c r="K30" s="81">
        <v>25</v>
      </c>
      <c r="L30" s="81">
        <v>18</v>
      </c>
      <c r="M30" s="81">
        <v>8</v>
      </c>
      <c r="N30" s="91">
        <v>4</v>
      </c>
      <c r="O30" s="92">
        <v>0</v>
      </c>
      <c r="P30" s="93">
        <f>N30+O30</f>
        <v>4</v>
      </c>
      <c r="Q30" s="82">
        <f>IFERROR(P30/M30,"-")</f>
        <v>0.5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1</v>
      </c>
      <c r="W30" s="82">
        <f>IF(P30=0,"-",V30/P30)</f>
        <v>0.25</v>
      </c>
      <c r="X30" s="186">
        <v>12000</v>
      </c>
      <c r="Y30" s="187">
        <f>IFERROR(X30/P30,"-")</f>
        <v>3000</v>
      </c>
      <c r="Z30" s="187">
        <f>IFERROR(X30/V30,"-")</f>
        <v>12000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0.25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2</v>
      </c>
      <c r="BX30" s="127">
        <f>IF(P30=0,"",IF(BW30=0,"",(BW30/P30)))</f>
        <v>0.5</v>
      </c>
      <c r="BY30" s="128">
        <v>1</v>
      </c>
      <c r="BZ30" s="129">
        <f>IFERROR(BY30/BW30,"-")</f>
        <v>0.5</v>
      </c>
      <c r="CA30" s="130">
        <v>12000</v>
      </c>
      <c r="CB30" s="131">
        <f>IFERROR(CA30/BW30,"-")</f>
        <v>6000</v>
      </c>
      <c r="CC30" s="132"/>
      <c r="CD30" s="132"/>
      <c r="CE30" s="132">
        <v>1</v>
      </c>
      <c r="CF30" s="133">
        <v>1</v>
      </c>
      <c r="CG30" s="134">
        <f>IF(P30=0,"",IF(CF30=0,"",(CF30/P30)))</f>
        <v>0.25</v>
      </c>
      <c r="CH30" s="135"/>
      <c r="CI30" s="136">
        <f>IFERROR(CH30/CF30,"-")</f>
        <v>0</v>
      </c>
      <c r="CJ30" s="137"/>
      <c r="CK30" s="138">
        <f>IFERROR(CJ30/CF30,"-")</f>
        <v>0</v>
      </c>
      <c r="CL30" s="139"/>
      <c r="CM30" s="139"/>
      <c r="CN30" s="139"/>
      <c r="CO30" s="140">
        <v>1</v>
      </c>
      <c r="CP30" s="141">
        <v>12000</v>
      </c>
      <c r="CQ30" s="141">
        <v>12000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0.23333333333333</v>
      </c>
      <c r="B31" s="203" t="s">
        <v>129</v>
      </c>
      <c r="C31" s="203"/>
      <c r="D31" s="203" t="s">
        <v>62</v>
      </c>
      <c r="E31" s="203" t="s">
        <v>63</v>
      </c>
      <c r="F31" s="203" t="s">
        <v>64</v>
      </c>
      <c r="G31" s="203" t="s">
        <v>73</v>
      </c>
      <c r="H31" s="90" t="s">
        <v>130</v>
      </c>
      <c r="I31" s="204" t="s">
        <v>131</v>
      </c>
      <c r="J31" s="188">
        <v>150000</v>
      </c>
      <c r="K31" s="81">
        <v>45</v>
      </c>
      <c r="L31" s="81">
        <v>0</v>
      </c>
      <c r="M31" s="81">
        <v>204</v>
      </c>
      <c r="N31" s="91">
        <v>25</v>
      </c>
      <c r="O31" s="92">
        <v>0</v>
      </c>
      <c r="P31" s="93">
        <f>N31+O31</f>
        <v>25</v>
      </c>
      <c r="Q31" s="82">
        <f>IFERROR(P31/M31,"-")</f>
        <v>0.12254901960784</v>
      </c>
      <c r="R31" s="81">
        <v>2</v>
      </c>
      <c r="S31" s="81">
        <v>5</v>
      </c>
      <c r="T31" s="82">
        <f>IFERROR(S31/(O31+P31),"-")</f>
        <v>0.2</v>
      </c>
      <c r="U31" s="182">
        <f>IFERROR(J31/SUM(P31:P32),"-")</f>
        <v>5000</v>
      </c>
      <c r="V31" s="84">
        <v>5</v>
      </c>
      <c r="W31" s="82">
        <f>IF(P31=0,"-",V31/P31)</f>
        <v>0.2</v>
      </c>
      <c r="X31" s="186">
        <v>35000</v>
      </c>
      <c r="Y31" s="187">
        <f>IFERROR(X31/P31,"-")</f>
        <v>1400</v>
      </c>
      <c r="Z31" s="187">
        <f>IFERROR(X31/V31,"-")</f>
        <v>7000</v>
      </c>
      <c r="AA31" s="188">
        <f>SUM(X31:X32)-SUM(J31:J32)</f>
        <v>-115000</v>
      </c>
      <c r="AB31" s="85">
        <f>SUM(X31:X32)/SUM(J31:J32)</f>
        <v>0.23333333333333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3</v>
      </c>
      <c r="AN31" s="101">
        <f>IF(P31=0,"",IF(AM31=0,"",(AM31/P31)))</f>
        <v>0.12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7</v>
      </c>
      <c r="BF31" s="113">
        <f>IF(P31=0,"",IF(BE31=0,"",(BE31/P31)))</f>
        <v>0.28</v>
      </c>
      <c r="BG31" s="112">
        <v>1</v>
      </c>
      <c r="BH31" s="114">
        <f>IFERROR(BG31/BE31,"-")</f>
        <v>0.14285714285714</v>
      </c>
      <c r="BI31" s="115">
        <v>3000</v>
      </c>
      <c r="BJ31" s="116">
        <f>IFERROR(BI31/BE31,"-")</f>
        <v>428.57142857143</v>
      </c>
      <c r="BK31" s="117">
        <v>1</v>
      </c>
      <c r="BL31" s="117"/>
      <c r="BM31" s="117"/>
      <c r="BN31" s="119">
        <v>7</v>
      </c>
      <c r="BO31" s="120">
        <f>IF(P31=0,"",IF(BN31=0,"",(BN31/P31)))</f>
        <v>0.28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5</v>
      </c>
      <c r="BX31" s="127">
        <f>IF(P31=0,"",IF(BW31=0,"",(BW31/P31)))</f>
        <v>0.2</v>
      </c>
      <c r="BY31" s="128">
        <v>4</v>
      </c>
      <c r="BZ31" s="129">
        <f>IFERROR(BY31/BW31,"-")</f>
        <v>0.8</v>
      </c>
      <c r="CA31" s="130">
        <v>32000</v>
      </c>
      <c r="CB31" s="131">
        <f>IFERROR(CA31/BW31,"-")</f>
        <v>6400</v>
      </c>
      <c r="CC31" s="132">
        <v>2</v>
      </c>
      <c r="CD31" s="132">
        <v>1</v>
      </c>
      <c r="CE31" s="132">
        <v>1</v>
      </c>
      <c r="CF31" s="133">
        <v>3</v>
      </c>
      <c r="CG31" s="134">
        <f>IF(P31=0,"",IF(CF31=0,"",(CF31/P31)))</f>
        <v>0.12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5</v>
      </c>
      <c r="CP31" s="141">
        <v>35000</v>
      </c>
      <c r="CQ31" s="141">
        <v>10000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132</v>
      </c>
      <c r="C32" s="203"/>
      <c r="D32" s="203" t="s">
        <v>62</v>
      </c>
      <c r="E32" s="203" t="s">
        <v>63</v>
      </c>
      <c r="F32" s="203" t="s">
        <v>69</v>
      </c>
      <c r="G32" s="203"/>
      <c r="H32" s="90"/>
      <c r="I32" s="90"/>
      <c r="J32" s="188"/>
      <c r="K32" s="81">
        <v>56</v>
      </c>
      <c r="L32" s="81">
        <v>36</v>
      </c>
      <c r="M32" s="81">
        <v>5</v>
      </c>
      <c r="N32" s="91">
        <v>5</v>
      </c>
      <c r="O32" s="92">
        <v>0</v>
      </c>
      <c r="P32" s="93">
        <f>N32+O32</f>
        <v>5</v>
      </c>
      <c r="Q32" s="82">
        <f>IFERROR(P32/M32,"-")</f>
        <v>1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0.2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3</v>
      </c>
      <c r="BO32" s="120">
        <f>IF(P32=0,"",IF(BN32=0,"",(BN32/P32)))</f>
        <v>0.6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0.2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4.9615384615385</v>
      </c>
      <c r="B33" s="203" t="s">
        <v>133</v>
      </c>
      <c r="C33" s="203"/>
      <c r="D33" s="203" t="s">
        <v>71</v>
      </c>
      <c r="E33" s="203" t="s">
        <v>72</v>
      </c>
      <c r="F33" s="203" t="s">
        <v>64</v>
      </c>
      <c r="G33" s="203" t="s">
        <v>65</v>
      </c>
      <c r="H33" s="90" t="s">
        <v>74</v>
      </c>
      <c r="I33" s="205" t="s">
        <v>134</v>
      </c>
      <c r="J33" s="188">
        <v>130000</v>
      </c>
      <c r="K33" s="81">
        <v>15</v>
      </c>
      <c r="L33" s="81">
        <v>0</v>
      </c>
      <c r="M33" s="81">
        <v>53</v>
      </c>
      <c r="N33" s="91">
        <v>6</v>
      </c>
      <c r="O33" s="92">
        <v>0</v>
      </c>
      <c r="P33" s="93">
        <f>N33+O33</f>
        <v>6</v>
      </c>
      <c r="Q33" s="82">
        <f>IFERROR(P33/M33,"-")</f>
        <v>0.11320754716981</v>
      </c>
      <c r="R33" s="81">
        <v>0</v>
      </c>
      <c r="S33" s="81">
        <v>0</v>
      </c>
      <c r="T33" s="82">
        <f>IFERROR(S33/(O33+P33),"-")</f>
        <v>0</v>
      </c>
      <c r="U33" s="182">
        <f>IFERROR(J33/SUM(P33:P34),"-")</f>
        <v>16250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SUM(X33:X34)-SUM(J33:J34)</f>
        <v>515000</v>
      </c>
      <c r="AB33" s="85">
        <f>SUM(X33:X34)/SUM(J33:J34)</f>
        <v>4.9615384615385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0.16666666666667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3</v>
      </c>
      <c r="BO33" s="120">
        <f>IF(P33=0,"",IF(BN33=0,"",(BN33/P33)))</f>
        <v>0.5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0.16666666666667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>
        <v>1</v>
      </c>
      <c r="CG33" s="134">
        <f>IF(P33=0,"",IF(CF33=0,"",(CF33/P33)))</f>
        <v>0.16666666666667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135</v>
      </c>
      <c r="C34" s="203"/>
      <c r="D34" s="203" t="s">
        <v>71</v>
      </c>
      <c r="E34" s="203" t="s">
        <v>72</v>
      </c>
      <c r="F34" s="203" t="s">
        <v>69</v>
      </c>
      <c r="G34" s="203"/>
      <c r="H34" s="90"/>
      <c r="I34" s="90"/>
      <c r="J34" s="188"/>
      <c r="K34" s="81">
        <v>33</v>
      </c>
      <c r="L34" s="81">
        <v>19</v>
      </c>
      <c r="M34" s="81">
        <v>2</v>
      </c>
      <c r="N34" s="91">
        <v>2</v>
      </c>
      <c r="O34" s="92">
        <v>0</v>
      </c>
      <c r="P34" s="93">
        <f>N34+O34</f>
        <v>2</v>
      </c>
      <c r="Q34" s="82">
        <f>IFERROR(P34/M34,"-")</f>
        <v>1</v>
      </c>
      <c r="R34" s="81">
        <v>0</v>
      </c>
      <c r="S34" s="81">
        <v>1</v>
      </c>
      <c r="T34" s="82">
        <f>IFERROR(S34/(O34+P34),"-")</f>
        <v>0.5</v>
      </c>
      <c r="U34" s="182"/>
      <c r="V34" s="84">
        <v>1</v>
      </c>
      <c r="W34" s="82">
        <f>IF(P34=0,"-",V34/P34)</f>
        <v>0.5</v>
      </c>
      <c r="X34" s="186">
        <v>645000</v>
      </c>
      <c r="Y34" s="187">
        <f>IFERROR(X34/P34,"-")</f>
        <v>322500</v>
      </c>
      <c r="Z34" s="187">
        <f>IFERROR(X34/V34,"-")</f>
        <v>645000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1</v>
      </c>
      <c r="BO34" s="120">
        <f>IF(P34=0,"",IF(BN34=0,"",(BN34/P34)))</f>
        <v>0.5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0.5</v>
      </c>
      <c r="BY34" s="128">
        <v>1</v>
      </c>
      <c r="BZ34" s="129">
        <f>IFERROR(BY34/BW34,"-")</f>
        <v>1</v>
      </c>
      <c r="CA34" s="130">
        <v>645000</v>
      </c>
      <c r="CB34" s="131">
        <f>IFERROR(CA34/BW34,"-")</f>
        <v>645000</v>
      </c>
      <c r="CC34" s="132"/>
      <c r="CD34" s="132"/>
      <c r="CE34" s="132">
        <v>1</v>
      </c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645000</v>
      </c>
      <c r="CQ34" s="141">
        <v>645000</v>
      </c>
      <c r="CR34" s="141"/>
      <c r="CS34" s="142" t="str">
        <f>IF(AND(CQ34=0,CR34=0),"",IF(AND(CQ34&lt;=100000,CR34&lt;=100000),"",IF(CQ34/CP34&gt;0.7,"男高",IF(CR34/CP34&gt;0.7,"女高",""))))</f>
        <v>男高</v>
      </c>
    </row>
    <row r="35" spans="1:98">
      <c r="A35" s="80">
        <f>AB35</f>
        <v>1.3166666666667</v>
      </c>
      <c r="B35" s="203" t="s">
        <v>136</v>
      </c>
      <c r="C35" s="203"/>
      <c r="D35" s="203" t="s">
        <v>62</v>
      </c>
      <c r="E35" s="203" t="s">
        <v>79</v>
      </c>
      <c r="F35" s="203" t="s">
        <v>64</v>
      </c>
      <c r="G35" s="203" t="s">
        <v>137</v>
      </c>
      <c r="H35" s="90" t="s">
        <v>66</v>
      </c>
      <c r="I35" s="90" t="s">
        <v>119</v>
      </c>
      <c r="J35" s="188">
        <v>120000</v>
      </c>
      <c r="K35" s="81">
        <v>14</v>
      </c>
      <c r="L35" s="81">
        <v>0</v>
      </c>
      <c r="M35" s="81">
        <v>105</v>
      </c>
      <c r="N35" s="91">
        <v>8</v>
      </c>
      <c r="O35" s="92">
        <v>0</v>
      </c>
      <c r="P35" s="93">
        <f>N35+O35</f>
        <v>8</v>
      </c>
      <c r="Q35" s="82">
        <f>IFERROR(P35/M35,"-")</f>
        <v>0.076190476190476</v>
      </c>
      <c r="R35" s="81">
        <v>1</v>
      </c>
      <c r="S35" s="81">
        <v>1</v>
      </c>
      <c r="T35" s="82">
        <f>IFERROR(S35/(O35+P35),"-")</f>
        <v>0.125</v>
      </c>
      <c r="U35" s="182">
        <f>IFERROR(J35/SUM(P35:P36),"-")</f>
        <v>10909.090909091</v>
      </c>
      <c r="V35" s="84">
        <v>1</v>
      </c>
      <c r="W35" s="82">
        <f>IF(P35=0,"-",V35/P35)</f>
        <v>0.125</v>
      </c>
      <c r="X35" s="186">
        <v>138000</v>
      </c>
      <c r="Y35" s="187">
        <f>IFERROR(X35/P35,"-")</f>
        <v>17250</v>
      </c>
      <c r="Z35" s="187">
        <f>IFERROR(X35/V35,"-")</f>
        <v>138000</v>
      </c>
      <c r="AA35" s="188">
        <f>SUM(X35:X36)-SUM(J35:J36)</f>
        <v>38000</v>
      </c>
      <c r="AB35" s="85">
        <f>SUM(X35:X36)/SUM(J35:J36)</f>
        <v>1.3166666666667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1</v>
      </c>
      <c r="AN35" s="101">
        <f>IF(P35=0,"",IF(AM35=0,"",(AM35/P35)))</f>
        <v>0.125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>
        <v>1</v>
      </c>
      <c r="AW35" s="107">
        <f>IF(P35=0,"",IF(AV35=0,"",(AV35/P35)))</f>
        <v>0.125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>
        <v>1</v>
      </c>
      <c r="BF35" s="113">
        <f>IF(P35=0,"",IF(BE35=0,"",(BE35/P35)))</f>
        <v>0.125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2</v>
      </c>
      <c r="BO35" s="120">
        <f>IF(P35=0,"",IF(BN35=0,"",(BN35/P35)))</f>
        <v>0.25</v>
      </c>
      <c r="BP35" s="121">
        <v>1</v>
      </c>
      <c r="BQ35" s="122">
        <f>IFERROR(BP35/BN35,"-")</f>
        <v>0.5</v>
      </c>
      <c r="BR35" s="123">
        <v>138000</v>
      </c>
      <c r="BS35" s="124">
        <f>IFERROR(BR35/BN35,"-")</f>
        <v>69000</v>
      </c>
      <c r="BT35" s="125"/>
      <c r="BU35" s="125"/>
      <c r="BV35" s="125">
        <v>1</v>
      </c>
      <c r="BW35" s="126">
        <v>2</v>
      </c>
      <c r="BX35" s="127">
        <f>IF(P35=0,"",IF(BW35=0,"",(BW35/P35)))</f>
        <v>0.25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1</v>
      </c>
      <c r="CG35" s="134">
        <f>IF(P35=0,"",IF(CF35=0,"",(CF35/P35)))</f>
        <v>0.125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1</v>
      </c>
      <c r="CP35" s="141">
        <v>138000</v>
      </c>
      <c r="CQ35" s="141">
        <v>138000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/>
      <c r="B36" s="203" t="s">
        <v>138</v>
      </c>
      <c r="C36" s="203"/>
      <c r="D36" s="203" t="s">
        <v>62</v>
      </c>
      <c r="E36" s="203" t="s">
        <v>79</v>
      </c>
      <c r="F36" s="203" t="s">
        <v>69</v>
      </c>
      <c r="G36" s="203"/>
      <c r="H36" s="90"/>
      <c r="I36" s="90"/>
      <c r="J36" s="188"/>
      <c r="K36" s="81">
        <v>45</v>
      </c>
      <c r="L36" s="81">
        <v>24</v>
      </c>
      <c r="M36" s="81">
        <v>7</v>
      </c>
      <c r="N36" s="91">
        <v>3</v>
      </c>
      <c r="O36" s="92">
        <v>0</v>
      </c>
      <c r="P36" s="93">
        <f>N36+O36</f>
        <v>3</v>
      </c>
      <c r="Q36" s="82">
        <f>IFERROR(P36/M36,"-")</f>
        <v>0.42857142857143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1</v>
      </c>
      <c r="W36" s="82">
        <f>IF(P36=0,"-",V36/P36)</f>
        <v>0.33333333333333</v>
      </c>
      <c r="X36" s="186">
        <v>20000</v>
      </c>
      <c r="Y36" s="187">
        <f>IFERROR(X36/P36,"-")</f>
        <v>6666.6666666667</v>
      </c>
      <c r="Z36" s="187">
        <f>IFERROR(X36/V36,"-")</f>
        <v>20000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2</v>
      </c>
      <c r="BO36" s="120">
        <f>IF(P36=0,"",IF(BN36=0,"",(BN36/P36)))</f>
        <v>0.66666666666667</v>
      </c>
      <c r="BP36" s="121">
        <v>1</v>
      </c>
      <c r="BQ36" s="122">
        <f>IFERROR(BP36/BN36,"-")</f>
        <v>0.5</v>
      </c>
      <c r="BR36" s="123">
        <v>20000</v>
      </c>
      <c r="BS36" s="124">
        <f>IFERROR(BR36/BN36,"-")</f>
        <v>10000</v>
      </c>
      <c r="BT36" s="125"/>
      <c r="BU36" s="125"/>
      <c r="BV36" s="125">
        <v>1</v>
      </c>
      <c r="BW36" s="126">
        <v>1</v>
      </c>
      <c r="BX36" s="127">
        <f>IF(P36=0,"",IF(BW36=0,"",(BW36/P36)))</f>
        <v>0.33333333333333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20000</v>
      </c>
      <c r="CQ36" s="141">
        <v>20000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0.88333333333333</v>
      </c>
      <c r="B37" s="203" t="s">
        <v>139</v>
      </c>
      <c r="C37" s="203"/>
      <c r="D37" s="203" t="s">
        <v>71</v>
      </c>
      <c r="E37" s="203" t="s">
        <v>72</v>
      </c>
      <c r="F37" s="203" t="s">
        <v>64</v>
      </c>
      <c r="G37" s="203" t="s">
        <v>137</v>
      </c>
      <c r="H37" s="90" t="s">
        <v>66</v>
      </c>
      <c r="I37" s="90" t="s">
        <v>140</v>
      </c>
      <c r="J37" s="188">
        <v>120000</v>
      </c>
      <c r="K37" s="81">
        <v>16</v>
      </c>
      <c r="L37" s="81">
        <v>0</v>
      </c>
      <c r="M37" s="81">
        <v>73</v>
      </c>
      <c r="N37" s="91">
        <v>10</v>
      </c>
      <c r="O37" s="92">
        <v>0</v>
      </c>
      <c r="P37" s="93">
        <f>N37+O37</f>
        <v>10</v>
      </c>
      <c r="Q37" s="82">
        <f>IFERROR(P37/M37,"-")</f>
        <v>0.13698630136986</v>
      </c>
      <c r="R37" s="81">
        <v>0</v>
      </c>
      <c r="S37" s="81">
        <v>1</v>
      </c>
      <c r="T37" s="82">
        <f>IFERROR(S37/(O37+P37),"-")</f>
        <v>0.1</v>
      </c>
      <c r="U37" s="182">
        <f>IFERROR(J37/SUM(P37:P38),"-")</f>
        <v>8571.4285714286</v>
      </c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>
        <f>SUM(X37:X38)-SUM(J37:J38)</f>
        <v>-14000</v>
      </c>
      <c r="AB37" s="85">
        <f>SUM(X37:X38)/SUM(J37:J38)</f>
        <v>0.88333333333333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2</v>
      </c>
      <c r="BF37" s="113">
        <f>IF(P37=0,"",IF(BE37=0,"",(BE37/P37)))</f>
        <v>0.2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5</v>
      </c>
      <c r="BO37" s="120">
        <f>IF(P37=0,"",IF(BN37=0,"",(BN37/P37)))</f>
        <v>0.5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3</v>
      </c>
      <c r="BX37" s="127">
        <f>IF(P37=0,"",IF(BW37=0,"",(BW37/P37)))</f>
        <v>0.3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141</v>
      </c>
      <c r="C38" s="203"/>
      <c r="D38" s="203" t="s">
        <v>71</v>
      </c>
      <c r="E38" s="203" t="s">
        <v>72</v>
      </c>
      <c r="F38" s="203" t="s">
        <v>69</v>
      </c>
      <c r="G38" s="203"/>
      <c r="H38" s="90"/>
      <c r="I38" s="90"/>
      <c r="J38" s="188"/>
      <c r="K38" s="81">
        <v>25</v>
      </c>
      <c r="L38" s="81">
        <v>23</v>
      </c>
      <c r="M38" s="81">
        <v>26</v>
      </c>
      <c r="N38" s="91">
        <v>4</v>
      </c>
      <c r="O38" s="92">
        <v>0</v>
      </c>
      <c r="P38" s="93">
        <f>N38+O38</f>
        <v>4</v>
      </c>
      <c r="Q38" s="82">
        <f>IFERROR(P38/M38,"-")</f>
        <v>0.15384615384615</v>
      </c>
      <c r="R38" s="81">
        <v>1</v>
      </c>
      <c r="S38" s="81">
        <v>1</v>
      </c>
      <c r="T38" s="82">
        <f>IFERROR(S38/(O38+P38),"-")</f>
        <v>0.25</v>
      </c>
      <c r="U38" s="182"/>
      <c r="V38" s="84">
        <v>1</v>
      </c>
      <c r="W38" s="82">
        <f>IF(P38=0,"-",V38/P38)</f>
        <v>0.25</v>
      </c>
      <c r="X38" s="186">
        <v>106000</v>
      </c>
      <c r="Y38" s="187">
        <f>IFERROR(X38/P38,"-")</f>
        <v>26500</v>
      </c>
      <c r="Z38" s="187">
        <f>IFERROR(X38/V38,"-")</f>
        <v>106000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0.25</v>
      </c>
      <c r="BP38" s="121">
        <v>1</v>
      </c>
      <c r="BQ38" s="122">
        <f>IFERROR(BP38/BN38,"-")</f>
        <v>1</v>
      </c>
      <c r="BR38" s="123">
        <v>106000</v>
      </c>
      <c r="BS38" s="124">
        <f>IFERROR(BR38/BN38,"-")</f>
        <v>106000</v>
      </c>
      <c r="BT38" s="125"/>
      <c r="BU38" s="125"/>
      <c r="BV38" s="125">
        <v>1</v>
      </c>
      <c r="BW38" s="126">
        <v>1</v>
      </c>
      <c r="BX38" s="127">
        <f>IF(P38=0,"",IF(BW38=0,"",(BW38/P38)))</f>
        <v>0.25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>
        <v>2</v>
      </c>
      <c r="CG38" s="134">
        <f>IF(P38=0,"",IF(CF38=0,"",(CF38/P38)))</f>
        <v>0.5</v>
      </c>
      <c r="CH38" s="135">
        <v>1</v>
      </c>
      <c r="CI38" s="136">
        <f>IFERROR(CH38/CF38,"-")</f>
        <v>0.5</v>
      </c>
      <c r="CJ38" s="137">
        <v>60000</v>
      </c>
      <c r="CK38" s="138">
        <f>IFERROR(CJ38/CF38,"-")</f>
        <v>30000</v>
      </c>
      <c r="CL38" s="139"/>
      <c r="CM38" s="139"/>
      <c r="CN38" s="139">
        <v>1</v>
      </c>
      <c r="CO38" s="140">
        <v>1</v>
      </c>
      <c r="CP38" s="141">
        <v>106000</v>
      </c>
      <c r="CQ38" s="141">
        <v>106000</v>
      </c>
      <c r="CR38" s="141"/>
      <c r="CS38" s="142" t="str">
        <f>IF(AND(CQ38=0,CR38=0),"",IF(AND(CQ38&lt;=100000,CR38&lt;=100000),"",IF(CQ38/CP38&gt;0.7,"男高",IF(CR38/CP38&gt;0.7,"女高",""))))</f>
        <v>男高</v>
      </c>
    </row>
    <row r="39" spans="1:98">
      <c r="A39" s="80">
        <f>AB39</f>
        <v>0</v>
      </c>
      <c r="B39" s="203" t="s">
        <v>142</v>
      </c>
      <c r="C39" s="203"/>
      <c r="D39" s="203" t="s">
        <v>62</v>
      </c>
      <c r="E39" s="203" t="s">
        <v>79</v>
      </c>
      <c r="F39" s="203" t="s">
        <v>64</v>
      </c>
      <c r="G39" s="203" t="s">
        <v>143</v>
      </c>
      <c r="H39" s="90" t="s">
        <v>74</v>
      </c>
      <c r="I39" s="204" t="s">
        <v>144</v>
      </c>
      <c r="J39" s="188">
        <v>80000</v>
      </c>
      <c r="K39" s="81">
        <v>8</v>
      </c>
      <c r="L39" s="81">
        <v>0</v>
      </c>
      <c r="M39" s="81">
        <v>51</v>
      </c>
      <c r="N39" s="91">
        <v>2</v>
      </c>
      <c r="O39" s="92">
        <v>0</v>
      </c>
      <c r="P39" s="93">
        <f>N39+O39</f>
        <v>2</v>
      </c>
      <c r="Q39" s="82">
        <f>IFERROR(P39/M39,"-")</f>
        <v>0.03921568627451</v>
      </c>
      <c r="R39" s="81">
        <v>0</v>
      </c>
      <c r="S39" s="81">
        <v>1</v>
      </c>
      <c r="T39" s="82">
        <f>IFERROR(S39/(O39+P39),"-")</f>
        <v>0.5</v>
      </c>
      <c r="U39" s="182">
        <f>IFERROR(J39/SUM(P39:P40),"-")</f>
        <v>20000</v>
      </c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>
        <f>SUM(X39:X40)-SUM(J39:J40)</f>
        <v>-80000</v>
      </c>
      <c r="AB39" s="85">
        <f>SUM(X39:X40)/SUM(J39:J40)</f>
        <v>0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0.5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1</v>
      </c>
      <c r="BO39" s="120">
        <f>IF(P39=0,"",IF(BN39=0,"",(BN39/P39)))</f>
        <v>0.5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145</v>
      </c>
      <c r="C40" s="203"/>
      <c r="D40" s="203" t="s">
        <v>62</v>
      </c>
      <c r="E40" s="203" t="s">
        <v>79</v>
      </c>
      <c r="F40" s="203" t="s">
        <v>69</v>
      </c>
      <c r="G40" s="203"/>
      <c r="H40" s="90"/>
      <c r="I40" s="90"/>
      <c r="J40" s="188"/>
      <c r="K40" s="81">
        <v>15</v>
      </c>
      <c r="L40" s="81">
        <v>15</v>
      </c>
      <c r="M40" s="81">
        <v>1</v>
      </c>
      <c r="N40" s="91">
        <v>2</v>
      </c>
      <c r="O40" s="92">
        <v>0</v>
      </c>
      <c r="P40" s="93">
        <f>N40+O40</f>
        <v>2</v>
      </c>
      <c r="Q40" s="82">
        <f>IFERROR(P40/M40,"-")</f>
        <v>2</v>
      </c>
      <c r="R40" s="81">
        <v>1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>
        <v>1</v>
      </c>
      <c r="AW40" s="107">
        <f>IF(P40=0,"",IF(AV40=0,"",(AV40/P40)))</f>
        <v>0.5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>
        <v>1</v>
      </c>
      <c r="BX40" s="127">
        <f>IF(P40=0,"",IF(BW40=0,"",(BW40/P40)))</f>
        <v>0.5</v>
      </c>
      <c r="BY40" s="128">
        <v>1</v>
      </c>
      <c r="BZ40" s="129">
        <f>IFERROR(BY40/BW40,"-")</f>
        <v>1</v>
      </c>
      <c r="CA40" s="130">
        <v>3000</v>
      </c>
      <c r="CB40" s="131">
        <f>IFERROR(CA40/BW40,"-")</f>
        <v>3000</v>
      </c>
      <c r="CC40" s="132">
        <v>1</v>
      </c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>
        <v>3000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0.6875</v>
      </c>
      <c r="B41" s="203" t="s">
        <v>146</v>
      </c>
      <c r="C41" s="203"/>
      <c r="D41" s="203"/>
      <c r="E41" s="203"/>
      <c r="F41" s="203" t="s">
        <v>64</v>
      </c>
      <c r="G41" s="203" t="s">
        <v>147</v>
      </c>
      <c r="H41" s="90" t="s">
        <v>148</v>
      </c>
      <c r="I41" s="90" t="s">
        <v>149</v>
      </c>
      <c r="J41" s="188">
        <v>80000</v>
      </c>
      <c r="K41" s="81">
        <v>11</v>
      </c>
      <c r="L41" s="81">
        <v>0</v>
      </c>
      <c r="M41" s="81">
        <v>55</v>
      </c>
      <c r="N41" s="91">
        <v>4</v>
      </c>
      <c r="O41" s="92">
        <v>0</v>
      </c>
      <c r="P41" s="93">
        <f>N41+O41</f>
        <v>4</v>
      </c>
      <c r="Q41" s="82">
        <f>IFERROR(P41/M41,"-")</f>
        <v>0.072727272727273</v>
      </c>
      <c r="R41" s="81">
        <v>0</v>
      </c>
      <c r="S41" s="81">
        <v>0</v>
      </c>
      <c r="T41" s="82">
        <f>IFERROR(S41/(O41+P41),"-")</f>
        <v>0</v>
      </c>
      <c r="U41" s="182">
        <f>IFERROR(J41/SUM(P41:P42),"-")</f>
        <v>10000</v>
      </c>
      <c r="V41" s="84">
        <v>1</v>
      </c>
      <c r="W41" s="82">
        <f>IF(P41=0,"-",V41/P41)</f>
        <v>0.25</v>
      </c>
      <c r="X41" s="186">
        <v>55000</v>
      </c>
      <c r="Y41" s="187">
        <f>IFERROR(X41/P41,"-")</f>
        <v>13750</v>
      </c>
      <c r="Z41" s="187">
        <f>IFERROR(X41/V41,"-")</f>
        <v>55000</v>
      </c>
      <c r="AA41" s="188">
        <f>SUM(X41:X42)-SUM(J41:J42)</f>
        <v>-25000</v>
      </c>
      <c r="AB41" s="85">
        <f>SUM(X41:X42)/SUM(J41:J42)</f>
        <v>0.6875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1</v>
      </c>
      <c r="AN41" s="101">
        <f>IF(P41=0,"",IF(AM41=0,"",(AM41/P41)))</f>
        <v>0.25</v>
      </c>
      <c r="AO41" s="100"/>
      <c r="AP41" s="102">
        <f>IFERROR(AP41/AM41,"-")</f>
        <v>0</v>
      </c>
      <c r="AQ41" s="103"/>
      <c r="AR41" s="104">
        <f>IFERROR(AQ41/AM41,"-")</f>
        <v>0</v>
      </c>
      <c r="AS41" s="105"/>
      <c r="AT41" s="105"/>
      <c r="AU41" s="105"/>
      <c r="AV41" s="106">
        <v>1</v>
      </c>
      <c r="AW41" s="107">
        <f>IF(P41=0,"",IF(AV41=0,"",(AV41/P41)))</f>
        <v>0.25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>
        <v>1</v>
      </c>
      <c r="BF41" s="113">
        <f>IF(P41=0,"",IF(BE41=0,"",(BE41/P41)))</f>
        <v>0.25</v>
      </c>
      <c r="BG41" s="112">
        <v>1</v>
      </c>
      <c r="BH41" s="114">
        <f>IFERROR(BG41/BE41,"-")</f>
        <v>1</v>
      </c>
      <c r="BI41" s="115">
        <v>55000</v>
      </c>
      <c r="BJ41" s="116">
        <f>IFERROR(BI41/BE41,"-")</f>
        <v>55000</v>
      </c>
      <c r="BK41" s="117"/>
      <c r="BL41" s="117"/>
      <c r="BM41" s="117">
        <v>1</v>
      </c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>
        <v>1</v>
      </c>
      <c r="BX41" s="127">
        <f>IF(P41=0,"",IF(BW41=0,"",(BW41/P41)))</f>
        <v>0.25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55000</v>
      </c>
      <c r="CQ41" s="141">
        <v>55000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150</v>
      </c>
      <c r="C42" s="203"/>
      <c r="D42" s="203"/>
      <c r="E42" s="203"/>
      <c r="F42" s="203" t="s">
        <v>69</v>
      </c>
      <c r="G42" s="203"/>
      <c r="H42" s="90"/>
      <c r="I42" s="90"/>
      <c r="J42" s="188"/>
      <c r="K42" s="81">
        <v>14</v>
      </c>
      <c r="L42" s="81">
        <v>12</v>
      </c>
      <c r="M42" s="81">
        <v>6</v>
      </c>
      <c r="N42" s="91">
        <v>4</v>
      </c>
      <c r="O42" s="92">
        <v>0</v>
      </c>
      <c r="P42" s="93">
        <f>N42+O42</f>
        <v>4</v>
      </c>
      <c r="Q42" s="82">
        <f>IFERROR(P42/M42,"-")</f>
        <v>0.66666666666667</v>
      </c>
      <c r="R42" s="81">
        <v>0</v>
      </c>
      <c r="S42" s="81">
        <v>1</v>
      </c>
      <c r="T42" s="82">
        <f>IFERROR(S42/(O42+P42),"-")</f>
        <v>0.25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2</v>
      </c>
      <c r="BF42" s="113">
        <f>IF(P42=0,"",IF(BE42=0,"",(BE42/P42)))</f>
        <v>0.5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1</v>
      </c>
      <c r="BO42" s="120">
        <f>IF(P42=0,"",IF(BN42=0,"",(BN42/P42)))</f>
        <v>0.25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>
        <v>1</v>
      </c>
      <c r="CG42" s="134">
        <f>IF(P42=0,"",IF(CF42=0,"",(CF42/P42)))</f>
        <v>0.25</v>
      </c>
      <c r="CH42" s="135"/>
      <c r="CI42" s="136">
        <f>IFERROR(CH42/CF42,"-")</f>
        <v>0</v>
      </c>
      <c r="CJ42" s="137"/>
      <c r="CK42" s="138">
        <f>IFERROR(CJ42/CF42,"-")</f>
        <v>0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 t="str">
        <f>AB43</f>
        <v>0</v>
      </c>
      <c r="B43" s="203" t="s">
        <v>151</v>
      </c>
      <c r="C43" s="203"/>
      <c r="D43" s="203"/>
      <c r="E43" s="203"/>
      <c r="F43" s="203" t="s">
        <v>64</v>
      </c>
      <c r="G43" s="203" t="s">
        <v>143</v>
      </c>
      <c r="H43" s="90" t="s">
        <v>148</v>
      </c>
      <c r="I43" s="205" t="s">
        <v>134</v>
      </c>
      <c r="J43" s="188">
        <v>0</v>
      </c>
      <c r="K43" s="81">
        <v>4</v>
      </c>
      <c r="L43" s="81">
        <v>0</v>
      </c>
      <c r="M43" s="81">
        <v>22</v>
      </c>
      <c r="N43" s="91">
        <v>4</v>
      </c>
      <c r="O43" s="92">
        <v>0</v>
      </c>
      <c r="P43" s="93">
        <f>N43+O43</f>
        <v>4</v>
      </c>
      <c r="Q43" s="82">
        <f>IFERROR(P43/M43,"-")</f>
        <v>0.18181818181818</v>
      </c>
      <c r="R43" s="81">
        <v>0</v>
      </c>
      <c r="S43" s="81">
        <v>1</v>
      </c>
      <c r="T43" s="82">
        <f>IFERROR(S43/(O43+P43),"-")</f>
        <v>0.25</v>
      </c>
      <c r="U43" s="182">
        <f>IFERROR(J43/SUM(P43:P44),"-")</f>
        <v>0</v>
      </c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>
        <f>SUM(X43:X44)-SUM(J43:J44)</f>
        <v>0</v>
      </c>
      <c r="AB43" s="85" t="str">
        <f>SUM(X43:X44)/SUM(J43:J44)</f>
        <v>0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>
        <v>1</v>
      </c>
      <c r="AN43" s="101">
        <f>IF(P43=0,"",IF(AM43=0,"",(AM43/P43)))</f>
        <v>0.25</v>
      </c>
      <c r="AO43" s="100"/>
      <c r="AP43" s="102">
        <f>IFERROR(AP43/AM43,"-")</f>
        <v>0</v>
      </c>
      <c r="AQ43" s="103"/>
      <c r="AR43" s="104">
        <f>IFERROR(AQ43/AM43,"-")</f>
        <v>0</v>
      </c>
      <c r="AS43" s="105"/>
      <c r="AT43" s="105"/>
      <c r="AU43" s="105"/>
      <c r="AV43" s="106">
        <v>1</v>
      </c>
      <c r="AW43" s="107">
        <f>IF(P43=0,"",IF(AV43=0,"",(AV43/P43)))</f>
        <v>0.25</v>
      </c>
      <c r="AX43" s="106"/>
      <c r="AY43" s="108">
        <f>IFERROR(AX43/AV43,"-")</f>
        <v>0</v>
      </c>
      <c r="AZ43" s="109"/>
      <c r="BA43" s="110">
        <f>IFERROR(AZ43/AV43,"-")</f>
        <v>0</v>
      </c>
      <c r="BB43" s="111"/>
      <c r="BC43" s="111"/>
      <c r="BD43" s="111"/>
      <c r="BE43" s="112">
        <v>1</v>
      </c>
      <c r="BF43" s="113">
        <f>IF(P43=0,"",IF(BE43=0,"",(BE43/P43)))</f>
        <v>0.25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1</v>
      </c>
      <c r="BX43" s="127">
        <f>IF(P43=0,"",IF(BW43=0,"",(BW43/P43)))</f>
        <v>0.25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152</v>
      </c>
      <c r="C44" s="203"/>
      <c r="D44" s="203"/>
      <c r="E44" s="203"/>
      <c r="F44" s="203" t="s">
        <v>69</v>
      </c>
      <c r="G44" s="203"/>
      <c r="H44" s="90"/>
      <c r="I44" s="90"/>
      <c r="J44" s="188"/>
      <c r="K44" s="81">
        <v>0</v>
      </c>
      <c r="L44" s="81">
        <v>0</v>
      </c>
      <c r="M44" s="81">
        <v>0</v>
      </c>
      <c r="N44" s="91">
        <v>0</v>
      </c>
      <c r="O44" s="92">
        <v>0</v>
      </c>
      <c r="P44" s="93">
        <f>N44+O44</f>
        <v>0</v>
      </c>
      <c r="Q44" s="82" t="str">
        <f>IFERROR(P44/M44,"-")</f>
        <v>-</v>
      </c>
      <c r="R44" s="81">
        <v>0</v>
      </c>
      <c r="S44" s="81">
        <v>0</v>
      </c>
      <c r="T44" s="82" t="str">
        <f>IFERROR(S44/(O44+P44),"-")</f>
        <v>-</v>
      </c>
      <c r="U44" s="182"/>
      <c r="V44" s="84">
        <v>0</v>
      </c>
      <c r="W44" s="82" t="str">
        <f>IF(P44=0,"-",V44/P44)</f>
        <v>-</v>
      </c>
      <c r="X44" s="186">
        <v>0</v>
      </c>
      <c r="Y44" s="187" t="str">
        <f>IFERROR(X44/P44,"-")</f>
        <v>-</v>
      </c>
      <c r="Z44" s="187" t="str">
        <f>IFERROR(X44/V44,"-")</f>
        <v>-</v>
      </c>
      <c r="AA44" s="188"/>
      <c r="AB44" s="85"/>
      <c r="AC44" s="79"/>
      <c r="AD44" s="94"/>
      <c r="AE44" s="95" t="str">
        <f>IF(P44=0,"",IF(AD44=0,"",(AD44/P44)))</f>
        <v/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 t="str">
        <f>IF(P44=0,"",IF(AM44=0,"",(AM44/P44)))</f>
        <v/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 t="str">
        <f>IF(P44=0,"",IF(AV44=0,"",(AV44/P44)))</f>
        <v/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 t="str">
        <f>IF(P44=0,"",IF(BE44=0,"",(BE44/P44)))</f>
        <v/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 t="str">
        <f>IF(P44=0,"",IF(BN44=0,"",(BN44/P44)))</f>
        <v/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 t="str">
        <f>IF(P44=0,"",IF(BW44=0,"",(BW44/P44)))</f>
        <v/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 t="str">
        <f>IF(P44=0,"",IF(CF44=0,"",(CF44/P44)))</f>
        <v/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30"/>
      <c r="B45" s="87"/>
      <c r="C45" s="88"/>
      <c r="D45" s="88"/>
      <c r="E45" s="88"/>
      <c r="F45" s="89"/>
      <c r="G45" s="90"/>
      <c r="H45" s="90"/>
      <c r="I45" s="90"/>
      <c r="J45" s="192"/>
      <c r="K45" s="34"/>
      <c r="L45" s="34"/>
      <c r="M45" s="31"/>
      <c r="N45" s="23"/>
      <c r="O45" s="23"/>
      <c r="P45" s="23"/>
      <c r="Q45" s="33"/>
      <c r="R45" s="32"/>
      <c r="S45" s="23"/>
      <c r="T45" s="32"/>
      <c r="U45" s="183"/>
      <c r="V45" s="25"/>
      <c r="W45" s="25"/>
      <c r="X45" s="189"/>
      <c r="Y45" s="189"/>
      <c r="Z45" s="189"/>
      <c r="AA45" s="189"/>
      <c r="AB45" s="33"/>
      <c r="AC45" s="59"/>
      <c r="AD45" s="63"/>
      <c r="AE45" s="64"/>
      <c r="AF45" s="63"/>
      <c r="AG45" s="67"/>
      <c r="AH45" s="68"/>
      <c r="AI45" s="69"/>
      <c r="AJ45" s="70"/>
      <c r="AK45" s="70"/>
      <c r="AL45" s="70"/>
      <c r="AM45" s="63"/>
      <c r="AN45" s="64"/>
      <c r="AO45" s="63"/>
      <c r="AP45" s="67"/>
      <c r="AQ45" s="68"/>
      <c r="AR45" s="69"/>
      <c r="AS45" s="70"/>
      <c r="AT45" s="70"/>
      <c r="AU45" s="70"/>
      <c r="AV45" s="63"/>
      <c r="AW45" s="64"/>
      <c r="AX45" s="63"/>
      <c r="AY45" s="67"/>
      <c r="AZ45" s="68"/>
      <c r="BA45" s="69"/>
      <c r="BB45" s="70"/>
      <c r="BC45" s="70"/>
      <c r="BD45" s="70"/>
      <c r="BE45" s="63"/>
      <c r="BF45" s="64"/>
      <c r="BG45" s="63"/>
      <c r="BH45" s="67"/>
      <c r="BI45" s="68"/>
      <c r="BJ45" s="69"/>
      <c r="BK45" s="70"/>
      <c r="BL45" s="70"/>
      <c r="BM45" s="70"/>
      <c r="BN45" s="65"/>
      <c r="BO45" s="66"/>
      <c r="BP45" s="63"/>
      <c r="BQ45" s="67"/>
      <c r="BR45" s="68"/>
      <c r="BS45" s="69"/>
      <c r="BT45" s="70"/>
      <c r="BU45" s="70"/>
      <c r="BV45" s="70"/>
      <c r="BW45" s="65"/>
      <c r="BX45" s="66"/>
      <c r="BY45" s="63"/>
      <c r="BZ45" s="67"/>
      <c r="CA45" s="68"/>
      <c r="CB45" s="69"/>
      <c r="CC45" s="70"/>
      <c r="CD45" s="70"/>
      <c r="CE45" s="70"/>
      <c r="CF45" s="65"/>
      <c r="CG45" s="66"/>
      <c r="CH45" s="63"/>
      <c r="CI45" s="67"/>
      <c r="CJ45" s="68"/>
      <c r="CK45" s="69"/>
      <c r="CL45" s="70"/>
      <c r="CM45" s="70"/>
      <c r="CN45" s="70"/>
      <c r="CO45" s="71"/>
      <c r="CP45" s="68"/>
      <c r="CQ45" s="68"/>
      <c r="CR45" s="68"/>
      <c r="CS45" s="72"/>
    </row>
    <row r="46" spans="1:98">
      <c r="A46" s="30"/>
      <c r="B46" s="37"/>
      <c r="C46" s="21"/>
      <c r="D46" s="21"/>
      <c r="E46" s="21"/>
      <c r="F46" s="22"/>
      <c r="G46" s="36"/>
      <c r="H46" s="36"/>
      <c r="I46" s="75"/>
      <c r="J46" s="193"/>
      <c r="K46" s="34"/>
      <c r="L46" s="34"/>
      <c r="M46" s="31"/>
      <c r="N46" s="23"/>
      <c r="O46" s="23"/>
      <c r="P46" s="23"/>
      <c r="Q46" s="33"/>
      <c r="R46" s="32"/>
      <c r="S46" s="23"/>
      <c r="T46" s="32"/>
      <c r="U46" s="183"/>
      <c r="V46" s="25"/>
      <c r="W46" s="25"/>
      <c r="X46" s="189"/>
      <c r="Y46" s="189"/>
      <c r="Z46" s="189"/>
      <c r="AA46" s="189"/>
      <c r="AB46" s="33"/>
      <c r="AC46" s="61"/>
      <c r="AD46" s="63"/>
      <c r="AE46" s="64"/>
      <c r="AF46" s="63"/>
      <c r="AG46" s="67"/>
      <c r="AH46" s="68"/>
      <c r="AI46" s="69"/>
      <c r="AJ46" s="70"/>
      <c r="AK46" s="70"/>
      <c r="AL46" s="70"/>
      <c r="AM46" s="63"/>
      <c r="AN46" s="64"/>
      <c r="AO46" s="63"/>
      <c r="AP46" s="67"/>
      <c r="AQ46" s="68"/>
      <c r="AR46" s="69"/>
      <c r="AS46" s="70"/>
      <c r="AT46" s="70"/>
      <c r="AU46" s="70"/>
      <c r="AV46" s="63"/>
      <c r="AW46" s="64"/>
      <c r="AX46" s="63"/>
      <c r="AY46" s="67"/>
      <c r="AZ46" s="68"/>
      <c r="BA46" s="69"/>
      <c r="BB46" s="70"/>
      <c r="BC46" s="70"/>
      <c r="BD46" s="70"/>
      <c r="BE46" s="63"/>
      <c r="BF46" s="64"/>
      <c r="BG46" s="63"/>
      <c r="BH46" s="67"/>
      <c r="BI46" s="68"/>
      <c r="BJ46" s="69"/>
      <c r="BK46" s="70"/>
      <c r="BL46" s="70"/>
      <c r="BM46" s="70"/>
      <c r="BN46" s="65"/>
      <c r="BO46" s="66"/>
      <c r="BP46" s="63"/>
      <c r="BQ46" s="67"/>
      <c r="BR46" s="68"/>
      <c r="BS46" s="69"/>
      <c r="BT46" s="70"/>
      <c r="BU46" s="70"/>
      <c r="BV46" s="70"/>
      <c r="BW46" s="65"/>
      <c r="BX46" s="66"/>
      <c r="BY46" s="63"/>
      <c r="BZ46" s="67"/>
      <c r="CA46" s="68"/>
      <c r="CB46" s="69"/>
      <c r="CC46" s="70"/>
      <c r="CD46" s="70"/>
      <c r="CE46" s="70"/>
      <c r="CF46" s="65"/>
      <c r="CG46" s="66"/>
      <c r="CH46" s="63"/>
      <c r="CI46" s="67"/>
      <c r="CJ46" s="68"/>
      <c r="CK46" s="69"/>
      <c r="CL46" s="70"/>
      <c r="CM46" s="70"/>
      <c r="CN46" s="70"/>
      <c r="CO46" s="71"/>
      <c r="CP46" s="68"/>
      <c r="CQ46" s="68"/>
      <c r="CR46" s="68"/>
      <c r="CS46" s="72"/>
    </row>
    <row r="47" spans="1:98">
      <c r="A47" s="19">
        <f>AB47</f>
        <v>1.2786121428571</v>
      </c>
      <c r="B47" s="39"/>
      <c r="C47" s="39"/>
      <c r="D47" s="39"/>
      <c r="E47" s="39"/>
      <c r="F47" s="39"/>
      <c r="G47" s="40" t="s">
        <v>153</v>
      </c>
      <c r="H47" s="40"/>
      <c r="I47" s="40"/>
      <c r="J47" s="190">
        <f>SUM(J6:J46)</f>
        <v>2800000</v>
      </c>
      <c r="K47" s="41">
        <f>SUM(K6:K46)</f>
        <v>1246</v>
      </c>
      <c r="L47" s="41">
        <f>SUM(L6:L46)</f>
        <v>506</v>
      </c>
      <c r="M47" s="41">
        <f>SUM(M6:M46)</f>
        <v>2047</v>
      </c>
      <c r="N47" s="41">
        <f>SUM(N6:N46)</f>
        <v>303</v>
      </c>
      <c r="O47" s="41">
        <f>SUM(O6:O46)</f>
        <v>2</v>
      </c>
      <c r="P47" s="41">
        <f>SUM(P6:P46)</f>
        <v>305</v>
      </c>
      <c r="Q47" s="42">
        <f>IFERROR(P47/M47,"-")</f>
        <v>0.14899853444064</v>
      </c>
      <c r="R47" s="78">
        <f>SUM(R6:R46)</f>
        <v>26</v>
      </c>
      <c r="S47" s="78">
        <f>SUM(S6:S46)</f>
        <v>53</v>
      </c>
      <c r="T47" s="42">
        <f>IFERROR(R47/P47,"-")</f>
        <v>0.085245901639344</v>
      </c>
      <c r="U47" s="184">
        <f>IFERROR(J47/P47,"-")</f>
        <v>9180.3278688525</v>
      </c>
      <c r="V47" s="44">
        <f>SUM(V6:V46)</f>
        <v>58</v>
      </c>
      <c r="W47" s="42">
        <f>IFERROR(V47/P47,"-")</f>
        <v>0.19016393442623</v>
      </c>
      <c r="X47" s="190">
        <f>SUM(X6:X46)</f>
        <v>3580114</v>
      </c>
      <c r="Y47" s="190">
        <f>IFERROR(X47/P47,"-")</f>
        <v>11738.078688525</v>
      </c>
      <c r="Z47" s="190">
        <f>IFERROR(X47/V47,"-")</f>
        <v>61726.103448276</v>
      </c>
      <c r="AA47" s="190">
        <f>X47-J47</f>
        <v>780114</v>
      </c>
      <c r="AB47" s="47">
        <f>X47/J47</f>
        <v>1.2786121428571</v>
      </c>
      <c r="AC47" s="60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5"/>
    <mergeCell ref="J12:J15"/>
    <mergeCell ref="U12:U15"/>
    <mergeCell ref="AA12:AA15"/>
    <mergeCell ref="AB12:AB15"/>
    <mergeCell ref="A16:A19"/>
    <mergeCell ref="J16:J19"/>
    <mergeCell ref="U16:U19"/>
    <mergeCell ref="AA16:AA19"/>
    <mergeCell ref="AB16:AB19"/>
    <mergeCell ref="A20:A22"/>
    <mergeCell ref="J20:J22"/>
    <mergeCell ref="U20:U22"/>
    <mergeCell ref="AA20:AA22"/>
    <mergeCell ref="AB20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154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2.18125</v>
      </c>
      <c r="B6" s="203" t="s">
        <v>155</v>
      </c>
      <c r="C6" s="203" t="s">
        <v>156</v>
      </c>
      <c r="D6" s="203" t="s">
        <v>157</v>
      </c>
      <c r="E6" s="203" t="s">
        <v>158</v>
      </c>
      <c r="F6" s="203" t="s">
        <v>64</v>
      </c>
      <c r="G6" s="203" t="s">
        <v>159</v>
      </c>
      <c r="H6" s="90" t="s">
        <v>160</v>
      </c>
      <c r="I6" s="204" t="s">
        <v>80</v>
      </c>
      <c r="J6" s="188">
        <v>80000</v>
      </c>
      <c r="K6" s="81">
        <v>29</v>
      </c>
      <c r="L6" s="81">
        <v>0</v>
      </c>
      <c r="M6" s="81">
        <v>66</v>
      </c>
      <c r="N6" s="91">
        <v>17</v>
      </c>
      <c r="O6" s="92">
        <v>0</v>
      </c>
      <c r="P6" s="93">
        <f>N6+O6</f>
        <v>17</v>
      </c>
      <c r="Q6" s="82">
        <f>IFERROR(P6/M6,"-")</f>
        <v>0.25757575757576</v>
      </c>
      <c r="R6" s="81">
        <v>1</v>
      </c>
      <c r="S6" s="81">
        <v>3</v>
      </c>
      <c r="T6" s="82">
        <f>IFERROR(S6/(O6+P6),"-")</f>
        <v>0.17647058823529</v>
      </c>
      <c r="U6" s="182">
        <f>IFERROR(J6/SUM(P6:P7),"-")</f>
        <v>2758.6206896552</v>
      </c>
      <c r="V6" s="84">
        <v>3</v>
      </c>
      <c r="W6" s="82">
        <f>IF(P6=0,"-",V6/P6)</f>
        <v>0.17647058823529</v>
      </c>
      <c r="X6" s="186">
        <v>23000</v>
      </c>
      <c r="Y6" s="187">
        <f>IFERROR(X6/P6,"-")</f>
        <v>1352.9411764706</v>
      </c>
      <c r="Z6" s="187">
        <f>IFERROR(X6/V6,"-")</f>
        <v>7666.6666666667</v>
      </c>
      <c r="AA6" s="188">
        <f>SUM(X6:X7)-SUM(J6:J7)</f>
        <v>94500</v>
      </c>
      <c r="AB6" s="85">
        <f>SUM(X6:X7)/SUM(J6:J7)</f>
        <v>2.18125</v>
      </c>
      <c r="AC6" s="79"/>
      <c r="AD6" s="94">
        <v>1</v>
      </c>
      <c r="AE6" s="95">
        <f>IF(P6=0,"",IF(AD6=0,"",(AD6/P6)))</f>
        <v>0.058823529411765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8</v>
      </c>
      <c r="AN6" s="101">
        <f>IF(P6=0,"",IF(AM6=0,"",(AM6/P6)))</f>
        <v>0.47058823529412</v>
      </c>
      <c r="AO6" s="100">
        <v>1</v>
      </c>
      <c r="AP6" s="102">
        <f>IFERROR(AP6/AM6,"-")</f>
        <v>0</v>
      </c>
      <c r="AQ6" s="103">
        <v>8000</v>
      </c>
      <c r="AR6" s="104">
        <f>IFERROR(AQ6/AM6,"-")</f>
        <v>1000</v>
      </c>
      <c r="AS6" s="105"/>
      <c r="AT6" s="105">
        <v>1</v>
      </c>
      <c r="AU6" s="105"/>
      <c r="AV6" s="106">
        <v>2</v>
      </c>
      <c r="AW6" s="107">
        <f>IF(P6=0,"",IF(AV6=0,"",(AV6/P6)))</f>
        <v>0.11764705882353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0.23529411764706</v>
      </c>
      <c r="BG6" s="112">
        <v>1</v>
      </c>
      <c r="BH6" s="114">
        <f>IFERROR(BG6/BE6,"-")</f>
        <v>0.25</v>
      </c>
      <c r="BI6" s="115">
        <v>10000</v>
      </c>
      <c r="BJ6" s="116">
        <f>IFERROR(BI6/BE6,"-")</f>
        <v>2500</v>
      </c>
      <c r="BK6" s="117">
        <v>1</v>
      </c>
      <c r="BL6" s="117"/>
      <c r="BM6" s="117"/>
      <c r="BN6" s="119">
        <v>2</v>
      </c>
      <c r="BO6" s="120">
        <f>IF(P6=0,"",IF(BN6=0,"",(BN6/P6)))</f>
        <v>0.11764705882353</v>
      </c>
      <c r="BP6" s="121">
        <v>1</v>
      </c>
      <c r="BQ6" s="122">
        <f>IFERROR(BP6/BN6,"-")</f>
        <v>0.5</v>
      </c>
      <c r="BR6" s="123">
        <v>5000</v>
      </c>
      <c r="BS6" s="124">
        <f>IFERROR(BR6/BN6,"-")</f>
        <v>2500</v>
      </c>
      <c r="BT6" s="125">
        <v>1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23000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161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56</v>
      </c>
      <c r="L7" s="81">
        <v>34</v>
      </c>
      <c r="M7" s="81">
        <v>32</v>
      </c>
      <c r="N7" s="91">
        <v>12</v>
      </c>
      <c r="O7" s="92">
        <v>0</v>
      </c>
      <c r="P7" s="93">
        <f>N7+O7</f>
        <v>12</v>
      </c>
      <c r="Q7" s="82">
        <f>IFERROR(P7/M7,"-")</f>
        <v>0.375</v>
      </c>
      <c r="R7" s="81">
        <v>3</v>
      </c>
      <c r="S7" s="81">
        <v>2</v>
      </c>
      <c r="T7" s="82">
        <f>IFERROR(S7/(O7+P7),"-")</f>
        <v>0.16666666666667</v>
      </c>
      <c r="U7" s="182"/>
      <c r="V7" s="84">
        <v>5</v>
      </c>
      <c r="W7" s="82">
        <f>IF(P7=0,"-",V7/P7)</f>
        <v>0.41666666666667</v>
      </c>
      <c r="X7" s="186">
        <v>151500</v>
      </c>
      <c r="Y7" s="187">
        <f>IFERROR(X7/P7,"-")</f>
        <v>12625</v>
      </c>
      <c r="Z7" s="187">
        <f>IFERROR(X7/V7,"-")</f>
        <v>30300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4</v>
      </c>
      <c r="BF7" s="113">
        <f>IF(P7=0,"",IF(BE7=0,"",(BE7/P7)))</f>
        <v>0.33333333333333</v>
      </c>
      <c r="BG7" s="112">
        <v>3</v>
      </c>
      <c r="BH7" s="114">
        <f>IFERROR(BG7/BE7,"-")</f>
        <v>0.75</v>
      </c>
      <c r="BI7" s="115">
        <v>59500</v>
      </c>
      <c r="BJ7" s="116">
        <f>IFERROR(BI7/BE7,"-")</f>
        <v>14875</v>
      </c>
      <c r="BK7" s="117">
        <v>2</v>
      </c>
      <c r="BL7" s="117"/>
      <c r="BM7" s="117">
        <v>1</v>
      </c>
      <c r="BN7" s="119">
        <v>4</v>
      </c>
      <c r="BO7" s="120">
        <f>IF(P7=0,"",IF(BN7=0,"",(BN7/P7)))</f>
        <v>0.33333333333333</v>
      </c>
      <c r="BP7" s="121">
        <v>2</v>
      </c>
      <c r="BQ7" s="122">
        <f>IFERROR(BP7/BN7,"-")</f>
        <v>0.5</v>
      </c>
      <c r="BR7" s="123">
        <v>77000</v>
      </c>
      <c r="BS7" s="124">
        <f>IFERROR(BR7/BN7,"-")</f>
        <v>19250</v>
      </c>
      <c r="BT7" s="125"/>
      <c r="BU7" s="125">
        <v>1</v>
      </c>
      <c r="BV7" s="125">
        <v>1</v>
      </c>
      <c r="BW7" s="126">
        <v>1</v>
      </c>
      <c r="BX7" s="127">
        <f>IF(P7=0,"",IF(BW7=0,"",(BW7/P7)))</f>
        <v>0.083333333333333</v>
      </c>
      <c r="BY7" s="128">
        <v>1</v>
      </c>
      <c r="BZ7" s="129">
        <f>IFERROR(BY7/BW7,"-")</f>
        <v>1</v>
      </c>
      <c r="CA7" s="130">
        <v>15000</v>
      </c>
      <c r="CB7" s="131">
        <f>IFERROR(CA7/BW7,"-")</f>
        <v>15000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5</v>
      </c>
      <c r="CP7" s="141">
        <v>151500</v>
      </c>
      <c r="CQ7" s="141">
        <v>71000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0.67083333333333</v>
      </c>
      <c r="B8" s="203" t="s">
        <v>162</v>
      </c>
      <c r="C8" s="203" t="s">
        <v>163</v>
      </c>
      <c r="D8" s="203" t="s">
        <v>164</v>
      </c>
      <c r="E8" s="203" t="s">
        <v>165</v>
      </c>
      <c r="F8" s="203" t="s">
        <v>64</v>
      </c>
      <c r="G8" s="203" t="s">
        <v>166</v>
      </c>
      <c r="H8" s="90" t="s">
        <v>167</v>
      </c>
      <c r="I8" s="90" t="s">
        <v>168</v>
      </c>
      <c r="J8" s="188">
        <v>240000</v>
      </c>
      <c r="K8" s="81">
        <v>37</v>
      </c>
      <c r="L8" s="81">
        <v>0</v>
      </c>
      <c r="M8" s="81">
        <v>187</v>
      </c>
      <c r="N8" s="91">
        <v>13</v>
      </c>
      <c r="O8" s="92">
        <v>0</v>
      </c>
      <c r="P8" s="93">
        <f>N8+O8</f>
        <v>13</v>
      </c>
      <c r="Q8" s="82">
        <f>IFERROR(P8/M8,"-")</f>
        <v>0.06951871657754</v>
      </c>
      <c r="R8" s="81">
        <v>0</v>
      </c>
      <c r="S8" s="81">
        <v>4</v>
      </c>
      <c r="T8" s="82">
        <f>IFERROR(S8/(O8+P8),"-")</f>
        <v>0.30769230769231</v>
      </c>
      <c r="U8" s="182">
        <f>IFERROR(J8/SUM(P8:P11),"-")</f>
        <v>4897.9591836735</v>
      </c>
      <c r="V8" s="84">
        <v>1</v>
      </c>
      <c r="W8" s="82">
        <f>IF(P8=0,"-",V8/P8)</f>
        <v>0.076923076923077</v>
      </c>
      <c r="X8" s="186">
        <v>45000</v>
      </c>
      <c r="Y8" s="187">
        <f>IFERROR(X8/P8,"-")</f>
        <v>3461.5384615385</v>
      </c>
      <c r="Z8" s="187">
        <f>IFERROR(X8/V8,"-")</f>
        <v>45000</v>
      </c>
      <c r="AA8" s="188">
        <f>SUM(X8:X11)-SUM(J8:J11)</f>
        <v>-79000</v>
      </c>
      <c r="AB8" s="85">
        <f>SUM(X8:X11)/SUM(J8:J11)</f>
        <v>0.67083333333333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0.076923076923077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8</v>
      </c>
      <c r="BO8" s="120">
        <f>IF(P8=0,"",IF(BN8=0,"",(BN8/P8)))</f>
        <v>0.61538461538462</v>
      </c>
      <c r="BP8" s="121">
        <v>1</v>
      </c>
      <c r="BQ8" s="122">
        <f>IFERROR(BP8/BN8,"-")</f>
        <v>0.125</v>
      </c>
      <c r="BR8" s="123">
        <v>45000</v>
      </c>
      <c r="BS8" s="124">
        <f>IFERROR(BR8/BN8,"-")</f>
        <v>5625</v>
      </c>
      <c r="BT8" s="125"/>
      <c r="BU8" s="125"/>
      <c r="BV8" s="125">
        <v>1</v>
      </c>
      <c r="BW8" s="126">
        <v>4</v>
      </c>
      <c r="BX8" s="127">
        <f>IF(P8=0,"",IF(BW8=0,"",(BW8/P8)))</f>
        <v>0.30769230769231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45000</v>
      </c>
      <c r="CQ8" s="141">
        <v>45000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169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99</v>
      </c>
      <c r="L9" s="81">
        <v>45</v>
      </c>
      <c r="M9" s="81">
        <v>22</v>
      </c>
      <c r="N9" s="91">
        <v>10</v>
      </c>
      <c r="O9" s="92">
        <v>0</v>
      </c>
      <c r="P9" s="93">
        <f>N9+O9</f>
        <v>10</v>
      </c>
      <c r="Q9" s="82">
        <f>IFERROR(P9/M9,"-")</f>
        <v>0.45454545454545</v>
      </c>
      <c r="R9" s="81">
        <v>0</v>
      </c>
      <c r="S9" s="81">
        <v>2</v>
      </c>
      <c r="T9" s="82">
        <f>IFERROR(S9/(O9+P9),"-")</f>
        <v>0.2</v>
      </c>
      <c r="U9" s="182"/>
      <c r="V9" s="84">
        <v>2</v>
      </c>
      <c r="W9" s="82">
        <f>IF(P9=0,"-",V9/P9)</f>
        <v>0.2</v>
      </c>
      <c r="X9" s="186">
        <v>20000</v>
      </c>
      <c r="Y9" s="187">
        <f>IFERROR(X9/P9,"-")</f>
        <v>2000</v>
      </c>
      <c r="Z9" s="187">
        <f>IFERROR(X9/V9,"-")</f>
        <v>10000</v>
      </c>
      <c r="AA9" s="188"/>
      <c r="AB9" s="85"/>
      <c r="AC9" s="79"/>
      <c r="AD9" s="94">
        <v>1</v>
      </c>
      <c r="AE9" s="95">
        <f>IF(P9=0,"",IF(AD9=0,"",(AD9/P9)))</f>
        <v>0.1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4</v>
      </c>
      <c r="BO9" s="120">
        <f>IF(P9=0,"",IF(BN9=0,"",(BN9/P9)))</f>
        <v>0.4</v>
      </c>
      <c r="BP9" s="121">
        <v>2</v>
      </c>
      <c r="BQ9" s="122">
        <f>IFERROR(BP9/BN9,"-")</f>
        <v>0.5</v>
      </c>
      <c r="BR9" s="123">
        <v>4500</v>
      </c>
      <c r="BS9" s="124">
        <f>IFERROR(BR9/BN9,"-")</f>
        <v>1125</v>
      </c>
      <c r="BT9" s="125">
        <v>2</v>
      </c>
      <c r="BU9" s="125"/>
      <c r="BV9" s="125"/>
      <c r="BW9" s="126">
        <v>4</v>
      </c>
      <c r="BX9" s="127">
        <f>IF(P9=0,"",IF(BW9=0,"",(BW9/P9)))</f>
        <v>0.4</v>
      </c>
      <c r="BY9" s="128">
        <v>1</v>
      </c>
      <c r="BZ9" s="129">
        <f>IFERROR(BY9/BW9,"-")</f>
        <v>0.25</v>
      </c>
      <c r="CA9" s="130">
        <v>17000</v>
      </c>
      <c r="CB9" s="131">
        <f>IFERROR(CA9/BW9,"-")</f>
        <v>4250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20000</v>
      </c>
      <c r="CQ9" s="141">
        <v>17000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170</v>
      </c>
      <c r="C10" s="203" t="s">
        <v>163</v>
      </c>
      <c r="D10" s="203" t="s">
        <v>171</v>
      </c>
      <c r="E10" s="203" t="s">
        <v>172</v>
      </c>
      <c r="F10" s="203" t="s">
        <v>64</v>
      </c>
      <c r="G10" s="203" t="s">
        <v>166</v>
      </c>
      <c r="H10" s="90" t="s">
        <v>167</v>
      </c>
      <c r="I10" s="90"/>
      <c r="J10" s="188"/>
      <c r="K10" s="81">
        <v>32</v>
      </c>
      <c r="L10" s="81">
        <v>0</v>
      </c>
      <c r="M10" s="81">
        <v>123</v>
      </c>
      <c r="N10" s="91">
        <v>12</v>
      </c>
      <c r="O10" s="92">
        <v>3</v>
      </c>
      <c r="P10" s="93">
        <f>N10+O10</f>
        <v>15</v>
      </c>
      <c r="Q10" s="82">
        <f>IFERROR(P10/M10,"-")</f>
        <v>0.1219512195122</v>
      </c>
      <c r="R10" s="81">
        <v>0</v>
      </c>
      <c r="S10" s="81">
        <v>4</v>
      </c>
      <c r="T10" s="82">
        <f>IFERROR(S10/(O10+P10),"-")</f>
        <v>0.22222222222222</v>
      </c>
      <c r="U10" s="182"/>
      <c r="V10" s="84">
        <v>4</v>
      </c>
      <c r="W10" s="82">
        <f>IF(P10=0,"-",V10/P10)</f>
        <v>0.26666666666667</v>
      </c>
      <c r="X10" s="186">
        <v>91000</v>
      </c>
      <c r="Y10" s="187">
        <f>IFERROR(X10/P10,"-")</f>
        <v>6066.6666666667</v>
      </c>
      <c r="Z10" s="187">
        <f>IFERROR(X10/V10,"-")</f>
        <v>22750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0.066666666666667</v>
      </c>
      <c r="AO10" s="100">
        <v>1</v>
      </c>
      <c r="AP10" s="102">
        <f>IFERROR(AP10/AM10,"-")</f>
        <v>0</v>
      </c>
      <c r="AQ10" s="103">
        <v>8000</v>
      </c>
      <c r="AR10" s="104">
        <f>IFERROR(AQ10/AM10,"-")</f>
        <v>8000</v>
      </c>
      <c r="AS10" s="105"/>
      <c r="AT10" s="105">
        <v>1</v>
      </c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4</v>
      </c>
      <c r="BF10" s="113">
        <f>IF(P10=0,"",IF(BE10=0,"",(BE10/P10)))</f>
        <v>0.26666666666667</v>
      </c>
      <c r="BG10" s="112">
        <v>1</v>
      </c>
      <c r="BH10" s="114">
        <f>IFERROR(BG10/BE10,"-")</f>
        <v>0.25</v>
      </c>
      <c r="BI10" s="115">
        <v>70000</v>
      </c>
      <c r="BJ10" s="116">
        <f>IFERROR(BI10/BE10,"-")</f>
        <v>17500</v>
      </c>
      <c r="BK10" s="117"/>
      <c r="BL10" s="117"/>
      <c r="BM10" s="117">
        <v>1</v>
      </c>
      <c r="BN10" s="119">
        <v>5</v>
      </c>
      <c r="BO10" s="120">
        <f>IF(P10=0,"",IF(BN10=0,"",(BN10/P10)))</f>
        <v>0.33333333333333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4</v>
      </c>
      <c r="BX10" s="127">
        <f>IF(P10=0,"",IF(BW10=0,"",(BW10/P10)))</f>
        <v>0.26666666666667</v>
      </c>
      <c r="BY10" s="128">
        <v>2</v>
      </c>
      <c r="BZ10" s="129">
        <f>IFERROR(BY10/BW10,"-")</f>
        <v>0.5</v>
      </c>
      <c r="CA10" s="130">
        <v>13000</v>
      </c>
      <c r="CB10" s="131">
        <f>IFERROR(CA10/BW10,"-")</f>
        <v>3250</v>
      </c>
      <c r="CC10" s="132">
        <v>2</v>
      </c>
      <c r="CD10" s="132"/>
      <c r="CE10" s="132"/>
      <c r="CF10" s="133">
        <v>1</v>
      </c>
      <c r="CG10" s="134">
        <f>IF(P10=0,"",IF(CF10=0,"",(CF10/P10)))</f>
        <v>0.066666666666667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4</v>
      </c>
      <c r="CP10" s="141">
        <v>91000</v>
      </c>
      <c r="CQ10" s="141">
        <v>70000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173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108</v>
      </c>
      <c r="L11" s="81">
        <v>47</v>
      </c>
      <c r="M11" s="81">
        <v>20</v>
      </c>
      <c r="N11" s="91">
        <v>11</v>
      </c>
      <c r="O11" s="92">
        <v>0</v>
      </c>
      <c r="P11" s="93">
        <f>N11+O11</f>
        <v>11</v>
      </c>
      <c r="Q11" s="82">
        <f>IFERROR(P11/M11,"-")</f>
        <v>0.55</v>
      </c>
      <c r="R11" s="81">
        <v>4</v>
      </c>
      <c r="S11" s="81">
        <v>1</v>
      </c>
      <c r="T11" s="82">
        <f>IFERROR(S11/(O11+P11),"-")</f>
        <v>0.090909090909091</v>
      </c>
      <c r="U11" s="182"/>
      <c r="V11" s="84">
        <v>1</v>
      </c>
      <c r="W11" s="82">
        <f>IF(P11=0,"-",V11/P11)</f>
        <v>0.090909090909091</v>
      </c>
      <c r="X11" s="186">
        <v>5000</v>
      </c>
      <c r="Y11" s="187">
        <f>IFERROR(X11/P11,"-")</f>
        <v>454.54545454545</v>
      </c>
      <c r="Z11" s="187">
        <f>IFERROR(X11/V11,"-")</f>
        <v>5000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2</v>
      </c>
      <c r="AN11" s="101">
        <f>IF(P11=0,"",IF(AM11=0,"",(AM11/P11)))</f>
        <v>0.18181818181818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</v>
      </c>
      <c r="AW11" s="107">
        <f>IF(P11=0,"",IF(AV11=0,"",(AV11/P11)))</f>
        <v>0.090909090909091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2</v>
      </c>
      <c r="BF11" s="113">
        <f>IF(P11=0,"",IF(BE11=0,"",(BE11/P11)))</f>
        <v>0.18181818181818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4</v>
      </c>
      <c r="BO11" s="120">
        <f>IF(P11=0,"",IF(BN11=0,"",(BN11/P11)))</f>
        <v>0.36363636363636</v>
      </c>
      <c r="BP11" s="121">
        <v>1</v>
      </c>
      <c r="BQ11" s="122">
        <f>IFERROR(BP11/BN11,"-")</f>
        <v>0.25</v>
      </c>
      <c r="BR11" s="123">
        <v>5000</v>
      </c>
      <c r="BS11" s="124">
        <f>IFERROR(BR11/BN11,"-")</f>
        <v>1250</v>
      </c>
      <c r="BT11" s="125">
        <v>1</v>
      </c>
      <c r="BU11" s="125"/>
      <c r="BV11" s="125"/>
      <c r="BW11" s="126">
        <v>1</v>
      </c>
      <c r="BX11" s="127">
        <f>IF(P11=0,"",IF(BW11=0,"",(BW11/P11)))</f>
        <v>0.090909090909091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1</v>
      </c>
      <c r="CG11" s="134">
        <f>IF(P11=0,"",IF(CF11=0,"",(CF11/P11)))</f>
        <v>0.090909090909091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1</v>
      </c>
      <c r="CP11" s="141">
        <v>5000</v>
      </c>
      <c r="CQ11" s="141">
        <v>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1.0484375</v>
      </c>
      <c r="B14" s="39"/>
      <c r="C14" s="39"/>
      <c r="D14" s="39"/>
      <c r="E14" s="39"/>
      <c r="F14" s="39"/>
      <c r="G14" s="40" t="s">
        <v>174</v>
      </c>
      <c r="H14" s="40"/>
      <c r="I14" s="40"/>
      <c r="J14" s="190">
        <f>SUM(J6:J13)</f>
        <v>320000</v>
      </c>
      <c r="K14" s="41">
        <f>SUM(K6:K13)</f>
        <v>361</v>
      </c>
      <c r="L14" s="41">
        <f>SUM(L6:L13)</f>
        <v>126</v>
      </c>
      <c r="M14" s="41">
        <f>SUM(M6:M13)</f>
        <v>450</v>
      </c>
      <c r="N14" s="41">
        <f>SUM(N6:N13)</f>
        <v>75</v>
      </c>
      <c r="O14" s="41">
        <f>SUM(O6:O13)</f>
        <v>3</v>
      </c>
      <c r="P14" s="41">
        <f>SUM(P6:P13)</f>
        <v>78</v>
      </c>
      <c r="Q14" s="42">
        <f>IFERROR(P14/M14,"-")</f>
        <v>0.17333333333333</v>
      </c>
      <c r="R14" s="78">
        <f>SUM(R6:R13)</f>
        <v>8</v>
      </c>
      <c r="S14" s="78">
        <f>SUM(S6:S13)</f>
        <v>16</v>
      </c>
      <c r="T14" s="42">
        <f>IFERROR(R14/P14,"-")</f>
        <v>0.1025641025641</v>
      </c>
      <c r="U14" s="184">
        <f>IFERROR(J14/P14,"-")</f>
        <v>4102.5641025641</v>
      </c>
      <c r="V14" s="44">
        <f>SUM(V6:V13)</f>
        <v>16</v>
      </c>
      <c r="W14" s="42">
        <f>IFERROR(V14/P14,"-")</f>
        <v>0.20512820512821</v>
      </c>
      <c r="X14" s="190">
        <f>SUM(X6:X13)</f>
        <v>335500</v>
      </c>
      <c r="Y14" s="190">
        <f>IFERROR(X14/P14,"-")</f>
        <v>4301.2820512821</v>
      </c>
      <c r="Z14" s="190">
        <f>IFERROR(X14/V14,"-")</f>
        <v>20968.75</v>
      </c>
      <c r="AA14" s="190">
        <f>X14-J14</f>
        <v>15500</v>
      </c>
      <c r="AB14" s="47">
        <f>X14/J14</f>
        <v>1.0484375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1"/>
    <mergeCell ref="J8:J11"/>
    <mergeCell ref="U8:U11"/>
    <mergeCell ref="AA8:AA11"/>
    <mergeCell ref="AB8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