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<sst xmlns="http://schemas.openxmlformats.org/spreadsheetml/2006/main" uniqueCount="158">
  <si>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</si>
  <si>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</si>
  <si>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</si>
  <si>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</si>
  <si>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</si>
  <si>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</si>
  <si>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</si>
  <si>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</si>
  <si>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</si>
  <si>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</si>
  <si>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</si>
  <si>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</si>
  <si>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</si>
  <si>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</si>
  <si>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</si>
  <si>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</si>
  <si>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</si>
  <si>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</si>
  <si>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</si>
  <si>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</si>
  <si>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</si>
  <si>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</si>
  <si>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</si>
  <si>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</si>
  <si>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</si>
  <si>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</si>
  <si>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</si>
  <si>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</si>
  <si>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</si>
  <si>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</si>
  <si>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</si>
  <si>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</si>
  <si>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</si>
  <si>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</si>
  <si>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</si>
  <si>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</si>
  <si>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</si>
  <si>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</si>
  <si>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</si>
  <si>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</si>
  <si>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</si>
  <si>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</si>
  <si>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</si>
  <si>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</si>
  <si>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</si>
  <si>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</si>
  <si>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</si>
  <si>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</si>
  <si>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</si>
  <si>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</si>
  <si>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</si>
  <si>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</si>
  <si>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</si>
  <si>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</si>
  <si>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</si>
  <si>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</si>
  <si>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</si>
  <si>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</si>
  <si>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</si>
  <si>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</si>
  <si>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ic1955</t>
  </si>
  <si>
    <t>デリヘル版3</t>
  </si>
  <si>
    <t>ドンドン出会える</t>
  </si>
  <si>
    <t>lp01</t>
  </si>
  <si>
    <t>スポニチ関東</t>
  </si>
  <si>
    <t>4C終面全5段</t>
  </si>
  <si>
    <t>11月07日(土)</t>
  </si>
  <si>
    <t>ic1956</t>
  </si>
  <si>
    <t>スポニチ関西</t>
  </si>
  <si>
    <t>ic1957</t>
  </si>
  <si>
    <t>スポニチ西部</t>
  </si>
  <si>
    <t>ic1958</t>
  </si>
  <si>
    <t>スポニチ北海道</t>
  </si>
  <si>
    <t>ic1959</t>
  </si>
  <si>
    <t>(空電共通)</t>
  </si>
  <si>
    <t>空電</t>
  </si>
  <si>
    <t>空電 (共通)</t>
  </si>
  <si>
    <t>ic1960</t>
  </si>
  <si>
    <t>デリヘル版</t>
  </si>
  <si>
    <t>もう50代の熟女だけど</t>
  </si>
  <si>
    <t>サンスポ関東</t>
  </si>
  <si>
    <t>11月08日(日)</t>
  </si>
  <si>
    <t>ic1961</t>
  </si>
  <si>
    <t>ic1962</t>
  </si>
  <si>
    <t>70歳までの出会いリクルート</t>
  </si>
  <si>
    <t>サンスポ関西</t>
  </si>
  <si>
    <t>全5段</t>
  </si>
  <si>
    <t>ic1963</t>
  </si>
  <si>
    <t>ic1964</t>
  </si>
  <si>
    <t>新書籍版</t>
  </si>
  <si>
    <t>逆指名祭り</t>
  </si>
  <si>
    <t>11月21日(土)</t>
  </si>
  <si>
    <t>ic1965</t>
  </si>
  <si>
    <t>ic1966</t>
  </si>
  <si>
    <t>スポーツ報知関東</t>
  </si>
  <si>
    <t>全5段つかみ4回</t>
  </si>
  <si>
    <t>ic1967</t>
  </si>
  <si>
    <t>誤発注版</t>
  </si>
  <si>
    <t>助けてください</t>
  </si>
  <si>
    <t>11月15日(日)</t>
  </si>
  <si>
    <t>ic1968</t>
  </si>
  <si>
    <t>11月22日(日)</t>
  </si>
  <si>
    <t>ic1969</t>
  </si>
  <si>
    <t>デリヘル版2</t>
  </si>
  <si>
    <t>何回誘われた俺、実は10人目</t>
  </si>
  <si>
    <t>11月28日(土)</t>
  </si>
  <si>
    <t>ic1970</t>
  </si>
  <si>
    <t>ic1971</t>
  </si>
  <si>
    <t>デイリースポーツ関西</t>
  </si>
  <si>
    <t>全5段・半5段段つかみ10段保証</t>
  </si>
  <si>
    <t>10段保証</t>
  </si>
  <si>
    <t>ic1972</t>
  </si>
  <si>
    <t>ic1973</t>
  </si>
  <si>
    <t>ic1974</t>
  </si>
  <si>
    <t>ic1975</t>
  </si>
  <si>
    <t>ic1976</t>
  </si>
  <si>
    <t>ic1977</t>
  </si>
  <si>
    <t>①求人風</t>
  </si>
  <si>
    <t>①もう５０代の熟女だけど</t>
  </si>
  <si>
    <t>半2段・半3段つかみ10段保証</t>
  </si>
  <si>
    <t>1～10日</t>
  </si>
  <si>
    <t>ic1978</t>
  </si>
  <si>
    <t>②旧デイリー風</t>
  </si>
  <si>
    <t>②女性が好きな私にとって神サイトです</t>
  </si>
  <si>
    <t>11～20日</t>
  </si>
  <si>
    <t>ic1979</t>
  </si>
  <si>
    <t>③胸の上広告版</t>
  </si>
  <si>
    <t>③70歳までの出会いリクルート</t>
  </si>
  <si>
    <t>21～31日</t>
  </si>
  <si>
    <t>ic1980</t>
  </si>
  <si>
    <t>ic1981</t>
  </si>
  <si>
    <t>ic1982</t>
  </si>
  <si>
    <t>ic1983</t>
  </si>
  <si>
    <t>ic1984</t>
  </si>
  <si>
    <t>ic1985</t>
  </si>
  <si>
    <t>ニッカン西部</t>
  </si>
  <si>
    <t>半2段つかみ20段保証</t>
  </si>
  <si>
    <t>ic1986</t>
  </si>
  <si>
    <t>ic1987</t>
  </si>
  <si>
    <t>ic1988</t>
  </si>
  <si>
    <t>ic1989</t>
  </si>
  <si>
    <t>11月13日(金)</t>
  </si>
  <si>
    <t>ic1990</t>
  </si>
  <si>
    <t>ic1991</t>
  </si>
  <si>
    <t>11月29日(日)</t>
  </si>
  <si>
    <t>ic1992</t>
  </si>
  <si>
    <t>ic1993</t>
  </si>
  <si>
    <t>11月05日(木)</t>
  </si>
  <si>
    <t>ic1994</t>
  </si>
  <si>
    <t>ic1995</t>
  </si>
  <si>
    <t>11月27日(金)</t>
  </si>
  <si>
    <t>ic1996</t>
  </si>
  <si>
    <t>ic1997</t>
  </si>
  <si>
    <t>九スポ</t>
  </si>
  <si>
    <t>記事枠</t>
  </si>
  <si>
    <t>11月01日(日)</t>
  </si>
  <si>
    <t>ic1998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</si>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</sst>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44</v>
      </c>
      <c r="D6" s="195">
        <v>3075000</v>
      </c>
      <c r="E6" s="81">
        <v>1621</v>
      </c>
      <c r="F6" s="81">
        <v>711</v>
      </c>
      <c r="G6" s="81">
        <v>2419</v>
      </c>
      <c r="H6" s="91">
        <v>307</v>
      </c>
      <c r="I6" s="92">
        <v>1</v>
      </c>
      <c r="J6" s="145">
        <f>H6+I6</f>
        <v>308</v>
      </c>
      <c r="K6" s="82">
        <f>IFERROR(J6/G6,"-")</f>
        <v>0.12732534105002</v>
      </c>
      <c r="L6" s="81">
        <v>46</v>
      </c>
      <c r="M6" s="81">
        <v>52</v>
      </c>
      <c r="N6" s="82">
        <f>IFERROR(L6/J6,"-")</f>
        <v>0.14935064935065</v>
      </c>
      <c r="O6" s="83">
        <f>IFERROR(D6/J6,"-")</f>
        <v>9983.7662337662</v>
      </c>
      <c r="P6" s="84">
        <v>68</v>
      </c>
      <c r="Q6" s="82">
        <f>IFERROR(P6/J6,"-")</f>
        <v>0.22077922077922</v>
      </c>
      <c r="R6" s="200">
        <v>5268405</v>
      </c>
      <c r="S6" s="201">
        <f>IFERROR(R6/J6,"-")</f>
        <v>17105.211038961</v>
      </c>
      <c r="T6" s="201">
        <f>IFERROR(R6/P6,"-")</f>
        <v>77476.544117647</v>
      </c>
      <c r="U6" s="195">
        <f>IFERROR(R6-D6,"-")</f>
        <v>2193405</v>
      </c>
      <c r="V6" s="85">
        <f>R6/D6</f>
        <v>1.7133024390244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3075000</v>
      </c>
      <c r="E9" s="41">
        <f>SUM(E6:E7)</f>
        <v>1621</v>
      </c>
      <c r="F9" s="41">
        <f>SUM(F6:F7)</f>
        <v>711</v>
      </c>
      <c r="G9" s="41">
        <f>SUM(G6:G7)</f>
        <v>2419</v>
      </c>
      <c r="H9" s="41">
        <f>SUM(H6:H7)</f>
        <v>307</v>
      </c>
      <c r="I9" s="41">
        <f>SUM(I6:I7)</f>
        <v>1</v>
      </c>
      <c r="J9" s="41">
        <f>SUM(J6:J7)</f>
        <v>308</v>
      </c>
      <c r="K9" s="42">
        <f>IFERROR(J9/G9,"-")</f>
        <v>0.12732534105002</v>
      </c>
      <c r="L9" s="78">
        <f>SUM(L6:L7)</f>
        <v>46</v>
      </c>
      <c r="M9" s="78">
        <f>SUM(M6:M7)</f>
        <v>52</v>
      </c>
      <c r="N9" s="42">
        <f>IFERROR(L9/J9,"-")</f>
        <v>0.14935064935065</v>
      </c>
      <c r="O9" s="43">
        <f>IFERROR(D9/J9,"-")</f>
        <v>9983.7662337662</v>
      </c>
      <c r="P9" s="44">
        <f>SUM(P6:P7)</f>
        <v>68</v>
      </c>
      <c r="Q9" s="42">
        <f>IFERROR(P9/J9,"-")</f>
        <v>0.22077922077922</v>
      </c>
      <c r="R9" s="45">
        <f>SUM(R6:R7)</f>
        <v>5268405</v>
      </c>
      <c r="S9" s="45">
        <f>IFERROR(R9/J9,"-")</f>
        <v>17105.211038961</v>
      </c>
      <c r="T9" s="45">
        <f>IFERROR(R9/P9,"-")</f>
        <v>77476.544117647</v>
      </c>
      <c r="U9" s="46">
        <f>SUM(U6:U7)</f>
        <v>2193405</v>
      </c>
      <c r="V9" s="47">
        <f>IFERROR(R9/D9,"-")</f>
        <v>1.7133024390244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2.3934285714286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700000</v>
      </c>
      <c r="K6" s="81">
        <v>49</v>
      </c>
      <c r="L6" s="81">
        <v>0</v>
      </c>
      <c r="M6" s="81">
        <v>245</v>
      </c>
      <c r="N6" s="91">
        <v>25</v>
      </c>
      <c r="O6" s="92">
        <v>0</v>
      </c>
      <c r="P6" s="93">
        <f>N6+O6</f>
        <v>25</v>
      </c>
      <c r="Q6" s="82">
        <f>IFERROR(P6/M6,"-")</f>
        <v>0.10204081632653</v>
      </c>
      <c r="R6" s="81">
        <v>1</v>
      </c>
      <c r="S6" s="81">
        <v>6</v>
      </c>
      <c r="T6" s="82">
        <f>IFERROR(S6/(O6+P6),"-")</f>
        <v>0.24</v>
      </c>
      <c r="U6" s="182">
        <f>IFERROR(J6/SUM(P6:P10),"-")</f>
        <v>9210.5263157895</v>
      </c>
      <c r="V6" s="84">
        <v>4</v>
      </c>
      <c r="W6" s="82">
        <f>IF(P6=0,"-",V6/P6)</f>
        <v>0.16</v>
      </c>
      <c r="X6" s="186">
        <v>478000</v>
      </c>
      <c r="Y6" s="187">
        <f>IFERROR(X6/P6,"-")</f>
        <v>19120</v>
      </c>
      <c r="Z6" s="187">
        <f>IFERROR(X6/V6,"-")</f>
        <v>119500</v>
      </c>
      <c r="AA6" s="188">
        <f>SUM(X6:X10)-SUM(J6:J10)</f>
        <v>975400</v>
      </c>
      <c r="AB6" s="85">
        <f>SUM(X6:X10)/SUM(J6:J10)</f>
        <v>2.3934285714286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3</v>
      </c>
      <c r="AW6" s="107">
        <f>IF(P6=0,"",IF(AV6=0,"",(AV6/P6)))</f>
        <v>0.12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11</v>
      </c>
      <c r="BF6" s="113">
        <f>IF(P6=0,"",IF(BE6=0,"",(BE6/P6)))</f>
        <v>0.44</v>
      </c>
      <c r="BG6" s="112">
        <v>2</v>
      </c>
      <c r="BH6" s="114">
        <f>IFERROR(BG6/BE6,"-")</f>
        <v>0.18181818181818</v>
      </c>
      <c r="BI6" s="115">
        <v>15000</v>
      </c>
      <c r="BJ6" s="116">
        <f>IFERROR(BI6/BE6,"-")</f>
        <v>1363.6363636364</v>
      </c>
      <c r="BK6" s="117">
        <v>1</v>
      </c>
      <c r="BL6" s="117"/>
      <c r="BM6" s="117">
        <v>1</v>
      </c>
      <c r="BN6" s="119">
        <v>8</v>
      </c>
      <c r="BO6" s="120">
        <f>IF(P6=0,"",IF(BN6=0,"",(BN6/P6)))</f>
        <v>0.32</v>
      </c>
      <c r="BP6" s="121">
        <v>2</v>
      </c>
      <c r="BQ6" s="122">
        <f>IFERROR(BP6/BN6,"-")</f>
        <v>0.25</v>
      </c>
      <c r="BR6" s="123">
        <v>460000</v>
      </c>
      <c r="BS6" s="124">
        <f>IFERROR(BR6/BN6,"-")</f>
        <v>57500</v>
      </c>
      <c r="BT6" s="125"/>
      <c r="BU6" s="125">
        <v>1</v>
      </c>
      <c r="BV6" s="125">
        <v>1</v>
      </c>
      <c r="BW6" s="126">
        <v>2</v>
      </c>
      <c r="BX6" s="127">
        <f>IF(P6=0,"",IF(BW6=0,"",(BW6/P6)))</f>
        <v>0.08</v>
      </c>
      <c r="BY6" s="128">
        <v>1</v>
      </c>
      <c r="BZ6" s="129">
        <f>IFERROR(BY6/BW6,"-")</f>
        <v>0.5</v>
      </c>
      <c r="CA6" s="130">
        <v>3000</v>
      </c>
      <c r="CB6" s="131">
        <f>IFERROR(CA6/BW6,"-")</f>
        <v>1500</v>
      </c>
      <c r="CC6" s="132">
        <v>1</v>
      </c>
      <c r="CD6" s="132"/>
      <c r="CE6" s="132"/>
      <c r="CF6" s="133">
        <v>1</v>
      </c>
      <c r="CG6" s="134">
        <f>IF(P6=0,"",IF(CF6=0,"",(CF6/P6)))</f>
        <v>0.04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4</v>
      </c>
      <c r="CP6" s="141">
        <v>478000</v>
      </c>
      <c r="CQ6" s="141">
        <v>450000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63</v>
      </c>
      <c r="G7" s="203" t="s">
        <v>68</v>
      </c>
      <c r="H7" s="90" t="s">
        <v>65</v>
      </c>
      <c r="I7" s="204" t="s">
        <v>66</v>
      </c>
      <c r="J7" s="188"/>
      <c r="K7" s="81">
        <v>43</v>
      </c>
      <c r="L7" s="81">
        <v>0</v>
      </c>
      <c r="M7" s="81">
        <v>225</v>
      </c>
      <c r="N7" s="91">
        <v>20</v>
      </c>
      <c r="O7" s="92">
        <v>0</v>
      </c>
      <c r="P7" s="93">
        <f>N7+O7</f>
        <v>20</v>
      </c>
      <c r="Q7" s="82">
        <f>IFERROR(P7/M7,"-")</f>
        <v>0.088888888888889</v>
      </c>
      <c r="R7" s="81">
        <v>1</v>
      </c>
      <c r="S7" s="81">
        <v>4</v>
      </c>
      <c r="T7" s="82">
        <f>IFERROR(S7/(O7+P7),"-")</f>
        <v>0.2</v>
      </c>
      <c r="U7" s="182"/>
      <c r="V7" s="84">
        <v>2</v>
      </c>
      <c r="W7" s="82">
        <f>IF(P7=0,"-",V7/P7)</f>
        <v>0.1</v>
      </c>
      <c r="X7" s="186">
        <v>116000</v>
      </c>
      <c r="Y7" s="187">
        <f>IFERROR(X7/P7,"-")</f>
        <v>5800</v>
      </c>
      <c r="Z7" s="187">
        <f>IFERROR(X7/V7,"-")</f>
        <v>58000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0.15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5</v>
      </c>
      <c r="BX7" s="127">
        <f>IF(P7=0,"",IF(BW7=0,"",(BW7/P7)))</f>
        <v>0.25</v>
      </c>
      <c r="BY7" s="128">
        <v>2</v>
      </c>
      <c r="BZ7" s="129">
        <f>IFERROR(BY7/BW7,"-")</f>
        <v>0.4</v>
      </c>
      <c r="CA7" s="130">
        <v>16000</v>
      </c>
      <c r="CB7" s="131">
        <f>IFERROR(CA7/BW7,"-")</f>
        <v>3200</v>
      </c>
      <c r="CC7" s="132"/>
      <c r="CD7" s="132">
        <v>2</v>
      </c>
      <c r="CE7" s="132"/>
      <c r="CF7" s="133">
        <v>1</v>
      </c>
      <c r="CG7" s="134">
        <f>IF(P7=0,"",IF(CF7=0,"",(CF7/P7)))</f>
        <v>0.05</v>
      </c>
      <c r="CH7" s="135">
        <v>1</v>
      </c>
      <c r="CI7" s="136">
        <f>IFERROR(CH7/CF7,"-")</f>
        <v>1</v>
      </c>
      <c r="CJ7" s="137">
        <v>101000</v>
      </c>
      <c r="CK7" s="138">
        <f>IFERROR(CJ7/CF7,"-")</f>
        <v>101000</v>
      </c>
      <c r="CL7" s="139"/>
      <c r="CM7" s="139"/>
      <c r="CN7" s="139">
        <v>1</v>
      </c>
      <c r="CO7" s="140">
        <v>2</v>
      </c>
      <c r="CP7" s="141">
        <v>116000</v>
      </c>
      <c r="CQ7" s="141">
        <v>101000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70</v>
      </c>
      <c r="H8" s="90" t="s">
        <v>65</v>
      </c>
      <c r="I8" s="204" t="s">
        <v>66</v>
      </c>
      <c r="J8" s="188"/>
      <c r="K8" s="81">
        <v>11</v>
      </c>
      <c r="L8" s="81">
        <v>0</v>
      </c>
      <c r="M8" s="81">
        <v>69</v>
      </c>
      <c r="N8" s="91">
        <v>3</v>
      </c>
      <c r="O8" s="92">
        <v>0</v>
      </c>
      <c r="P8" s="93">
        <f>N8+O8</f>
        <v>3</v>
      </c>
      <c r="Q8" s="82">
        <f>IFERROR(P8/M8,"-")</f>
        <v>0.043478260869565</v>
      </c>
      <c r="R8" s="81">
        <v>1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0.33333333333333</v>
      </c>
      <c r="X8" s="186">
        <v>24000</v>
      </c>
      <c r="Y8" s="187">
        <f>IFERROR(X8/P8,"-")</f>
        <v>8000</v>
      </c>
      <c r="Z8" s="187">
        <f>IFERROR(X8/V8,"-")</f>
        <v>24000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0.33333333333333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2</v>
      </c>
      <c r="BO8" s="120">
        <f>IF(P8=0,"",IF(BN8=0,"",(BN8/P8)))</f>
        <v>0.66666666666667</v>
      </c>
      <c r="BP8" s="121">
        <v>1</v>
      </c>
      <c r="BQ8" s="122">
        <f>IFERROR(BP8/BN8,"-")</f>
        <v>0.5</v>
      </c>
      <c r="BR8" s="123">
        <v>24000</v>
      </c>
      <c r="BS8" s="124">
        <f>IFERROR(BR8/BN8,"-")</f>
        <v>12000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24000</v>
      </c>
      <c r="CQ8" s="141">
        <v>24000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63</v>
      </c>
      <c r="G9" s="203" t="s">
        <v>72</v>
      </c>
      <c r="H9" s="90" t="s">
        <v>65</v>
      </c>
      <c r="I9" s="204" t="s">
        <v>66</v>
      </c>
      <c r="J9" s="188"/>
      <c r="K9" s="81">
        <v>10</v>
      </c>
      <c r="L9" s="81">
        <v>0</v>
      </c>
      <c r="M9" s="81">
        <v>56</v>
      </c>
      <c r="N9" s="91">
        <v>4</v>
      </c>
      <c r="O9" s="92">
        <v>0</v>
      </c>
      <c r="P9" s="93">
        <f>N9+O9</f>
        <v>4</v>
      </c>
      <c r="Q9" s="82">
        <f>IFERROR(P9/M9,"-")</f>
        <v>0.071428571428571</v>
      </c>
      <c r="R9" s="81">
        <v>0</v>
      </c>
      <c r="S9" s="81">
        <v>2</v>
      </c>
      <c r="T9" s="82">
        <f>IFERROR(S9/(O9+P9),"-")</f>
        <v>0.5</v>
      </c>
      <c r="U9" s="182"/>
      <c r="V9" s="84">
        <v>2</v>
      </c>
      <c r="W9" s="82">
        <f>IF(P9=0,"-",V9/P9)</f>
        <v>0.5</v>
      </c>
      <c r="X9" s="186">
        <v>122000</v>
      </c>
      <c r="Y9" s="187">
        <f>IFERROR(X9/P9,"-")</f>
        <v>30500</v>
      </c>
      <c r="Z9" s="187">
        <f>IFERROR(X9/V9,"-")</f>
        <v>61000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0.5</v>
      </c>
      <c r="BG9" s="112">
        <v>1</v>
      </c>
      <c r="BH9" s="114">
        <f>IFERROR(BG9/BE9,"-")</f>
        <v>0.5</v>
      </c>
      <c r="BI9" s="115">
        <v>12000</v>
      </c>
      <c r="BJ9" s="116">
        <f>IFERROR(BI9/BE9,"-")</f>
        <v>6000</v>
      </c>
      <c r="BK9" s="117"/>
      <c r="BL9" s="117"/>
      <c r="BM9" s="117">
        <v>1</v>
      </c>
      <c r="BN9" s="119">
        <v>1</v>
      </c>
      <c r="BO9" s="120">
        <f>IF(P9=0,"",IF(BN9=0,"",(BN9/P9)))</f>
        <v>0.25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0.25</v>
      </c>
      <c r="BY9" s="128">
        <v>1</v>
      </c>
      <c r="BZ9" s="129">
        <f>IFERROR(BY9/BW9,"-")</f>
        <v>1</v>
      </c>
      <c r="CA9" s="130">
        <v>110000</v>
      </c>
      <c r="CB9" s="131">
        <f>IFERROR(CA9/BW9,"-")</f>
        <v>110000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122000</v>
      </c>
      <c r="CQ9" s="141">
        <v>110000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/>
      <c r="B10" s="203" t="s">
        <v>73</v>
      </c>
      <c r="C10" s="203"/>
      <c r="D10" s="203" t="s">
        <v>74</v>
      </c>
      <c r="E10" s="203" t="s">
        <v>74</v>
      </c>
      <c r="F10" s="203" t="s">
        <v>75</v>
      </c>
      <c r="G10" s="203" t="s">
        <v>76</v>
      </c>
      <c r="H10" s="90"/>
      <c r="I10" s="90"/>
      <c r="J10" s="188"/>
      <c r="K10" s="81">
        <v>168</v>
      </c>
      <c r="L10" s="81">
        <v>134</v>
      </c>
      <c r="M10" s="81">
        <v>54</v>
      </c>
      <c r="N10" s="91">
        <v>24</v>
      </c>
      <c r="O10" s="92">
        <v>0</v>
      </c>
      <c r="P10" s="93">
        <f>N10+O10</f>
        <v>24</v>
      </c>
      <c r="Q10" s="82">
        <f>IFERROR(P10/M10,"-")</f>
        <v>0.44444444444444</v>
      </c>
      <c r="R10" s="81">
        <v>4</v>
      </c>
      <c r="S10" s="81">
        <v>3</v>
      </c>
      <c r="T10" s="82">
        <f>IFERROR(S10/(O10+P10),"-")</f>
        <v>0.125</v>
      </c>
      <c r="U10" s="182"/>
      <c r="V10" s="84">
        <v>4</v>
      </c>
      <c r="W10" s="82">
        <f>IF(P10=0,"-",V10/P10)</f>
        <v>0.16666666666667</v>
      </c>
      <c r="X10" s="186">
        <v>935400</v>
      </c>
      <c r="Y10" s="187">
        <f>IFERROR(X10/P10,"-")</f>
        <v>38975</v>
      </c>
      <c r="Z10" s="187">
        <f>IFERROR(X10/V10,"-")</f>
        <v>233850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0.083333333333333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4</v>
      </c>
      <c r="BF10" s="113">
        <f>IF(P10=0,"",IF(BE10=0,"",(BE10/P10)))</f>
        <v>0.16666666666667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10</v>
      </c>
      <c r="BO10" s="120">
        <f>IF(P10=0,"",IF(BN10=0,"",(BN10/P10)))</f>
        <v>0.41666666666667</v>
      </c>
      <c r="BP10" s="121">
        <v>4</v>
      </c>
      <c r="BQ10" s="122">
        <f>IFERROR(BP10/BN10,"-")</f>
        <v>0.4</v>
      </c>
      <c r="BR10" s="123">
        <v>46000</v>
      </c>
      <c r="BS10" s="124">
        <f>IFERROR(BR10/BN10,"-")</f>
        <v>4600</v>
      </c>
      <c r="BT10" s="125">
        <v>2</v>
      </c>
      <c r="BU10" s="125">
        <v>1</v>
      </c>
      <c r="BV10" s="125">
        <v>1</v>
      </c>
      <c r="BW10" s="126">
        <v>6</v>
      </c>
      <c r="BX10" s="127">
        <f>IF(P10=0,"",IF(BW10=0,"",(BW10/P10)))</f>
        <v>0.25</v>
      </c>
      <c r="BY10" s="128">
        <v>1</v>
      </c>
      <c r="BZ10" s="129">
        <f>IFERROR(BY10/BW10,"-")</f>
        <v>0.16666666666667</v>
      </c>
      <c r="CA10" s="130">
        <v>8000</v>
      </c>
      <c r="CB10" s="131">
        <f>IFERROR(CA10/BW10,"-")</f>
        <v>1333.3333333333</v>
      </c>
      <c r="CC10" s="132"/>
      <c r="CD10" s="132">
        <v>1</v>
      </c>
      <c r="CE10" s="132"/>
      <c r="CF10" s="133">
        <v>2</v>
      </c>
      <c r="CG10" s="134">
        <f>IF(P10=0,"",IF(CF10=0,"",(CF10/P10)))</f>
        <v>0.083333333333333</v>
      </c>
      <c r="CH10" s="135">
        <v>1</v>
      </c>
      <c r="CI10" s="136">
        <f>IFERROR(CH10/CF10,"-")</f>
        <v>0.5</v>
      </c>
      <c r="CJ10" s="137">
        <v>881400</v>
      </c>
      <c r="CK10" s="138">
        <f>IFERROR(CJ10/CF10,"-")</f>
        <v>440700</v>
      </c>
      <c r="CL10" s="139"/>
      <c r="CM10" s="139"/>
      <c r="CN10" s="139">
        <v>1</v>
      </c>
      <c r="CO10" s="140">
        <v>4</v>
      </c>
      <c r="CP10" s="141">
        <v>935400</v>
      </c>
      <c r="CQ10" s="141">
        <v>881400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0.71754385964912</v>
      </c>
      <c r="B11" s="203" t="s">
        <v>77</v>
      </c>
      <c r="C11" s="203"/>
      <c r="D11" s="203" t="s">
        <v>78</v>
      </c>
      <c r="E11" s="203" t="s">
        <v>79</v>
      </c>
      <c r="F11" s="203" t="s">
        <v>63</v>
      </c>
      <c r="G11" s="203" t="s">
        <v>80</v>
      </c>
      <c r="H11" s="90" t="s">
        <v>65</v>
      </c>
      <c r="I11" s="205" t="s">
        <v>81</v>
      </c>
      <c r="J11" s="188">
        <v>570000</v>
      </c>
      <c r="K11" s="81">
        <v>21</v>
      </c>
      <c r="L11" s="81">
        <v>0</v>
      </c>
      <c r="M11" s="81">
        <v>81</v>
      </c>
      <c r="N11" s="91">
        <v>8</v>
      </c>
      <c r="O11" s="92">
        <v>0</v>
      </c>
      <c r="P11" s="93">
        <f>N11+O11</f>
        <v>8</v>
      </c>
      <c r="Q11" s="82">
        <f>IFERROR(P11/M11,"-")</f>
        <v>0.098765432098765</v>
      </c>
      <c r="R11" s="81">
        <v>0</v>
      </c>
      <c r="S11" s="81">
        <v>0</v>
      </c>
      <c r="T11" s="82">
        <f>IFERROR(S11/(O11+P11),"-")</f>
        <v>0</v>
      </c>
      <c r="U11" s="182">
        <f>IFERROR(J11/SUM(P11:P16),"-")</f>
        <v>12127.659574468</v>
      </c>
      <c r="V11" s="84">
        <v>1</v>
      </c>
      <c r="W11" s="82">
        <f>IF(P11=0,"-",V11/P11)</f>
        <v>0.125</v>
      </c>
      <c r="X11" s="186">
        <v>23000</v>
      </c>
      <c r="Y11" s="187">
        <f>IFERROR(X11/P11,"-")</f>
        <v>2875</v>
      </c>
      <c r="Z11" s="187">
        <f>IFERROR(X11/V11,"-")</f>
        <v>23000</v>
      </c>
      <c r="AA11" s="188">
        <f>SUM(X11:X16)-SUM(J11:J16)</f>
        <v>-161000</v>
      </c>
      <c r="AB11" s="85">
        <f>SUM(X11:X16)/SUM(J11:J16)</f>
        <v>0.71754385964912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0.125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0.5</v>
      </c>
      <c r="BP11" s="121">
        <v>1</v>
      </c>
      <c r="BQ11" s="122">
        <f>IFERROR(BP11/BN11,"-")</f>
        <v>0.25</v>
      </c>
      <c r="BR11" s="123">
        <v>23000</v>
      </c>
      <c r="BS11" s="124">
        <f>IFERROR(BR11/BN11,"-")</f>
        <v>5750</v>
      </c>
      <c r="BT11" s="125"/>
      <c r="BU11" s="125"/>
      <c r="BV11" s="125">
        <v>1</v>
      </c>
      <c r="BW11" s="126">
        <v>3</v>
      </c>
      <c r="BX11" s="127">
        <f>IF(P11=0,"",IF(BW11=0,"",(BW11/P11)))</f>
        <v>0.375</v>
      </c>
      <c r="BY11" s="128">
        <v>1</v>
      </c>
      <c r="BZ11" s="129">
        <f>IFERROR(BY11/BW11,"-")</f>
        <v>0.33333333333333</v>
      </c>
      <c r="CA11" s="130">
        <v>5000</v>
      </c>
      <c r="CB11" s="131">
        <f>IFERROR(CA11/BW11,"-")</f>
        <v>1666.6666666667</v>
      </c>
      <c r="CC11" s="132">
        <v>1</v>
      </c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23000</v>
      </c>
      <c r="CQ11" s="141">
        <v>23000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82</v>
      </c>
      <c r="C12" s="203"/>
      <c r="D12" s="203" t="s">
        <v>78</v>
      </c>
      <c r="E12" s="203" t="s">
        <v>79</v>
      </c>
      <c r="F12" s="203" t="s">
        <v>75</v>
      </c>
      <c r="G12" s="203"/>
      <c r="H12" s="90"/>
      <c r="I12" s="90"/>
      <c r="J12" s="188"/>
      <c r="K12" s="81">
        <v>57</v>
      </c>
      <c r="L12" s="81">
        <v>39</v>
      </c>
      <c r="M12" s="81">
        <v>17</v>
      </c>
      <c r="N12" s="91">
        <v>6</v>
      </c>
      <c r="O12" s="92">
        <v>0</v>
      </c>
      <c r="P12" s="93">
        <f>N12+O12</f>
        <v>6</v>
      </c>
      <c r="Q12" s="82">
        <f>IFERROR(P12/M12,"-")</f>
        <v>0.35294117647059</v>
      </c>
      <c r="R12" s="81">
        <v>3</v>
      </c>
      <c r="S12" s="81">
        <v>1</v>
      </c>
      <c r="T12" s="82">
        <f>IFERROR(S12/(O12+P12),"-")</f>
        <v>0.16666666666667</v>
      </c>
      <c r="U12" s="182"/>
      <c r="V12" s="84">
        <v>3</v>
      </c>
      <c r="W12" s="82">
        <f>IF(P12=0,"-",V12/P12)</f>
        <v>0.5</v>
      </c>
      <c r="X12" s="186">
        <v>298000</v>
      </c>
      <c r="Y12" s="187">
        <f>IFERROR(X12/P12,"-")</f>
        <v>49666.666666667</v>
      </c>
      <c r="Z12" s="187">
        <f>IFERROR(X12/V12,"-")</f>
        <v>99333.333333333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2</v>
      </c>
      <c r="BO12" s="120">
        <f>IF(P12=0,"",IF(BN12=0,"",(BN12/P12)))</f>
        <v>0.33333333333333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4</v>
      </c>
      <c r="BX12" s="127">
        <f>IF(P12=0,"",IF(BW12=0,"",(BW12/P12)))</f>
        <v>0.66666666666667</v>
      </c>
      <c r="BY12" s="128">
        <v>3</v>
      </c>
      <c r="BZ12" s="129">
        <f>IFERROR(BY12/BW12,"-")</f>
        <v>0.75</v>
      </c>
      <c r="CA12" s="130">
        <v>298000</v>
      </c>
      <c r="CB12" s="131">
        <f>IFERROR(CA12/BW12,"-")</f>
        <v>74500</v>
      </c>
      <c r="CC12" s="132"/>
      <c r="CD12" s="132"/>
      <c r="CE12" s="132">
        <v>3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298000</v>
      </c>
      <c r="CQ12" s="141">
        <v>269000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83</v>
      </c>
      <c r="C13" s="203"/>
      <c r="D13" s="203" t="s">
        <v>61</v>
      </c>
      <c r="E13" s="203" t="s">
        <v>84</v>
      </c>
      <c r="F13" s="203" t="s">
        <v>63</v>
      </c>
      <c r="G13" s="203" t="s">
        <v>85</v>
      </c>
      <c r="H13" s="90" t="s">
        <v>86</v>
      </c>
      <c r="I13" s="205" t="s">
        <v>81</v>
      </c>
      <c r="J13" s="188"/>
      <c r="K13" s="81">
        <v>26</v>
      </c>
      <c r="L13" s="81">
        <v>0</v>
      </c>
      <c r="M13" s="81">
        <v>129</v>
      </c>
      <c r="N13" s="91">
        <v>15</v>
      </c>
      <c r="O13" s="92">
        <v>0</v>
      </c>
      <c r="P13" s="93">
        <f>N13+O13</f>
        <v>15</v>
      </c>
      <c r="Q13" s="82">
        <f>IFERROR(P13/M13,"-")</f>
        <v>0.11627906976744</v>
      </c>
      <c r="R13" s="81">
        <v>1</v>
      </c>
      <c r="S13" s="81">
        <v>1</v>
      </c>
      <c r="T13" s="82">
        <f>IFERROR(S13/(O13+P13),"-")</f>
        <v>0.066666666666667</v>
      </c>
      <c r="U13" s="182"/>
      <c r="V13" s="84">
        <v>2</v>
      </c>
      <c r="W13" s="82">
        <f>IF(P13=0,"-",V13/P13)</f>
        <v>0.13333333333333</v>
      </c>
      <c r="X13" s="186">
        <v>25000</v>
      </c>
      <c r="Y13" s="187">
        <f>IFERROR(X13/P13,"-")</f>
        <v>1666.6666666667</v>
      </c>
      <c r="Z13" s="187">
        <f>IFERROR(X13/V13,"-")</f>
        <v>12500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4</v>
      </c>
      <c r="BF13" s="113">
        <f>IF(P13=0,"",IF(BE13=0,"",(BE13/P13)))</f>
        <v>0.26666666666667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6</v>
      </c>
      <c r="BO13" s="120">
        <f>IF(P13=0,"",IF(BN13=0,"",(BN13/P13)))</f>
        <v>0.4</v>
      </c>
      <c r="BP13" s="121">
        <v>1</v>
      </c>
      <c r="BQ13" s="122">
        <f>IFERROR(BP13/BN13,"-")</f>
        <v>0.16666666666667</v>
      </c>
      <c r="BR13" s="123">
        <v>3000</v>
      </c>
      <c r="BS13" s="124">
        <f>IFERROR(BR13/BN13,"-")</f>
        <v>500</v>
      </c>
      <c r="BT13" s="125">
        <v>1</v>
      </c>
      <c r="BU13" s="125"/>
      <c r="BV13" s="125"/>
      <c r="BW13" s="126">
        <v>3</v>
      </c>
      <c r="BX13" s="127">
        <f>IF(P13=0,"",IF(BW13=0,"",(BW13/P13)))</f>
        <v>0.2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2</v>
      </c>
      <c r="CG13" s="134">
        <f>IF(P13=0,"",IF(CF13=0,"",(CF13/P13)))</f>
        <v>0.13333333333333</v>
      </c>
      <c r="CH13" s="135">
        <v>1</v>
      </c>
      <c r="CI13" s="136">
        <f>IFERROR(CH13/CF13,"-")</f>
        <v>0.5</v>
      </c>
      <c r="CJ13" s="137">
        <v>22000</v>
      </c>
      <c r="CK13" s="138">
        <f>IFERROR(CJ13/CF13,"-")</f>
        <v>11000</v>
      </c>
      <c r="CL13" s="139"/>
      <c r="CM13" s="139"/>
      <c r="CN13" s="139">
        <v>1</v>
      </c>
      <c r="CO13" s="140">
        <v>2</v>
      </c>
      <c r="CP13" s="141">
        <v>25000</v>
      </c>
      <c r="CQ13" s="141">
        <v>22000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61</v>
      </c>
      <c r="E14" s="203" t="s">
        <v>84</v>
      </c>
      <c r="F14" s="203" t="s">
        <v>75</v>
      </c>
      <c r="G14" s="203"/>
      <c r="H14" s="90"/>
      <c r="I14" s="90"/>
      <c r="J14" s="188"/>
      <c r="K14" s="81">
        <v>61</v>
      </c>
      <c r="L14" s="81">
        <v>46</v>
      </c>
      <c r="M14" s="81">
        <v>14</v>
      </c>
      <c r="N14" s="91">
        <v>11</v>
      </c>
      <c r="O14" s="92">
        <v>0</v>
      </c>
      <c r="P14" s="93">
        <f>N14+O14</f>
        <v>11</v>
      </c>
      <c r="Q14" s="82">
        <f>IFERROR(P14/M14,"-")</f>
        <v>0.78571428571429</v>
      </c>
      <c r="R14" s="81">
        <v>3</v>
      </c>
      <c r="S14" s="81">
        <v>1</v>
      </c>
      <c r="T14" s="82">
        <f>IFERROR(S14/(O14+P14),"-")</f>
        <v>0.090909090909091</v>
      </c>
      <c r="U14" s="182"/>
      <c r="V14" s="84">
        <v>0</v>
      </c>
      <c r="W14" s="82">
        <f>IF(P14=0,"-",V14/P14)</f>
        <v>0</v>
      </c>
      <c r="X14" s="186">
        <v>3000</v>
      </c>
      <c r="Y14" s="187">
        <f>IFERROR(X14/P14,"-")</f>
        <v>272.72727272727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0.090909090909091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4</v>
      </c>
      <c r="BO14" s="120">
        <f>IF(P14=0,"",IF(BN14=0,"",(BN14/P14)))</f>
        <v>0.36363636363636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5</v>
      </c>
      <c r="BX14" s="127">
        <f>IF(P14=0,"",IF(BW14=0,"",(BW14/P14)))</f>
        <v>0.45454545454545</v>
      </c>
      <c r="BY14" s="128">
        <v>3</v>
      </c>
      <c r="BZ14" s="129">
        <f>IFERROR(BY14/BW14,"-")</f>
        <v>0.6</v>
      </c>
      <c r="CA14" s="130">
        <v>22000</v>
      </c>
      <c r="CB14" s="131">
        <f>IFERROR(CA14/BW14,"-")</f>
        <v>4400</v>
      </c>
      <c r="CC14" s="132">
        <v>2</v>
      </c>
      <c r="CD14" s="132"/>
      <c r="CE14" s="132">
        <v>1</v>
      </c>
      <c r="CF14" s="133">
        <v>1</v>
      </c>
      <c r="CG14" s="134">
        <f>IF(P14=0,"",IF(CF14=0,"",(CF14/P14)))</f>
        <v>0.090909090909091</v>
      </c>
      <c r="CH14" s="135">
        <v>1</v>
      </c>
      <c r="CI14" s="136">
        <f>IFERROR(CH14/CF14,"-")</f>
        <v>1</v>
      </c>
      <c r="CJ14" s="137">
        <v>80000</v>
      </c>
      <c r="CK14" s="138">
        <f>IFERROR(CJ14/CF14,"-")</f>
        <v>80000</v>
      </c>
      <c r="CL14" s="139"/>
      <c r="CM14" s="139"/>
      <c r="CN14" s="139">
        <v>1</v>
      </c>
      <c r="CO14" s="140">
        <v>0</v>
      </c>
      <c r="CP14" s="141">
        <v>3000</v>
      </c>
      <c r="CQ14" s="141">
        <v>80000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88</v>
      </c>
      <c r="C15" s="203"/>
      <c r="D15" s="203" t="s">
        <v>89</v>
      </c>
      <c r="E15" s="203" t="s">
        <v>90</v>
      </c>
      <c r="F15" s="203" t="s">
        <v>63</v>
      </c>
      <c r="G15" s="203" t="s">
        <v>85</v>
      </c>
      <c r="H15" s="90" t="s">
        <v>86</v>
      </c>
      <c r="I15" s="204" t="s">
        <v>91</v>
      </c>
      <c r="J15" s="188"/>
      <c r="K15" s="81">
        <v>6</v>
      </c>
      <c r="L15" s="81">
        <v>0</v>
      </c>
      <c r="M15" s="81">
        <v>39</v>
      </c>
      <c r="N15" s="91">
        <v>2</v>
      </c>
      <c r="O15" s="92">
        <v>0</v>
      </c>
      <c r="P15" s="93">
        <f>N15+O15</f>
        <v>2</v>
      </c>
      <c r="Q15" s="82">
        <f>IFERROR(P15/M15,"-")</f>
        <v>0.051282051282051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1</v>
      </c>
      <c r="W15" s="82">
        <f>IF(P15=0,"-",V15/P15)</f>
        <v>0.5</v>
      </c>
      <c r="X15" s="186">
        <v>12000</v>
      </c>
      <c r="Y15" s="187">
        <f>IFERROR(X15/P15,"-")</f>
        <v>6000</v>
      </c>
      <c r="Z15" s="187">
        <f>IFERROR(X15/V15,"-")</f>
        <v>12000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2</v>
      </c>
      <c r="BX15" s="127">
        <f>IF(P15=0,"",IF(BW15=0,"",(BW15/P15)))</f>
        <v>1</v>
      </c>
      <c r="BY15" s="128">
        <v>1</v>
      </c>
      <c r="BZ15" s="129">
        <f>IFERROR(BY15/BW15,"-")</f>
        <v>0.5</v>
      </c>
      <c r="CA15" s="130">
        <v>12000</v>
      </c>
      <c r="CB15" s="131">
        <f>IFERROR(CA15/BW15,"-")</f>
        <v>6000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12000</v>
      </c>
      <c r="CQ15" s="141">
        <v>12000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92</v>
      </c>
      <c r="C16" s="203"/>
      <c r="D16" s="203" t="s">
        <v>89</v>
      </c>
      <c r="E16" s="203" t="s">
        <v>90</v>
      </c>
      <c r="F16" s="203" t="s">
        <v>75</v>
      </c>
      <c r="G16" s="203"/>
      <c r="H16" s="90"/>
      <c r="I16" s="90"/>
      <c r="J16" s="188"/>
      <c r="K16" s="81">
        <v>18</v>
      </c>
      <c r="L16" s="81">
        <v>16</v>
      </c>
      <c r="M16" s="81">
        <v>8</v>
      </c>
      <c r="N16" s="91">
        <v>5</v>
      </c>
      <c r="O16" s="92">
        <v>0</v>
      </c>
      <c r="P16" s="93">
        <f>N16+O16</f>
        <v>5</v>
      </c>
      <c r="Q16" s="82">
        <f>IFERROR(P16/M16,"-")</f>
        <v>0.625</v>
      </c>
      <c r="R16" s="81">
        <v>2</v>
      </c>
      <c r="S16" s="81">
        <v>0</v>
      </c>
      <c r="T16" s="82">
        <f>IFERROR(S16/(O16+P16),"-")</f>
        <v>0</v>
      </c>
      <c r="U16" s="182"/>
      <c r="V16" s="84">
        <v>2</v>
      </c>
      <c r="W16" s="82">
        <f>IF(P16=0,"-",V16/P16)</f>
        <v>0.4</v>
      </c>
      <c r="X16" s="186">
        <v>48000</v>
      </c>
      <c r="Y16" s="187">
        <f>IFERROR(X16/P16,"-")</f>
        <v>9600</v>
      </c>
      <c r="Z16" s="187">
        <f>IFERROR(X16/V16,"-")</f>
        <v>24000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0.2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4</v>
      </c>
      <c r="BX16" s="127">
        <f>IF(P16=0,"",IF(BW16=0,"",(BW16/P16)))</f>
        <v>0.8</v>
      </c>
      <c r="BY16" s="128">
        <v>2</v>
      </c>
      <c r="BZ16" s="129">
        <f>IFERROR(BY16/BW16,"-")</f>
        <v>0.5</v>
      </c>
      <c r="CA16" s="130">
        <v>48000</v>
      </c>
      <c r="CB16" s="131">
        <f>IFERROR(CA16/BW16,"-")</f>
        <v>12000</v>
      </c>
      <c r="CC16" s="132">
        <v>1</v>
      </c>
      <c r="CD16" s="132"/>
      <c r="CE16" s="132">
        <v>1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48000</v>
      </c>
      <c r="CQ16" s="141">
        <v>45000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2.0307692307692</v>
      </c>
      <c r="B17" s="203" t="s">
        <v>93</v>
      </c>
      <c r="C17" s="203"/>
      <c r="D17" s="203" t="s">
        <v>61</v>
      </c>
      <c r="E17" s="203" t="s">
        <v>84</v>
      </c>
      <c r="F17" s="203" t="s">
        <v>63</v>
      </c>
      <c r="G17" s="203" t="s">
        <v>94</v>
      </c>
      <c r="H17" s="90" t="s">
        <v>95</v>
      </c>
      <c r="I17" s="204" t="s">
        <v>66</v>
      </c>
      <c r="J17" s="188">
        <v>520000</v>
      </c>
      <c r="K17" s="81">
        <v>35</v>
      </c>
      <c r="L17" s="81">
        <v>0</v>
      </c>
      <c r="M17" s="81">
        <v>162</v>
      </c>
      <c r="N17" s="91">
        <v>18</v>
      </c>
      <c r="O17" s="92">
        <v>0</v>
      </c>
      <c r="P17" s="93">
        <f>N17+O17</f>
        <v>18</v>
      </c>
      <c r="Q17" s="82">
        <f>IFERROR(P17/M17,"-")</f>
        <v>0.11111111111111</v>
      </c>
      <c r="R17" s="81">
        <v>1</v>
      </c>
      <c r="S17" s="81">
        <v>3</v>
      </c>
      <c r="T17" s="82">
        <f>IFERROR(S17/(O17+P17),"-")</f>
        <v>0.16666666666667</v>
      </c>
      <c r="U17" s="182">
        <f>IFERROR(J17/SUM(P17:P21),"-")</f>
        <v>9811.320754717</v>
      </c>
      <c r="V17" s="84">
        <v>1</v>
      </c>
      <c r="W17" s="82">
        <f>IF(P17=0,"-",V17/P17)</f>
        <v>0.055555555555556</v>
      </c>
      <c r="X17" s="186">
        <v>20000</v>
      </c>
      <c r="Y17" s="187">
        <f>IFERROR(X17/P17,"-")</f>
        <v>1111.1111111111</v>
      </c>
      <c r="Z17" s="187">
        <f>IFERROR(X17/V17,"-")</f>
        <v>20000</v>
      </c>
      <c r="AA17" s="188">
        <f>SUM(X17:X21)-SUM(J17:J21)</f>
        <v>536000</v>
      </c>
      <c r="AB17" s="85">
        <f>SUM(X17:X21)/SUM(J17:J21)</f>
        <v>2.0307692307692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0.055555555555556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1</v>
      </c>
      <c r="AW17" s="107">
        <f>IF(P17=0,"",IF(AV17=0,"",(AV17/P17)))</f>
        <v>0.055555555555556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6</v>
      </c>
      <c r="BF17" s="113">
        <f>IF(P17=0,"",IF(BE17=0,"",(BE17/P17)))</f>
        <v>0.33333333333333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4</v>
      </c>
      <c r="BO17" s="120">
        <f>IF(P17=0,"",IF(BN17=0,"",(BN17/P17)))</f>
        <v>0.22222222222222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6</v>
      </c>
      <c r="BX17" s="127">
        <f>IF(P17=0,"",IF(BW17=0,"",(BW17/P17)))</f>
        <v>0.33333333333333</v>
      </c>
      <c r="BY17" s="128">
        <v>1</v>
      </c>
      <c r="BZ17" s="129">
        <f>IFERROR(BY17/BW17,"-")</f>
        <v>0.16666666666667</v>
      </c>
      <c r="CA17" s="130">
        <v>20000</v>
      </c>
      <c r="CB17" s="131">
        <f>IFERROR(CA17/BW17,"-")</f>
        <v>3333.3333333333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20000</v>
      </c>
      <c r="CQ17" s="141">
        <v>20000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96</v>
      </c>
      <c r="C18" s="203"/>
      <c r="D18" s="203" t="s">
        <v>97</v>
      </c>
      <c r="E18" s="203" t="s">
        <v>98</v>
      </c>
      <c r="F18" s="203" t="s">
        <v>63</v>
      </c>
      <c r="G18" s="203" t="s">
        <v>94</v>
      </c>
      <c r="H18" s="90" t="s">
        <v>95</v>
      </c>
      <c r="I18" s="205" t="s">
        <v>99</v>
      </c>
      <c r="J18" s="188"/>
      <c r="K18" s="81">
        <v>17</v>
      </c>
      <c r="L18" s="81">
        <v>0</v>
      </c>
      <c r="M18" s="81">
        <v>39</v>
      </c>
      <c r="N18" s="91">
        <v>3</v>
      </c>
      <c r="O18" s="92">
        <v>0</v>
      </c>
      <c r="P18" s="93">
        <f>N18+O18</f>
        <v>3</v>
      </c>
      <c r="Q18" s="82">
        <f>IFERROR(P18/M18,"-")</f>
        <v>0.076923076923077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2</v>
      </c>
      <c r="BO18" s="120">
        <f>IF(P18=0,"",IF(BN18=0,"",(BN18/P18)))</f>
        <v>0.66666666666667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0.33333333333333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100</v>
      </c>
      <c r="C19" s="203"/>
      <c r="D19" s="203" t="s">
        <v>89</v>
      </c>
      <c r="E19" s="203" t="s">
        <v>90</v>
      </c>
      <c r="F19" s="203" t="s">
        <v>63</v>
      </c>
      <c r="G19" s="203" t="s">
        <v>94</v>
      </c>
      <c r="H19" s="90" t="s">
        <v>95</v>
      </c>
      <c r="I19" s="205" t="s">
        <v>101</v>
      </c>
      <c r="J19" s="188"/>
      <c r="K19" s="81">
        <v>0</v>
      </c>
      <c r="L19" s="81">
        <v>0</v>
      </c>
      <c r="M19" s="81">
        <v>2</v>
      </c>
      <c r="N19" s="91">
        <v>0</v>
      </c>
      <c r="O19" s="92">
        <v>0</v>
      </c>
      <c r="P19" s="93">
        <f>N19+O19</f>
        <v>0</v>
      </c>
      <c r="Q19" s="82">
        <f>IFERROR(P19/M19,"-")</f>
        <v>0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102</v>
      </c>
      <c r="C20" s="203"/>
      <c r="D20" s="203" t="s">
        <v>103</v>
      </c>
      <c r="E20" s="203" t="s">
        <v>104</v>
      </c>
      <c r="F20" s="203" t="s">
        <v>63</v>
      </c>
      <c r="G20" s="203" t="s">
        <v>94</v>
      </c>
      <c r="H20" s="90" t="s">
        <v>95</v>
      </c>
      <c r="I20" s="204" t="s">
        <v>105</v>
      </c>
      <c r="J20" s="188"/>
      <c r="K20" s="81">
        <v>20</v>
      </c>
      <c r="L20" s="81">
        <v>0</v>
      </c>
      <c r="M20" s="81">
        <v>87</v>
      </c>
      <c r="N20" s="91">
        <v>8</v>
      </c>
      <c r="O20" s="92">
        <v>0</v>
      </c>
      <c r="P20" s="93">
        <f>N20+O20</f>
        <v>8</v>
      </c>
      <c r="Q20" s="82">
        <f>IFERROR(P20/M20,"-")</f>
        <v>0.091954022988506</v>
      </c>
      <c r="R20" s="81">
        <v>2</v>
      </c>
      <c r="S20" s="81">
        <v>2</v>
      </c>
      <c r="T20" s="82">
        <f>IFERROR(S20/(O20+P20),"-")</f>
        <v>0.25</v>
      </c>
      <c r="U20" s="182"/>
      <c r="V20" s="84">
        <v>4</v>
      </c>
      <c r="W20" s="82">
        <f>IF(P20=0,"-",V20/P20)</f>
        <v>0.5</v>
      </c>
      <c r="X20" s="186">
        <v>497000</v>
      </c>
      <c r="Y20" s="187">
        <f>IFERROR(X20/P20,"-")</f>
        <v>62125</v>
      </c>
      <c r="Z20" s="187">
        <f>IFERROR(X20/V20,"-")</f>
        <v>124250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2</v>
      </c>
      <c r="AN20" s="101">
        <f>IF(P20=0,"",IF(AM20=0,"",(AM20/P20)))</f>
        <v>0.25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>
        <v>1</v>
      </c>
      <c r="AW20" s="107">
        <f>IF(P20=0,"",IF(AV20=0,"",(AV20/P20)))</f>
        <v>0.125</v>
      </c>
      <c r="AX20" s="106">
        <v>1</v>
      </c>
      <c r="AY20" s="108">
        <f>IFERROR(AX20/AV20,"-")</f>
        <v>1</v>
      </c>
      <c r="AZ20" s="109">
        <v>13000</v>
      </c>
      <c r="BA20" s="110">
        <f>IFERROR(AZ20/AV20,"-")</f>
        <v>13000</v>
      </c>
      <c r="BB20" s="111"/>
      <c r="BC20" s="111"/>
      <c r="BD20" s="111">
        <v>1</v>
      </c>
      <c r="BE20" s="112">
        <v>1</v>
      </c>
      <c r="BF20" s="113">
        <f>IF(P20=0,"",IF(BE20=0,"",(BE20/P20)))</f>
        <v>0.125</v>
      </c>
      <c r="BG20" s="112">
        <v>1</v>
      </c>
      <c r="BH20" s="114">
        <f>IFERROR(BG20/BE20,"-")</f>
        <v>1</v>
      </c>
      <c r="BI20" s="115">
        <v>3000</v>
      </c>
      <c r="BJ20" s="116">
        <f>IFERROR(BI20/BE20,"-")</f>
        <v>3000</v>
      </c>
      <c r="BK20" s="117">
        <v>1</v>
      </c>
      <c r="BL20" s="117"/>
      <c r="BM20" s="117"/>
      <c r="BN20" s="119">
        <v>4</v>
      </c>
      <c r="BO20" s="120">
        <f>IF(P20=0,"",IF(BN20=0,"",(BN20/P20)))</f>
        <v>0.5</v>
      </c>
      <c r="BP20" s="121">
        <v>2</v>
      </c>
      <c r="BQ20" s="122">
        <f>IFERROR(BP20/BN20,"-")</f>
        <v>0.5</v>
      </c>
      <c r="BR20" s="123">
        <v>481000</v>
      </c>
      <c r="BS20" s="124">
        <f>IFERROR(BR20/BN20,"-")</f>
        <v>120250</v>
      </c>
      <c r="BT20" s="125"/>
      <c r="BU20" s="125"/>
      <c r="BV20" s="125">
        <v>2</v>
      </c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4</v>
      </c>
      <c r="CP20" s="141">
        <v>497000</v>
      </c>
      <c r="CQ20" s="141">
        <v>360000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106</v>
      </c>
      <c r="C21" s="203"/>
      <c r="D21" s="203" t="s">
        <v>74</v>
      </c>
      <c r="E21" s="203" t="s">
        <v>74</v>
      </c>
      <c r="F21" s="203" t="s">
        <v>75</v>
      </c>
      <c r="G21" s="203" t="s">
        <v>76</v>
      </c>
      <c r="H21" s="90"/>
      <c r="I21" s="90"/>
      <c r="J21" s="188"/>
      <c r="K21" s="81">
        <v>162</v>
      </c>
      <c r="L21" s="81">
        <v>98</v>
      </c>
      <c r="M21" s="81">
        <v>37</v>
      </c>
      <c r="N21" s="91">
        <v>24</v>
      </c>
      <c r="O21" s="92">
        <v>0</v>
      </c>
      <c r="P21" s="93">
        <f>N21+O21</f>
        <v>24</v>
      </c>
      <c r="Q21" s="82">
        <f>IFERROR(P21/M21,"-")</f>
        <v>0.64864864864865</v>
      </c>
      <c r="R21" s="81">
        <v>3</v>
      </c>
      <c r="S21" s="81">
        <v>3</v>
      </c>
      <c r="T21" s="82">
        <f>IFERROR(S21/(O21+P21),"-")</f>
        <v>0.125</v>
      </c>
      <c r="U21" s="182"/>
      <c r="V21" s="84">
        <v>6</v>
      </c>
      <c r="W21" s="82">
        <f>IF(P21=0,"-",V21/P21)</f>
        <v>0.25</v>
      </c>
      <c r="X21" s="186">
        <v>539000</v>
      </c>
      <c r="Y21" s="187">
        <f>IFERROR(X21/P21,"-")</f>
        <v>22458.333333333</v>
      </c>
      <c r="Z21" s="187">
        <f>IFERROR(X21/V21,"-")</f>
        <v>89833.333333333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0.041666666666667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5</v>
      </c>
      <c r="BF21" s="113">
        <f>IF(P21=0,"",IF(BE21=0,"",(BE21/P21)))</f>
        <v>0.20833333333333</v>
      </c>
      <c r="BG21" s="112">
        <v>2</v>
      </c>
      <c r="BH21" s="114">
        <f>IFERROR(BG21/BE21,"-")</f>
        <v>0.4</v>
      </c>
      <c r="BI21" s="115">
        <v>55000</v>
      </c>
      <c r="BJ21" s="116">
        <f>IFERROR(BI21/BE21,"-")</f>
        <v>11000</v>
      </c>
      <c r="BK21" s="117">
        <v>1</v>
      </c>
      <c r="BL21" s="117"/>
      <c r="BM21" s="117">
        <v>1</v>
      </c>
      <c r="BN21" s="119">
        <v>8</v>
      </c>
      <c r="BO21" s="120">
        <f>IF(P21=0,"",IF(BN21=0,"",(BN21/P21)))</f>
        <v>0.33333333333333</v>
      </c>
      <c r="BP21" s="121">
        <v>3</v>
      </c>
      <c r="BQ21" s="122">
        <f>IFERROR(BP21/BN21,"-")</f>
        <v>0.375</v>
      </c>
      <c r="BR21" s="123">
        <v>121000</v>
      </c>
      <c r="BS21" s="124">
        <f>IFERROR(BR21/BN21,"-")</f>
        <v>15125</v>
      </c>
      <c r="BT21" s="125"/>
      <c r="BU21" s="125"/>
      <c r="BV21" s="125">
        <v>3</v>
      </c>
      <c r="BW21" s="126">
        <v>7</v>
      </c>
      <c r="BX21" s="127">
        <f>IF(P21=0,"",IF(BW21=0,"",(BW21/P21)))</f>
        <v>0.29166666666667</v>
      </c>
      <c r="BY21" s="128">
        <v>1</v>
      </c>
      <c r="BZ21" s="129">
        <f>IFERROR(BY21/BW21,"-")</f>
        <v>0.14285714285714</v>
      </c>
      <c r="CA21" s="130">
        <v>384000</v>
      </c>
      <c r="CB21" s="131">
        <f>IFERROR(CA21/BW21,"-")</f>
        <v>54857.142857143</v>
      </c>
      <c r="CC21" s="132"/>
      <c r="CD21" s="132"/>
      <c r="CE21" s="132">
        <v>1</v>
      </c>
      <c r="CF21" s="133">
        <v>3</v>
      </c>
      <c r="CG21" s="134">
        <f>IF(P21=0,"",IF(CF21=0,"",(CF21/P21)))</f>
        <v>0.125</v>
      </c>
      <c r="CH21" s="135">
        <v>1</v>
      </c>
      <c r="CI21" s="136">
        <f>IFERROR(CH21/CF21,"-")</f>
        <v>0.33333333333333</v>
      </c>
      <c r="CJ21" s="137">
        <v>5000</v>
      </c>
      <c r="CK21" s="138">
        <f>IFERROR(CJ21/CF21,"-")</f>
        <v>1666.6666666667</v>
      </c>
      <c r="CL21" s="139">
        <v>1</v>
      </c>
      <c r="CM21" s="139"/>
      <c r="CN21" s="139"/>
      <c r="CO21" s="140">
        <v>6</v>
      </c>
      <c r="CP21" s="141">
        <v>539000</v>
      </c>
      <c r="CQ21" s="141">
        <v>384000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0.88325</v>
      </c>
      <c r="B22" s="203" t="s">
        <v>107</v>
      </c>
      <c r="C22" s="203"/>
      <c r="D22" s="203" t="s">
        <v>61</v>
      </c>
      <c r="E22" s="203" t="s">
        <v>84</v>
      </c>
      <c r="F22" s="203" t="s">
        <v>63</v>
      </c>
      <c r="G22" s="203" t="s">
        <v>108</v>
      </c>
      <c r="H22" s="90" t="s">
        <v>109</v>
      </c>
      <c r="I22" s="90" t="s">
        <v>110</v>
      </c>
      <c r="J22" s="188">
        <v>200000</v>
      </c>
      <c r="K22" s="81">
        <v>16</v>
      </c>
      <c r="L22" s="81">
        <v>0</v>
      </c>
      <c r="M22" s="81">
        <v>143</v>
      </c>
      <c r="N22" s="91">
        <v>7</v>
      </c>
      <c r="O22" s="92">
        <v>0</v>
      </c>
      <c r="P22" s="93">
        <f>N22+O22</f>
        <v>7</v>
      </c>
      <c r="Q22" s="82">
        <f>IFERROR(P22/M22,"-")</f>
        <v>0.048951048951049</v>
      </c>
      <c r="R22" s="81">
        <v>1</v>
      </c>
      <c r="S22" s="81">
        <v>2</v>
      </c>
      <c r="T22" s="82">
        <f>IFERROR(S22/(O22+P22),"-")</f>
        <v>0.28571428571429</v>
      </c>
      <c r="U22" s="182">
        <f>IFERROR(J22/SUM(P22:P27),"-")</f>
        <v>5882.3529411765</v>
      </c>
      <c r="V22" s="84">
        <v>1</v>
      </c>
      <c r="W22" s="82">
        <f>IF(P22=0,"-",V22/P22)</f>
        <v>0.14285714285714</v>
      </c>
      <c r="X22" s="186">
        <v>35000</v>
      </c>
      <c r="Y22" s="187">
        <f>IFERROR(X22/P22,"-")</f>
        <v>5000</v>
      </c>
      <c r="Z22" s="187">
        <f>IFERROR(X22/V22,"-")</f>
        <v>35000</v>
      </c>
      <c r="AA22" s="188">
        <f>SUM(X22:X27)-SUM(J22:J27)</f>
        <v>-23350</v>
      </c>
      <c r="AB22" s="85">
        <f>SUM(X22:X27)/SUM(J22:J27)</f>
        <v>0.88325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0.14285714285714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2</v>
      </c>
      <c r="BF22" s="113">
        <f>IF(P22=0,"",IF(BE22=0,"",(BE22/P22)))</f>
        <v>0.28571428571429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0.28571428571429</v>
      </c>
      <c r="BP22" s="121">
        <v>1</v>
      </c>
      <c r="BQ22" s="122">
        <f>IFERROR(BP22/BN22,"-")</f>
        <v>0.5</v>
      </c>
      <c r="BR22" s="123">
        <v>35000</v>
      </c>
      <c r="BS22" s="124">
        <f>IFERROR(BR22/BN22,"-")</f>
        <v>17500</v>
      </c>
      <c r="BT22" s="125"/>
      <c r="BU22" s="125"/>
      <c r="BV22" s="125">
        <v>1</v>
      </c>
      <c r="BW22" s="126">
        <v>2</v>
      </c>
      <c r="BX22" s="127">
        <f>IF(P22=0,"",IF(BW22=0,"",(BW22/P22)))</f>
        <v>0.28571428571429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35000</v>
      </c>
      <c r="CQ22" s="141">
        <v>35000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111</v>
      </c>
      <c r="C23" s="203"/>
      <c r="D23" s="203" t="s">
        <v>97</v>
      </c>
      <c r="E23" s="203" t="s">
        <v>98</v>
      </c>
      <c r="F23" s="203" t="s">
        <v>63</v>
      </c>
      <c r="G23" s="203"/>
      <c r="H23" s="90" t="s">
        <v>109</v>
      </c>
      <c r="I23" s="90"/>
      <c r="J23" s="188"/>
      <c r="K23" s="81">
        <v>11</v>
      </c>
      <c r="L23" s="81">
        <v>0</v>
      </c>
      <c r="M23" s="81">
        <v>62</v>
      </c>
      <c r="N23" s="91">
        <v>5</v>
      </c>
      <c r="O23" s="92">
        <v>0</v>
      </c>
      <c r="P23" s="93">
        <f>N23+O23</f>
        <v>5</v>
      </c>
      <c r="Q23" s="82">
        <f>IFERROR(P23/M23,"-")</f>
        <v>0.080645161290323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0.2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2</v>
      </c>
      <c r="BF23" s="113">
        <f>IF(P23=0,"",IF(BE23=0,"",(BE23/P23)))</f>
        <v>0.4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0.2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0.2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112</v>
      </c>
      <c r="C24" s="203"/>
      <c r="D24" s="203" t="s">
        <v>78</v>
      </c>
      <c r="E24" s="203" t="s">
        <v>79</v>
      </c>
      <c r="F24" s="203" t="s">
        <v>63</v>
      </c>
      <c r="G24" s="203"/>
      <c r="H24" s="90" t="s">
        <v>109</v>
      </c>
      <c r="I24" s="90"/>
      <c r="J24" s="188"/>
      <c r="K24" s="81">
        <v>4</v>
      </c>
      <c r="L24" s="81">
        <v>0</v>
      </c>
      <c r="M24" s="81">
        <v>41</v>
      </c>
      <c r="N24" s="91">
        <v>1</v>
      </c>
      <c r="O24" s="92">
        <v>0</v>
      </c>
      <c r="P24" s="93">
        <f>N24+O24</f>
        <v>1</v>
      </c>
      <c r="Q24" s="82">
        <f>IFERROR(P24/M24,"-")</f>
        <v>0.024390243902439</v>
      </c>
      <c r="R24" s="81">
        <v>0</v>
      </c>
      <c r="S24" s="81">
        <v>1</v>
      </c>
      <c r="T24" s="82">
        <f>IFERROR(S24/(O24+P24),"-")</f>
        <v>1</v>
      </c>
      <c r="U24" s="182"/>
      <c r="V24" s="84">
        <v>1</v>
      </c>
      <c r="W24" s="82">
        <f>IF(P24=0,"-",V24/P24)</f>
        <v>1</v>
      </c>
      <c r="X24" s="186">
        <v>20000</v>
      </c>
      <c r="Y24" s="187">
        <f>IFERROR(X24/P24,"-")</f>
        <v>20000</v>
      </c>
      <c r="Z24" s="187">
        <f>IFERROR(X24/V24,"-")</f>
        <v>20000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1</v>
      </c>
      <c r="BX24" s="127">
        <f>IF(P24=0,"",IF(BW24=0,"",(BW24/P24)))</f>
        <v>1</v>
      </c>
      <c r="BY24" s="128">
        <v>1</v>
      </c>
      <c r="BZ24" s="129">
        <f>IFERROR(BY24/BW24,"-")</f>
        <v>1</v>
      </c>
      <c r="CA24" s="130">
        <v>20000</v>
      </c>
      <c r="CB24" s="131">
        <f>IFERROR(CA24/BW24,"-")</f>
        <v>20000</v>
      </c>
      <c r="CC24" s="132"/>
      <c r="CD24" s="132">
        <v>1</v>
      </c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20000</v>
      </c>
      <c r="CQ24" s="141">
        <v>20000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113</v>
      </c>
      <c r="C25" s="203"/>
      <c r="D25" s="203" t="s">
        <v>89</v>
      </c>
      <c r="E25" s="203" t="s">
        <v>90</v>
      </c>
      <c r="F25" s="203" t="s">
        <v>63</v>
      </c>
      <c r="G25" s="203"/>
      <c r="H25" s="90" t="s">
        <v>109</v>
      </c>
      <c r="I25" s="90"/>
      <c r="J25" s="188"/>
      <c r="K25" s="81">
        <v>3</v>
      </c>
      <c r="L25" s="81">
        <v>0</v>
      </c>
      <c r="M25" s="81">
        <v>22</v>
      </c>
      <c r="N25" s="91">
        <v>2</v>
      </c>
      <c r="O25" s="92">
        <v>0</v>
      </c>
      <c r="P25" s="93">
        <f>N25+O25</f>
        <v>2</v>
      </c>
      <c r="Q25" s="82">
        <f>IFERROR(P25/M25,"-")</f>
        <v>0.090909090909091</v>
      </c>
      <c r="R25" s="81">
        <v>0</v>
      </c>
      <c r="S25" s="81">
        <v>1</v>
      </c>
      <c r="T25" s="82">
        <f>IFERROR(S25/(O25+P25),"-")</f>
        <v>0.5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2</v>
      </c>
      <c r="BO25" s="120">
        <f>IF(P25=0,"",IF(BN25=0,"",(BN25/P25)))</f>
        <v>1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114</v>
      </c>
      <c r="C26" s="203"/>
      <c r="D26" s="203" t="s">
        <v>103</v>
      </c>
      <c r="E26" s="203" t="s">
        <v>104</v>
      </c>
      <c r="F26" s="203" t="s">
        <v>63</v>
      </c>
      <c r="G26" s="203"/>
      <c r="H26" s="90" t="s">
        <v>109</v>
      </c>
      <c r="I26" s="90"/>
      <c r="J26" s="188"/>
      <c r="K26" s="81">
        <v>2</v>
      </c>
      <c r="L26" s="81">
        <v>0</v>
      </c>
      <c r="M26" s="81">
        <v>30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115</v>
      </c>
      <c r="C27" s="203"/>
      <c r="D27" s="203" t="s">
        <v>74</v>
      </c>
      <c r="E27" s="203" t="s">
        <v>74</v>
      </c>
      <c r="F27" s="203" t="s">
        <v>75</v>
      </c>
      <c r="G27" s="203"/>
      <c r="H27" s="90"/>
      <c r="I27" s="90"/>
      <c r="J27" s="188"/>
      <c r="K27" s="81">
        <v>242</v>
      </c>
      <c r="L27" s="81">
        <v>97</v>
      </c>
      <c r="M27" s="81">
        <v>28</v>
      </c>
      <c r="N27" s="91">
        <v>19</v>
      </c>
      <c r="O27" s="92">
        <v>0</v>
      </c>
      <c r="P27" s="93">
        <f>N27+O27</f>
        <v>19</v>
      </c>
      <c r="Q27" s="82">
        <f>IFERROR(P27/M27,"-")</f>
        <v>0.67857142857143</v>
      </c>
      <c r="R27" s="81">
        <v>4</v>
      </c>
      <c r="S27" s="81">
        <v>2</v>
      </c>
      <c r="T27" s="82">
        <f>IFERROR(S27/(O27+P27),"-")</f>
        <v>0.10526315789474</v>
      </c>
      <c r="U27" s="182"/>
      <c r="V27" s="84">
        <v>8</v>
      </c>
      <c r="W27" s="82">
        <f>IF(P27=0,"-",V27/P27)</f>
        <v>0.42105263157895</v>
      </c>
      <c r="X27" s="186">
        <v>121650</v>
      </c>
      <c r="Y27" s="187">
        <f>IFERROR(X27/P27,"-")</f>
        <v>6402.6315789474</v>
      </c>
      <c r="Z27" s="187">
        <f>IFERROR(X27/V27,"-")</f>
        <v>15206.25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5</v>
      </c>
      <c r="BF27" s="113">
        <f>IF(P27=0,"",IF(BE27=0,"",(BE27/P27)))</f>
        <v>0.26315789473684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8</v>
      </c>
      <c r="BO27" s="120">
        <f>IF(P27=0,"",IF(BN27=0,"",(BN27/P27)))</f>
        <v>0.42105263157895</v>
      </c>
      <c r="BP27" s="121">
        <v>5</v>
      </c>
      <c r="BQ27" s="122">
        <f>IFERROR(BP27/BN27,"-")</f>
        <v>0.625</v>
      </c>
      <c r="BR27" s="123">
        <v>107650</v>
      </c>
      <c r="BS27" s="124">
        <f>IFERROR(BR27/BN27,"-")</f>
        <v>13456.25</v>
      </c>
      <c r="BT27" s="125">
        <v>1</v>
      </c>
      <c r="BU27" s="125"/>
      <c r="BV27" s="125">
        <v>4</v>
      </c>
      <c r="BW27" s="126">
        <v>5</v>
      </c>
      <c r="BX27" s="127">
        <f>IF(P27=0,"",IF(BW27=0,"",(BW27/P27)))</f>
        <v>0.26315789473684</v>
      </c>
      <c r="BY27" s="128">
        <v>4</v>
      </c>
      <c r="BZ27" s="129">
        <f>IFERROR(BY27/BW27,"-")</f>
        <v>0.8</v>
      </c>
      <c r="CA27" s="130">
        <v>17000</v>
      </c>
      <c r="CB27" s="131">
        <f>IFERROR(CA27/BW27,"-")</f>
        <v>3400</v>
      </c>
      <c r="CC27" s="132">
        <v>3</v>
      </c>
      <c r="CD27" s="132">
        <v>1</v>
      </c>
      <c r="CE27" s="132"/>
      <c r="CF27" s="133">
        <v>1</v>
      </c>
      <c r="CG27" s="134">
        <f>IF(P27=0,"",IF(CF27=0,"",(CF27/P27)))</f>
        <v>0.052631578947368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8</v>
      </c>
      <c r="CP27" s="141">
        <v>121650</v>
      </c>
      <c r="CQ27" s="141">
        <v>57000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2.3466666666667</v>
      </c>
      <c r="B28" s="203" t="s">
        <v>116</v>
      </c>
      <c r="C28" s="203"/>
      <c r="D28" s="203" t="s">
        <v>117</v>
      </c>
      <c r="E28" s="203" t="s">
        <v>118</v>
      </c>
      <c r="F28" s="203" t="s">
        <v>63</v>
      </c>
      <c r="G28" s="203" t="s">
        <v>80</v>
      </c>
      <c r="H28" s="90" t="s">
        <v>119</v>
      </c>
      <c r="I28" s="90" t="s">
        <v>120</v>
      </c>
      <c r="J28" s="188">
        <v>375000</v>
      </c>
      <c r="K28" s="81">
        <v>0</v>
      </c>
      <c r="L28" s="81">
        <v>0</v>
      </c>
      <c r="M28" s="81">
        <v>38</v>
      </c>
      <c r="N28" s="91">
        <v>0</v>
      </c>
      <c r="O28" s="92">
        <v>0</v>
      </c>
      <c r="P28" s="93">
        <f>N28+O28</f>
        <v>0</v>
      </c>
      <c r="Q28" s="82">
        <f>IFERROR(P28/M28,"-")</f>
        <v>0</v>
      </c>
      <c r="R28" s="81">
        <v>0</v>
      </c>
      <c r="S28" s="81">
        <v>0</v>
      </c>
      <c r="T28" s="82" t="str">
        <f>IFERROR(S28/(O28+P28),"-")</f>
        <v>-</v>
      </c>
      <c r="U28" s="182">
        <f>IFERROR(J28/SUM(P28:P35),"-")</f>
        <v>10416.666666667</v>
      </c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>
        <f>SUM(X28:X35)-SUM(J28:J35)</f>
        <v>505000</v>
      </c>
      <c r="AB28" s="85">
        <f>SUM(X28:X35)/SUM(J28:J35)</f>
        <v>2.3466666666667</v>
      </c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121</v>
      </c>
      <c r="C29" s="203"/>
      <c r="D29" s="203" t="s">
        <v>122</v>
      </c>
      <c r="E29" s="203" t="s">
        <v>123</v>
      </c>
      <c r="F29" s="203" t="s">
        <v>63</v>
      </c>
      <c r="G29" s="203"/>
      <c r="H29" s="90" t="s">
        <v>119</v>
      </c>
      <c r="I29" s="90" t="s">
        <v>124</v>
      </c>
      <c r="J29" s="188"/>
      <c r="K29" s="81">
        <v>8</v>
      </c>
      <c r="L29" s="81">
        <v>0</v>
      </c>
      <c r="M29" s="81">
        <v>57</v>
      </c>
      <c r="N29" s="91">
        <v>3</v>
      </c>
      <c r="O29" s="92">
        <v>0</v>
      </c>
      <c r="P29" s="93">
        <f>N29+O29</f>
        <v>3</v>
      </c>
      <c r="Q29" s="82">
        <f>IFERROR(P29/M29,"-")</f>
        <v>0.052631578947368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0.33333333333333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0.33333333333333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1</v>
      </c>
      <c r="BO29" s="120">
        <f>IF(P29=0,"",IF(BN29=0,"",(BN29/P29)))</f>
        <v>0.33333333333333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125</v>
      </c>
      <c r="C30" s="203"/>
      <c r="D30" s="203" t="s">
        <v>126</v>
      </c>
      <c r="E30" s="203" t="s">
        <v>127</v>
      </c>
      <c r="F30" s="203" t="s">
        <v>63</v>
      </c>
      <c r="G30" s="203"/>
      <c r="H30" s="90" t="s">
        <v>119</v>
      </c>
      <c r="I30" s="90" t="s">
        <v>128</v>
      </c>
      <c r="J30" s="188"/>
      <c r="K30" s="81">
        <v>4</v>
      </c>
      <c r="L30" s="81">
        <v>0</v>
      </c>
      <c r="M30" s="81">
        <v>35</v>
      </c>
      <c r="N30" s="91">
        <v>1</v>
      </c>
      <c r="O30" s="92">
        <v>0</v>
      </c>
      <c r="P30" s="93">
        <f>N30+O30</f>
        <v>1</v>
      </c>
      <c r="Q30" s="82">
        <f>IFERROR(P30/M30,"-")</f>
        <v>0.028571428571429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1</v>
      </c>
      <c r="W30" s="82">
        <f>IF(P30=0,"-",V30/P30)</f>
        <v>1</v>
      </c>
      <c r="X30" s="186">
        <v>32000</v>
      </c>
      <c r="Y30" s="187">
        <f>IFERROR(X30/P30,"-")</f>
        <v>32000</v>
      </c>
      <c r="Z30" s="187">
        <f>IFERROR(X30/V30,"-")</f>
        <v>32000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>
        <v>1</v>
      </c>
      <c r="BX30" s="127">
        <f>IF(P30=0,"",IF(BW30=0,"",(BW30/P30)))</f>
        <v>1</v>
      </c>
      <c r="BY30" s="128">
        <v>1</v>
      </c>
      <c r="BZ30" s="129">
        <f>IFERROR(BY30/BW30,"-")</f>
        <v>1</v>
      </c>
      <c r="CA30" s="130">
        <v>32000</v>
      </c>
      <c r="CB30" s="131">
        <f>IFERROR(CA30/BW30,"-")</f>
        <v>32000</v>
      </c>
      <c r="CC30" s="132"/>
      <c r="CD30" s="132"/>
      <c r="CE30" s="132">
        <v>1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32000</v>
      </c>
      <c r="CQ30" s="141">
        <v>32000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129</v>
      </c>
      <c r="C31" s="203"/>
      <c r="D31" s="203" t="s">
        <v>74</v>
      </c>
      <c r="E31" s="203" t="s">
        <v>74</v>
      </c>
      <c r="F31" s="203" t="s">
        <v>75</v>
      </c>
      <c r="G31" s="203"/>
      <c r="H31" s="90"/>
      <c r="I31" s="90"/>
      <c r="J31" s="188"/>
      <c r="K31" s="81">
        <v>117</v>
      </c>
      <c r="L31" s="81">
        <v>71</v>
      </c>
      <c r="M31" s="81">
        <v>21</v>
      </c>
      <c r="N31" s="91">
        <v>16</v>
      </c>
      <c r="O31" s="92">
        <v>0</v>
      </c>
      <c r="P31" s="93">
        <f>N31+O31</f>
        <v>16</v>
      </c>
      <c r="Q31" s="82">
        <f>IFERROR(P31/M31,"-")</f>
        <v>0.76190476190476</v>
      </c>
      <c r="R31" s="81">
        <v>6</v>
      </c>
      <c r="S31" s="81">
        <v>3</v>
      </c>
      <c r="T31" s="82">
        <f>IFERROR(S31/(O31+P31),"-")</f>
        <v>0.1875</v>
      </c>
      <c r="U31" s="182"/>
      <c r="V31" s="84">
        <v>5</v>
      </c>
      <c r="W31" s="82">
        <f>IF(P31=0,"-",V31/P31)</f>
        <v>0.3125</v>
      </c>
      <c r="X31" s="186">
        <v>584000</v>
      </c>
      <c r="Y31" s="187">
        <f>IFERROR(X31/P31,"-")</f>
        <v>36500</v>
      </c>
      <c r="Z31" s="187">
        <f>IFERROR(X31/V31,"-")</f>
        <v>116800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0.0625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5</v>
      </c>
      <c r="BO31" s="120">
        <f>IF(P31=0,"",IF(BN31=0,"",(BN31/P31)))</f>
        <v>0.3125</v>
      </c>
      <c r="BP31" s="121">
        <v>2</v>
      </c>
      <c r="BQ31" s="122">
        <f>IFERROR(BP31/BN31,"-")</f>
        <v>0.4</v>
      </c>
      <c r="BR31" s="123">
        <v>90000</v>
      </c>
      <c r="BS31" s="124">
        <f>IFERROR(BR31/BN31,"-")</f>
        <v>18000</v>
      </c>
      <c r="BT31" s="125"/>
      <c r="BU31" s="125"/>
      <c r="BV31" s="125">
        <v>2</v>
      </c>
      <c r="BW31" s="126">
        <v>6</v>
      </c>
      <c r="BX31" s="127">
        <f>IF(P31=0,"",IF(BW31=0,"",(BW31/P31)))</f>
        <v>0.375</v>
      </c>
      <c r="BY31" s="128">
        <v>3</v>
      </c>
      <c r="BZ31" s="129">
        <f>IFERROR(BY31/BW31,"-")</f>
        <v>0.5</v>
      </c>
      <c r="CA31" s="130">
        <v>370000</v>
      </c>
      <c r="CB31" s="131">
        <f>IFERROR(CA31/BW31,"-")</f>
        <v>61666.666666667</v>
      </c>
      <c r="CC31" s="132"/>
      <c r="CD31" s="132"/>
      <c r="CE31" s="132">
        <v>3</v>
      </c>
      <c r="CF31" s="133">
        <v>4</v>
      </c>
      <c r="CG31" s="134">
        <f>IF(P31=0,"",IF(CF31=0,"",(CF31/P31)))</f>
        <v>0.25</v>
      </c>
      <c r="CH31" s="135">
        <v>2</v>
      </c>
      <c r="CI31" s="136">
        <f>IFERROR(CH31/CF31,"-")</f>
        <v>0.5</v>
      </c>
      <c r="CJ31" s="137">
        <v>194000</v>
      </c>
      <c r="CK31" s="138">
        <f>IFERROR(CJ31/CF31,"-")</f>
        <v>48500</v>
      </c>
      <c r="CL31" s="139"/>
      <c r="CM31" s="139"/>
      <c r="CN31" s="139">
        <v>2</v>
      </c>
      <c r="CO31" s="140">
        <v>5</v>
      </c>
      <c r="CP31" s="141">
        <v>584000</v>
      </c>
      <c r="CQ31" s="141">
        <v>280000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130</v>
      </c>
      <c r="C32" s="203"/>
      <c r="D32" s="203" t="s">
        <v>117</v>
      </c>
      <c r="E32" s="203" t="s">
        <v>118</v>
      </c>
      <c r="F32" s="203" t="s">
        <v>63</v>
      </c>
      <c r="G32" s="203" t="s">
        <v>85</v>
      </c>
      <c r="H32" s="90" t="s">
        <v>119</v>
      </c>
      <c r="I32" s="90" t="s">
        <v>120</v>
      </c>
      <c r="J32" s="188"/>
      <c r="K32" s="81">
        <v>6</v>
      </c>
      <c r="L32" s="81">
        <v>0</v>
      </c>
      <c r="M32" s="81">
        <v>23</v>
      </c>
      <c r="N32" s="91">
        <v>3</v>
      </c>
      <c r="O32" s="92">
        <v>0</v>
      </c>
      <c r="P32" s="93">
        <f>N32+O32</f>
        <v>3</v>
      </c>
      <c r="Q32" s="82">
        <f>IFERROR(P32/M32,"-")</f>
        <v>0.1304347826087</v>
      </c>
      <c r="R32" s="81">
        <v>0</v>
      </c>
      <c r="S32" s="81">
        <v>1</v>
      </c>
      <c r="T32" s="82">
        <f>IFERROR(S32/(O32+P32),"-")</f>
        <v>0.33333333333333</v>
      </c>
      <c r="U32" s="182"/>
      <c r="V32" s="84">
        <v>1</v>
      </c>
      <c r="W32" s="82">
        <f>IF(P32=0,"-",V32/P32)</f>
        <v>0.33333333333333</v>
      </c>
      <c r="X32" s="186">
        <v>12000</v>
      </c>
      <c r="Y32" s="187">
        <f>IFERROR(X32/P32,"-")</f>
        <v>4000</v>
      </c>
      <c r="Z32" s="187">
        <f>IFERROR(X32/V32,"-")</f>
        <v>12000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2</v>
      </c>
      <c r="BO32" s="120">
        <f>IF(P32=0,"",IF(BN32=0,"",(BN32/P32)))</f>
        <v>0.66666666666667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0.33333333333333</v>
      </c>
      <c r="BY32" s="128">
        <v>1</v>
      </c>
      <c r="BZ32" s="129">
        <f>IFERROR(BY32/BW32,"-")</f>
        <v>1</v>
      </c>
      <c r="CA32" s="130">
        <v>12000</v>
      </c>
      <c r="CB32" s="131">
        <f>IFERROR(CA32/BW32,"-")</f>
        <v>12000</v>
      </c>
      <c r="CC32" s="132"/>
      <c r="CD32" s="132"/>
      <c r="CE32" s="132">
        <v>1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12000</v>
      </c>
      <c r="CQ32" s="141">
        <v>12000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131</v>
      </c>
      <c r="C33" s="203"/>
      <c r="D33" s="203" t="s">
        <v>122</v>
      </c>
      <c r="E33" s="203" t="s">
        <v>123</v>
      </c>
      <c r="F33" s="203" t="s">
        <v>63</v>
      </c>
      <c r="G33" s="203"/>
      <c r="H33" s="90" t="s">
        <v>119</v>
      </c>
      <c r="I33" s="90" t="s">
        <v>124</v>
      </c>
      <c r="J33" s="188"/>
      <c r="K33" s="81">
        <v>6</v>
      </c>
      <c r="L33" s="81">
        <v>0</v>
      </c>
      <c r="M33" s="81">
        <v>30</v>
      </c>
      <c r="N33" s="91">
        <v>2</v>
      </c>
      <c r="O33" s="92">
        <v>0</v>
      </c>
      <c r="P33" s="93">
        <f>N33+O33</f>
        <v>2</v>
      </c>
      <c r="Q33" s="82">
        <f>IFERROR(P33/M33,"-")</f>
        <v>0.066666666666667</v>
      </c>
      <c r="R33" s="81">
        <v>1</v>
      </c>
      <c r="S33" s="81">
        <v>0</v>
      </c>
      <c r="T33" s="82">
        <f>IFERROR(S33/(O33+P33),"-")</f>
        <v>0</v>
      </c>
      <c r="U33" s="182"/>
      <c r="V33" s="84">
        <v>2</v>
      </c>
      <c r="W33" s="82">
        <f>IF(P33=0,"-",V33/P33)</f>
        <v>1</v>
      </c>
      <c r="X33" s="186">
        <v>67000</v>
      </c>
      <c r="Y33" s="187">
        <f>IFERROR(X33/P33,"-")</f>
        <v>33500</v>
      </c>
      <c r="Z33" s="187">
        <f>IFERROR(X33/V33,"-")</f>
        <v>33500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0.5</v>
      </c>
      <c r="BG33" s="112">
        <v>1</v>
      </c>
      <c r="BH33" s="114">
        <f>IFERROR(BG33/BE33,"-")</f>
        <v>1</v>
      </c>
      <c r="BI33" s="115">
        <v>5000</v>
      </c>
      <c r="BJ33" s="116">
        <f>IFERROR(BI33/BE33,"-")</f>
        <v>5000</v>
      </c>
      <c r="BK33" s="117">
        <v>1</v>
      </c>
      <c r="BL33" s="117"/>
      <c r="BM33" s="117"/>
      <c r="BN33" s="119">
        <v>1</v>
      </c>
      <c r="BO33" s="120">
        <f>IF(P33=0,"",IF(BN33=0,"",(BN33/P33)))</f>
        <v>0.5</v>
      </c>
      <c r="BP33" s="121">
        <v>1</v>
      </c>
      <c r="BQ33" s="122">
        <f>IFERROR(BP33/BN33,"-")</f>
        <v>1</v>
      </c>
      <c r="BR33" s="123">
        <v>62000</v>
      </c>
      <c r="BS33" s="124">
        <f>IFERROR(BR33/BN33,"-")</f>
        <v>62000</v>
      </c>
      <c r="BT33" s="125"/>
      <c r="BU33" s="125"/>
      <c r="BV33" s="125">
        <v>1</v>
      </c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2</v>
      </c>
      <c r="CP33" s="141">
        <v>67000</v>
      </c>
      <c r="CQ33" s="141">
        <v>62000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132</v>
      </c>
      <c r="C34" s="203"/>
      <c r="D34" s="203" t="s">
        <v>126</v>
      </c>
      <c r="E34" s="203" t="s">
        <v>127</v>
      </c>
      <c r="F34" s="203" t="s">
        <v>63</v>
      </c>
      <c r="G34" s="203"/>
      <c r="H34" s="90" t="s">
        <v>119</v>
      </c>
      <c r="I34" s="90" t="s">
        <v>128</v>
      </c>
      <c r="J34" s="188"/>
      <c r="K34" s="81">
        <v>4</v>
      </c>
      <c r="L34" s="81">
        <v>0</v>
      </c>
      <c r="M34" s="81">
        <v>23</v>
      </c>
      <c r="N34" s="91">
        <v>1</v>
      </c>
      <c r="O34" s="92">
        <v>0</v>
      </c>
      <c r="P34" s="93">
        <f>N34+O34</f>
        <v>1</v>
      </c>
      <c r="Q34" s="82">
        <f>IFERROR(P34/M34,"-")</f>
        <v>0.043478260869565</v>
      </c>
      <c r="R34" s="81">
        <v>0</v>
      </c>
      <c r="S34" s="81">
        <v>1</v>
      </c>
      <c r="T34" s="82">
        <f>IFERROR(S34/(O34+P34),"-")</f>
        <v>1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1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133</v>
      </c>
      <c r="C35" s="203"/>
      <c r="D35" s="203" t="s">
        <v>74</v>
      </c>
      <c r="E35" s="203" t="s">
        <v>74</v>
      </c>
      <c r="F35" s="203" t="s">
        <v>75</v>
      </c>
      <c r="G35" s="203"/>
      <c r="H35" s="90"/>
      <c r="I35" s="90"/>
      <c r="J35" s="188"/>
      <c r="K35" s="81">
        <v>101</v>
      </c>
      <c r="L35" s="81">
        <v>44</v>
      </c>
      <c r="M35" s="81">
        <v>11</v>
      </c>
      <c r="N35" s="91">
        <v>10</v>
      </c>
      <c r="O35" s="92">
        <v>0</v>
      </c>
      <c r="P35" s="93">
        <f>N35+O35</f>
        <v>10</v>
      </c>
      <c r="Q35" s="82">
        <f>IFERROR(P35/M35,"-")</f>
        <v>0.90909090909091</v>
      </c>
      <c r="R35" s="81">
        <v>3</v>
      </c>
      <c r="S35" s="81">
        <v>2</v>
      </c>
      <c r="T35" s="82">
        <f>IFERROR(S35/(O35+P35),"-")</f>
        <v>0.2</v>
      </c>
      <c r="U35" s="182"/>
      <c r="V35" s="84">
        <v>2</v>
      </c>
      <c r="W35" s="82">
        <f>IF(P35=0,"-",V35/P35)</f>
        <v>0.2</v>
      </c>
      <c r="X35" s="186">
        <v>185000</v>
      </c>
      <c r="Y35" s="187">
        <f>IFERROR(X35/P35,"-")</f>
        <v>18500</v>
      </c>
      <c r="Z35" s="187">
        <f>IFERROR(X35/V35,"-")</f>
        <v>92500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0.1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1</v>
      </c>
      <c r="BO35" s="120">
        <f>IF(P35=0,"",IF(BN35=0,"",(BN35/P35)))</f>
        <v>0.1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7</v>
      </c>
      <c r="BX35" s="127">
        <f>IF(P35=0,"",IF(BW35=0,"",(BW35/P35)))</f>
        <v>0.7</v>
      </c>
      <c r="BY35" s="128">
        <v>3</v>
      </c>
      <c r="BZ35" s="129">
        <f>IFERROR(BY35/BW35,"-")</f>
        <v>0.42857142857143</v>
      </c>
      <c r="CA35" s="130">
        <v>190000</v>
      </c>
      <c r="CB35" s="131">
        <f>IFERROR(CA35/BW35,"-")</f>
        <v>27142.857142857</v>
      </c>
      <c r="CC35" s="132"/>
      <c r="CD35" s="132">
        <v>1</v>
      </c>
      <c r="CE35" s="132">
        <v>2</v>
      </c>
      <c r="CF35" s="133">
        <v>1</v>
      </c>
      <c r="CG35" s="134">
        <f>IF(P35=0,"",IF(CF35=0,"",(CF35/P35)))</f>
        <v>0.1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2</v>
      </c>
      <c r="CP35" s="141">
        <v>185000</v>
      </c>
      <c r="CQ35" s="141">
        <v>125000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2.665</v>
      </c>
      <c r="B36" s="203" t="s">
        <v>134</v>
      </c>
      <c r="C36" s="203"/>
      <c r="D36" s="203" t="s">
        <v>117</v>
      </c>
      <c r="E36" s="203" t="s">
        <v>118</v>
      </c>
      <c r="F36" s="203" t="s">
        <v>63</v>
      </c>
      <c r="G36" s="203" t="s">
        <v>135</v>
      </c>
      <c r="H36" s="90" t="s">
        <v>136</v>
      </c>
      <c r="I36" s="90" t="s">
        <v>120</v>
      </c>
      <c r="J36" s="188">
        <v>200000</v>
      </c>
      <c r="K36" s="81">
        <v>15</v>
      </c>
      <c r="L36" s="81">
        <v>0</v>
      </c>
      <c r="M36" s="81">
        <v>79</v>
      </c>
      <c r="N36" s="91">
        <v>4</v>
      </c>
      <c r="O36" s="92">
        <v>0</v>
      </c>
      <c r="P36" s="93">
        <f>N36+O36</f>
        <v>4</v>
      </c>
      <c r="Q36" s="82">
        <f>IFERROR(P36/M36,"-")</f>
        <v>0.050632911392405</v>
      </c>
      <c r="R36" s="81">
        <v>0</v>
      </c>
      <c r="S36" s="81">
        <v>2</v>
      </c>
      <c r="T36" s="82">
        <f>IFERROR(S36/(O36+P36),"-")</f>
        <v>0.5</v>
      </c>
      <c r="U36" s="182">
        <f>IFERROR(J36/SUM(P36:P39),"-")</f>
        <v>11764.705882353</v>
      </c>
      <c r="V36" s="84">
        <v>1</v>
      </c>
      <c r="W36" s="82">
        <f>IF(P36=0,"-",V36/P36)</f>
        <v>0.25</v>
      </c>
      <c r="X36" s="186">
        <v>8000</v>
      </c>
      <c r="Y36" s="187">
        <f>IFERROR(X36/P36,"-")</f>
        <v>2000</v>
      </c>
      <c r="Z36" s="187">
        <f>IFERROR(X36/V36,"-")</f>
        <v>8000</v>
      </c>
      <c r="AA36" s="188">
        <f>SUM(X36:X39)-SUM(J36:J39)</f>
        <v>333000</v>
      </c>
      <c r="AB36" s="85">
        <f>SUM(X36:X39)/SUM(J36:J39)</f>
        <v>2.665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0.25</v>
      </c>
      <c r="BG36" s="112">
        <v>1</v>
      </c>
      <c r="BH36" s="114">
        <f>IFERROR(BG36/BE36,"-")</f>
        <v>1</v>
      </c>
      <c r="BI36" s="115">
        <v>3000</v>
      </c>
      <c r="BJ36" s="116">
        <f>IFERROR(BI36/BE36,"-")</f>
        <v>3000</v>
      </c>
      <c r="BK36" s="117">
        <v>1</v>
      </c>
      <c r="BL36" s="117"/>
      <c r="BM36" s="117"/>
      <c r="BN36" s="119">
        <v>1</v>
      </c>
      <c r="BO36" s="120">
        <f>IF(P36=0,"",IF(BN36=0,"",(BN36/P36)))</f>
        <v>0.25</v>
      </c>
      <c r="BP36" s="121">
        <v>1</v>
      </c>
      <c r="BQ36" s="122">
        <f>IFERROR(BP36/BN36,"-")</f>
        <v>1</v>
      </c>
      <c r="BR36" s="123">
        <v>8000</v>
      </c>
      <c r="BS36" s="124">
        <f>IFERROR(BR36/BN36,"-")</f>
        <v>8000</v>
      </c>
      <c r="BT36" s="125"/>
      <c r="BU36" s="125">
        <v>1</v>
      </c>
      <c r="BV36" s="125"/>
      <c r="BW36" s="126">
        <v>2</v>
      </c>
      <c r="BX36" s="127">
        <f>IF(P36=0,"",IF(BW36=0,"",(BW36/P36)))</f>
        <v>0.5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8000</v>
      </c>
      <c r="CQ36" s="141">
        <v>8000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137</v>
      </c>
      <c r="C37" s="203"/>
      <c r="D37" s="203" t="s">
        <v>122</v>
      </c>
      <c r="E37" s="203" t="s">
        <v>123</v>
      </c>
      <c r="F37" s="203" t="s">
        <v>63</v>
      </c>
      <c r="G37" s="203"/>
      <c r="H37" s="90" t="s">
        <v>136</v>
      </c>
      <c r="I37" s="90" t="s">
        <v>124</v>
      </c>
      <c r="J37" s="188"/>
      <c r="K37" s="81">
        <v>8</v>
      </c>
      <c r="L37" s="81">
        <v>0</v>
      </c>
      <c r="M37" s="81">
        <v>22</v>
      </c>
      <c r="N37" s="91">
        <v>3</v>
      </c>
      <c r="O37" s="92">
        <v>0</v>
      </c>
      <c r="P37" s="93">
        <f>N37+O37</f>
        <v>3</v>
      </c>
      <c r="Q37" s="82">
        <f>IFERROR(P37/M37,"-")</f>
        <v>0.13636363636364</v>
      </c>
      <c r="R37" s="81">
        <v>0</v>
      </c>
      <c r="S37" s="81">
        <v>3</v>
      </c>
      <c r="T37" s="82">
        <f>IFERROR(S37/(O37+P37),"-")</f>
        <v>1</v>
      </c>
      <c r="U37" s="182"/>
      <c r="V37" s="84">
        <v>1</v>
      </c>
      <c r="W37" s="82">
        <f>IF(P37=0,"-",V37/P37)</f>
        <v>0.33333333333333</v>
      </c>
      <c r="X37" s="186">
        <v>16000</v>
      </c>
      <c r="Y37" s="187">
        <f>IFERROR(X37/P37,"-")</f>
        <v>5333.3333333333</v>
      </c>
      <c r="Z37" s="187">
        <f>IFERROR(X37/V37,"-")</f>
        <v>16000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0.33333333333333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1</v>
      </c>
      <c r="BO37" s="120">
        <f>IF(P37=0,"",IF(BN37=0,"",(BN37/P37)))</f>
        <v>0.33333333333333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>
        <v>1</v>
      </c>
      <c r="CG37" s="134">
        <f>IF(P37=0,"",IF(CF37=0,"",(CF37/P37)))</f>
        <v>0.33333333333333</v>
      </c>
      <c r="CH37" s="135">
        <v>1</v>
      </c>
      <c r="CI37" s="136">
        <f>IFERROR(CH37/CF37,"-")</f>
        <v>1</v>
      </c>
      <c r="CJ37" s="137">
        <v>16000</v>
      </c>
      <c r="CK37" s="138">
        <f>IFERROR(CJ37/CF37,"-")</f>
        <v>16000</v>
      </c>
      <c r="CL37" s="139"/>
      <c r="CM37" s="139"/>
      <c r="CN37" s="139">
        <v>1</v>
      </c>
      <c r="CO37" s="140">
        <v>1</v>
      </c>
      <c r="CP37" s="141">
        <v>16000</v>
      </c>
      <c r="CQ37" s="141">
        <v>16000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138</v>
      </c>
      <c r="C38" s="203"/>
      <c r="D38" s="203" t="s">
        <v>126</v>
      </c>
      <c r="E38" s="203" t="s">
        <v>127</v>
      </c>
      <c r="F38" s="203" t="s">
        <v>63</v>
      </c>
      <c r="G38" s="203"/>
      <c r="H38" s="90" t="s">
        <v>136</v>
      </c>
      <c r="I38" s="90" t="s">
        <v>128</v>
      </c>
      <c r="J38" s="188"/>
      <c r="K38" s="81">
        <v>18</v>
      </c>
      <c r="L38" s="81">
        <v>0</v>
      </c>
      <c r="M38" s="81">
        <v>208</v>
      </c>
      <c r="N38" s="91">
        <v>2</v>
      </c>
      <c r="O38" s="92">
        <v>0</v>
      </c>
      <c r="P38" s="93">
        <f>N38+O38</f>
        <v>2</v>
      </c>
      <c r="Q38" s="82">
        <f>IFERROR(P38/M38,"-")</f>
        <v>0.0096153846153846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>
        <v>1</v>
      </c>
      <c r="BX38" s="127">
        <f>IF(P38=0,"",IF(BW38=0,"",(BW38/P38)))</f>
        <v>0.5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1</v>
      </c>
      <c r="CG38" s="134">
        <f>IF(P38=0,"",IF(CF38=0,"",(CF38/P38)))</f>
        <v>0.5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139</v>
      </c>
      <c r="C39" s="203"/>
      <c r="D39" s="203" t="s">
        <v>74</v>
      </c>
      <c r="E39" s="203" t="s">
        <v>74</v>
      </c>
      <c r="F39" s="203" t="s">
        <v>75</v>
      </c>
      <c r="G39" s="203"/>
      <c r="H39" s="90"/>
      <c r="I39" s="90"/>
      <c r="J39" s="188"/>
      <c r="K39" s="81">
        <v>118</v>
      </c>
      <c r="L39" s="81">
        <v>49</v>
      </c>
      <c r="M39" s="81">
        <v>14</v>
      </c>
      <c r="N39" s="91">
        <v>8</v>
      </c>
      <c r="O39" s="92">
        <v>0</v>
      </c>
      <c r="P39" s="93">
        <f>N39+O39</f>
        <v>8</v>
      </c>
      <c r="Q39" s="82">
        <f>IFERROR(P39/M39,"-")</f>
        <v>0.57142857142857</v>
      </c>
      <c r="R39" s="81">
        <v>2</v>
      </c>
      <c r="S39" s="81">
        <v>1</v>
      </c>
      <c r="T39" s="82">
        <f>IFERROR(S39/(O39+P39),"-")</f>
        <v>0.125</v>
      </c>
      <c r="U39" s="182"/>
      <c r="V39" s="84">
        <v>3</v>
      </c>
      <c r="W39" s="82">
        <f>IF(P39=0,"-",V39/P39)</f>
        <v>0.375</v>
      </c>
      <c r="X39" s="186">
        <v>509000</v>
      </c>
      <c r="Y39" s="187">
        <f>IFERROR(X39/P39,"-")</f>
        <v>63625</v>
      </c>
      <c r="Z39" s="187">
        <f>IFERROR(X39/V39,"-")</f>
        <v>169666.66666667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0.125</v>
      </c>
      <c r="AO39" s="100"/>
      <c r="AP39" s="102">
        <f>IFERROR(AP39/AM39,"-")</f>
        <v>0</v>
      </c>
      <c r="AQ39" s="103"/>
      <c r="AR39" s="104">
        <f>IFERROR(AQ39/AM39,"-")</f>
        <v>0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2</v>
      </c>
      <c r="BO39" s="120">
        <f>IF(P39=0,"",IF(BN39=0,"",(BN39/P39)))</f>
        <v>0.25</v>
      </c>
      <c r="BP39" s="121">
        <v>1</v>
      </c>
      <c r="BQ39" s="122">
        <f>IFERROR(BP39/BN39,"-")</f>
        <v>0.5</v>
      </c>
      <c r="BR39" s="123">
        <v>20000</v>
      </c>
      <c r="BS39" s="124">
        <f>IFERROR(BR39/BN39,"-")</f>
        <v>10000</v>
      </c>
      <c r="BT39" s="125"/>
      <c r="BU39" s="125">
        <v>1</v>
      </c>
      <c r="BV39" s="125"/>
      <c r="BW39" s="126">
        <v>4</v>
      </c>
      <c r="BX39" s="127">
        <f>IF(P39=0,"",IF(BW39=0,"",(BW39/P39)))</f>
        <v>0.5</v>
      </c>
      <c r="BY39" s="128">
        <v>2</v>
      </c>
      <c r="BZ39" s="129">
        <f>IFERROR(BY39/BW39,"-")</f>
        <v>0.5</v>
      </c>
      <c r="CA39" s="130">
        <v>489000</v>
      </c>
      <c r="CB39" s="131">
        <f>IFERROR(CA39/BW39,"-")</f>
        <v>122250</v>
      </c>
      <c r="CC39" s="132"/>
      <c r="CD39" s="132"/>
      <c r="CE39" s="132">
        <v>2</v>
      </c>
      <c r="CF39" s="133">
        <v>1</v>
      </c>
      <c r="CG39" s="134">
        <f>IF(P39=0,"",IF(CF39=0,"",(CF39/P39)))</f>
        <v>0.125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3</v>
      </c>
      <c r="CP39" s="141">
        <v>509000</v>
      </c>
      <c r="CQ39" s="141">
        <v>284000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0.10879166666667</v>
      </c>
      <c r="B40" s="203" t="s">
        <v>140</v>
      </c>
      <c r="C40" s="203"/>
      <c r="D40" s="203" t="s">
        <v>103</v>
      </c>
      <c r="E40" s="203" t="s">
        <v>84</v>
      </c>
      <c r="F40" s="203" t="s">
        <v>63</v>
      </c>
      <c r="G40" s="203" t="s">
        <v>64</v>
      </c>
      <c r="H40" s="90" t="s">
        <v>86</v>
      </c>
      <c r="I40" s="90" t="s">
        <v>141</v>
      </c>
      <c r="J40" s="188">
        <v>120000</v>
      </c>
      <c r="K40" s="81">
        <v>12</v>
      </c>
      <c r="L40" s="81">
        <v>0</v>
      </c>
      <c r="M40" s="81">
        <v>32</v>
      </c>
      <c r="N40" s="91">
        <v>4</v>
      </c>
      <c r="O40" s="92">
        <v>1</v>
      </c>
      <c r="P40" s="93">
        <f>N40+O40</f>
        <v>5</v>
      </c>
      <c r="Q40" s="82">
        <f>IFERROR(P40/M40,"-")</f>
        <v>0.15625</v>
      </c>
      <c r="R40" s="81">
        <v>0</v>
      </c>
      <c r="S40" s="81">
        <v>1</v>
      </c>
      <c r="T40" s="82">
        <f>IFERROR(S40/(O40+P40),"-")</f>
        <v>0.16666666666667</v>
      </c>
      <c r="U40" s="182">
        <f>IFERROR(J40/SUM(P40:P41),"-")</f>
        <v>10000</v>
      </c>
      <c r="V40" s="84">
        <v>0</v>
      </c>
      <c r="W40" s="82">
        <f>IF(P40=0,"-",V40/P40)</f>
        <v>0</v>
      </c>
      <c r="X40" s="186">
        <v>55</v>
      </c>
      <c r="Y40" s="187">
        <f>IFERROR(X40/P40,"-")</f>
        <v>11</v>
      </c>
      <c r="Z40" s="187" t="str">
        <f>IFERROR(X40/V40,"-")</f>
        <v>-</v>
      </c>
      <c r="AA40" s="188">
        <f>SUM(X40:X41)-SUM(J40:J41)</f>
        <v>-106945</v>
      </c>
      <c r="AB40" s="85">
        <f>SUM(X40:X41)/SUM(J40:J41)</f>
        <v>0.10879166666667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1</v>
      </c>
      <c r="AW40" s="107">
        <f>IF(P40=0,"",IF(AV40=0,"",(AV40/P40)))</f>
        <v>0.2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>
        <v>1</v>
      </c>
      <c r="BF40" s="113">
        <f>IF(P40=0,"",IF(BE40=0,"",(BE40/P40)))</f>
        <v>0.2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2</v>
      </c>
      <c r="BO40" s="120">
        <f>IF(P40=0,"",IF(BN40=0,"",(BN40/P40)))</f>
        <v>0.4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1</v>
      </c>
      <c r="BX40" s="127">
        <f>IF(P40=0,"",IF(BW40=0,"",(BW40/P40)))</f>
        <v>0.2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55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142</v>
      </c>
      <c r="C41" s="203"/>
      <c r="D41" s="203" t="s">
        <v>103</v>
      </c>
      <c r="E41" s="203" t="s">
        <v>84</v>
      </c>
      <c r="F41" s="203" t="s">
        <v>75</v>
      </c>
      <c r="G41" s="203"/>
      <c r="H41" s="90"/>
      <c r="I41" s="90"/>
      <c r="J41" s="188"/>
      <c r="K41" s="81">
        <v>33</v>
      </c>
      <c r="L41" s="81">
        <v>22</v>
      </c>
      <c r="M41" s="81">
        <v>14</v>
      </c>
      <c r="N41" s="91">
        <v>7</v>
      </c>
      <c r="O41" s="92">
        <v>0</v>
      </c>
      <c r="P41" s="93">
        <f>N41+O41</f>
        <v>7</v>
      </c>
      <c r="Q41" s="82">
        <f>IFERROR(P41/M41,"-")</f>
        <v>0.5</v>
      </c>
      <c r="R41" s="81">
        <v>1</v>
      </c>
      <c r="S41" s="81">
        <v>2</v>
      </c>
      <c r="T41" s="82">
        <f>IFERROR(S41/(O41+P41),"-")</f>
        <v>0.28571428571429</v>
      </c>
      <c r="U41" s="182"/>
      <c r="V41" s="84">
        <v>3</v>
      </c>
      <c r="W41" s="82">
        <f>IF(P41=0,"-",V41/P41)</f>
        <v>0.42857142857143</v>
      </c>
      <c r="X41" s="186">
        <v>13000</v>
      </c>
      <c r="Y41" s="187">
        <f>IFERROR(X41/P41,"-")</f>
        <v>1857.1428571429</v>
      </c>
      <c r="Z41" s="187">
        <f>IFERROR(X41/V41,"-")</f>
        <v>4333.3333333333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1</v>
      </c>
      <c r="AN41" s="101">
        <f>IF(P41=0,"",IF(AM41=0,"",(AM41/P41)))</f>
        <v>0.14285714285714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3</v>
      </c>
      <c r="BO41" s="120">
        <f>IF(P41=0,"",IF(BN41=0,"",(BN41/P41)))</f>
        <v>0.42857142857143</v>
      </c>
      <c r="BP41" s="121">
        <v>3</v>
      </c>
      <c r="BQ41" s="122">
        <f>IFERROR(BP41/BN41,"-")</f>
        <v>1</v>
      </c>
      <c r="BR41" s="123">
        <v>13000</v>
      </c>
      <c r="BS41" s="124">
        <f>IFERROR(BR41/BN41,"-")</f>
        <v>4333.3333333333</v>
      </c>
      <c r="BT41" s="125">
        <v>3</v>
      </c>
      <c r="BU41" s="125"/>
      <c r="BV41" s="125"/>
      <c r="BW41" s="126">
        <v>3</v>
      </c>
      <c r="BX41" s="127">
        <f>IF(P41=0,"",IF(BW41=0,"",(BW41/P41)))</f>
        <v>0.42857142857143</v>
      </c>
      <c r="BY41" s="128">
        <v>1</v>
      </c>
      <c r="BZ41" s="129">
        <f>IFERROR(BY41/BW41,"-")</f>
        <v>0.33333333333333</v>
      </c>
      <c r="CA41" s="130">
        <v>10000</v>
      </c>
      <c r="CB41" s="131">
        <f>IFERROR(CA41/BW41,"-")</f>
        <v>3333.3333333333</v>
      </c>
      <c r="CC41" s="132">
        <v>1</v>
      </c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3</v>
      </c>
      <c r="CP41" s="141">
        <v>13000</v>
      </c>
      <c r="CQ41" s="141">
        <v>10000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3.362</v>
      </c>
      <c r="B42" s="203" t="s">
        <v>143</v>
      </c>
      <c r="C42" s="203"/>
      <c r="D42" s="203" t="s">
        <v>103</v>
      </c>
      <c r="E42" s="203" t="s">
        <v>104</v>
      </c>
      <c r="F42" s="203" t="s">
        <v>63</v>
      </c>
      <c r="G42" s="203" t="s">
        <v>68</v>
      </c>
      <c r="H42" s="90" t="s">
        <v>86</v>
      </c>
      <c r="I42" s="205" t="s">
        <v>144</v>
      </c>
      <c r="J42" s="188">
        <v>150000</v>
      </c>
      <c r="K42" s="81">
        <v>7</v>
      </c>
      <c r="L42" s="81">
        <v>0</v>
      </c>
      <c r="M42" s="81">
        <v>29</v>
      </c>
      <c r="N42" s="91">
        <v>4</v>
      </c>
      <c r="O42" s="92">
        <v>0</v>
      </c>
      <c r="P42" s="93">
        <f>N42+O42</f>
        <v>4</v>
      </c>
      <c r="Q42" s="82">
        <f>IFERROR(P42/M42,"-")</f>
        <v>0.13793103448276</v>
      </c>
      <c r="R42" s="81">
        <v>2</v>
      </c>
      <c r="S42" s="81">
        <v>0</v>
      </c>
      <c r="T42" s="82">
        <f>IFERROR(S42/(O42+P42),"-")</f>
        <v>0</v>
      </c>
      <c r="U42" s="182">
        <f>IFERROR(J42/SUM(P42:P43),"-")</f>
        <v>15000</v>
      </c>
      <c r="V42" s="84">
        <v>1</v>
      </c>
      <c r="W42" s="82">
        <f>IF(P42=0,"-",V42/P42)</f>
        <v>0.25</v>
      </c>
      <c r="X42" s="186">
        <v>6000</v>
      </c>
      <c r="Y42" s="187">
        <f>IFERROR(X42/P42,"-")</f>
        <v>1500</v>
      </c>
      <c r="Z42" s="187">
        <f>IFERROR(X42/V42,"-")</f>
        <v>6000</v>
      </c>
      <c r="AA42" s="188">
        <f>SUM(X42:X43)-SUM(J42:J43)</f>
        <v>354300</v>
      </c>
      <c r="AB42" s="85">
        <f>SUM(X42:X43)/SUM(J42:J43)</f>
        <v>3.362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0.25</v>
      </c>
      <c r="BP42" s="121">
        <v>1</v>
      </c>
      <c r="BQ42" s="122">
        <f>IFERROR(BP42/BN42,"-")</f>
        <v>1</v>
      </c>
      <c r="BR42" s="123">
        <v>6000</v>
      </c>
      <c r="BS42" s="124">
        <f>IFERROR(BR42/BN42,"-")</f>
        <v>6000</v>
      </c>
      <c r="BT42" s="125"/>
      <c r="BU42" s="125">
        <v>1</v>
      </c>
      <c r="BV42" s="125"/>
      <c r="BW42" s="126">
        <v>3</v>
      </c>
      <c r="BX42" s="127">
        <f>IF(P42=0,"",IF(BW42=0,"",(BW42/P42)))</f>
        <v>0.75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6000</v>
      </c>
      <c r="CQ42" s="141">
        <v>6000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145</v>
      </c>
      <c r="C43" s="203"/>
      <c r="D43" s="203" t="s">
        <v>103</v>
      </c>
      <c r="E43" s="203" t="s">
        <v>104</v>
      </c>
      <c r="F43" s="203" t="s">
        <v>75</v>
      </c>
      <c r="G43" s="203"/>
      <c r="H43" s="90"/>
      <c r="I43" s="90"/>
      <c r="J43" s="188"/>
      <c r="K43" s="81">
        <v>32</v>
      </c>
      <c r="L43" s="81">
        <v>24</v>
      </c>
      <c r="M43" s="81">
        <v>13</v>
      </c>
      <c r="N43" s="91">
        <v>6</v>
      </c>
      <c r="O43" s="92">
        <v>0</v>
      </c>
      <c r="P43" s="93">
        <f>N43+O43</f>
        <v>6</v>
      </c>
      <c r="Q43" s="82">
        <f>IFERROR(P43/M43,"-")</f>
        <v>0.46153846153846</v>
      </c>
      <c r="R43" s="81">
        <v>1</v>
      </c>
      <c r="S43" s="81">
        <v>0</v>
      </c>
      <c r="T43" s="82">
        <f>IFERROR(S43/(O43+P43),"-")</f>
        <v>0</v>
      </c>
      <c r="U43" s="182"/>
      <c r="V43" s="84">
        <v>2</v>
      </c>
      <c r="W43" s="82">
        <f>IF(P43=0,"-",V43/P43)</f>
        <v>0.33333333333333</v>
      </c>
      <c r="X43" s="186">
        <v>498300</v>
      </c>
      <c r="Y43" s="187">
        <f>IFERROR(X43/P43,"-")</f>
        <v>83050</v>
      </c>
      <c r="Z43" s="187">
        <f>IFERROR(X43/V43,"-")</f>
        <v>249150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3</v>
      </c>
      <c r="BO43" s="120">
        <f>IF(P43=0,"",IF(BN43=0,"",(BN43/P43)))</f>
        <v>0.5</v>
      </c>
      <c r="BP43" s="121">
        <v>1</v>
      </c>
      <c r="BQ43" s="122">
        <f>IFERROR(BP43/BN43,"-")</f>
        <v>0.33333333333333</v>
      </c>
      <c r="BR43" s="123">
        <v>3000</v>
      </c>
      <c r="BS43" s="124">
        <f>IFERROR(BR43/BN43,"-")</f>
        <v>1000</v>
      </c>
      <c r="BT43" s="125">
        <v>1</v>
      </c>
      <c r="BU43" s="125"/>
      <c r="BV43" s="125"/>
      <c r="BW43" s="126">
        <v>1</v>
      </c>
      <c r="BX43" s="127">
        <f>IF(P43=0,"",IF(BW43=0,"",(BW43/P43)))</f>
        <v>0.16666666666667</v>
      </c>
      <c r="BY43" s="128">
        <v>1</v>
      </c>
      <c r="BZ43" s="129">
        <f>IFERROR(BY43/BW43,"-")</f>
        <v>1</v>
      </c>
      <c r="CA43" s="130">
        <v>108300</v>
      </c>
      <c r="CB43" s="131">
        <f>IFERROR(CA43/BW43,"-")</f>
        <v>108300</v>
      </c>
      <c r="CC43" s="132"/>
      <c r="CD43" s="132"/>
      <c r="CE43" s="132">
        <v>1</v>
      </c>
      <c r="CF43" s="133">
        <v>2</v>
      </c>
      <c r="CG43" s="134">
        <f>IF(P43=0,"",IF(CF43=0,"",(CF43/P43)))</f>
        <v>0.33333333333333</v>
      </c>
      <c r="CH43" s="135">
        <v>1</v>
      </c>
      <c r="CI43" s="136">
        <f>IFERROR(CH43/CF43,"-")</f>
        <v>0.5</v>
      </c>
      <c r="CJ43" s="137">
        <v>390000</v>
      </c>
      <c r="CK43" s="138">
        <f>IFERROR(CJ43/CF43,"-")</f>
        <v>195000</v>
      </c>
      <c r="CL43" s="139"/>
      <c r="CM43" s="139"/>
      <c r="CN43" s="139">
        <v>1</v>
      </c>
      <c r="CO43" s="140">
        <v>2</v>
      </c>
      <c r="CP43" s="141">
        <v>498300</v>
      </c>
      <c r="CQ43" s="141">
        <v>390000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>
        <f>AB44</f>
        <v>0.066666666666667</v>
      </c>
      <c r="B44" s="203" t="s">
        <v>146</v>
      </c>
      <c r="C44" s="203"/>
      <c r="D44" s="203" t="s">
        <v>61</v>
      </c>
      <c r="E44" s="203" t="s">
        <v>84</v>
      </c>
      <c r="F44" s="203" t="s">
        <v>63</v>
      </c>
      <c r="G44" s="203" t="s">
        <v>108</v>
      </c>
      <c r="H44" s="90" t="s">
        <v>65</v>
      </c>
      <c r="I44" s="90" t="s">
        <v>147</v>
      </c>
      <c r="J44" s="188">
        <v>120000</v>
      </c>
      <c r="K44" s="81">
        <v>17</v>
      </c>
      <c r="L44" s="81">
        <v>0</v>
      </c>
      <c r="M44" s="81">
        <v>109</v>
      </c>
      <c r="N44" s="91">
        <v>6</v>
      </c>
      <c r="O44" s="92">
        <v>0</v>
      </c>
      <c r="P44" s="93">
        <f>N44+O44</f>
        <v>6</v>
      </c>
      <c r="Q44" s="82">
        <f>IFERROR(P44/M44,"-")</f>
        <v>0.055045871559633</v>
      </c>
      <c r="R44" s="81">
        <v>0</v>
      </c>
      <c r="S44" s="81">
        <v>1</v>
      </c>
      <c r="T44" s="82">
        <f>IFERROR(S44/(O44+P44),"-")</f>
        <v>0.16666666666667</v>
      </c>
      <c r="U44" s="182">
        <f>IFERROR(J44/SUM(P44:P45),"-")</f>
        <v>8571.4285714286</v>
      </c>
      <c r="V44" s="84">
        <v>1</v>
      </c>
      <c r="W44" s="82">
        <f>IF(P44=0,"-",V44/P44)</f>
        <v>0.16666666666667</v>
      </c>
      <c r="X44" s="186">
        <v>8000</v>
      </c>
      <c r="Y44" s="187">
        <f>IFERROR(X44/P44,"-")</f>
        <v>1333.3333333333</v>
      </c>
      <c r="Z44" s="187">
        <f>IFERROR(X44/V44,"-")</f>
        <v>8000</v>
      </c>
      <c r="AA44" s="188">
        <f>SUM(X44:X45)-SUM(J44:J45)</f>
        <v>-112000</v>
      </c>
      <c r="AB44" s="85">
        <f>SUM(X44:X45)/SUM(J44:J45)</f>
        <v>0.066666666666667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0.16666666666667</v>
      </c>
      <c r="AO44" s="100"/>
      <c r="AP44" s="102">
        <f>IFERROR(AP44/AM44,"-")</f>
        <v>0</v>
      </c>
      <c r="AQ44" s="103"/>
      <c r="AR44" s="104">
        <f>IFERROR(AQ44/AM44,"-")</f>
        <v>0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4</v>
      </c>
      <c r="BO44" s="120">
        <f>IF(P44=0,"",IF(BN44=0,"",(BN44/P44)))</f>
        <v>0.66666666666667</v>
      </c>
      <c r="BP44" s="121">
        <v>1</v>
      </c>
      <c r="BQ44" s="122">
        <f>IFERROR(BP44/BN44,"-")</f>
        <v>0.25</v>
      </c>
      <c r="BR44" s="123">
        <v>8000</v>
      </c>
      <c r="BS44" s="124">
        <f>IFERROR(BR44/BN44,"-")</f>
        <v>2000</v>
      </c>
      <c r="BT44" s="125"/>
      <c r="BU44" s="125">
        <v>1</v>
      </c>
      <c r="BV44" s="125"/>
      <c r="BW44" s="126">
        <v>1</v>
      </c>
      <c r="BX44" s="127">
        <f>IF(P44=0,"",IF(BW44=0,"",(BW44/P44)))</f>
        <v>0.16666666666667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8000</v>
      </c>
      <c r="CQ44" s="141">
        <v>8000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148</v>
      </c>
      <c r="C45" s="203"/>
      <c r="D45" s="203" t="s">
        <v>61</v>
      </c>
      <c r="E45" s="203" t="s">
        <v>84</v>
      </c>
      <c r="F45" s="203" t="s">
        <v>75</v>
      </c>
      <c r="G45" s="203"/>
      <c r="H45" s="90"/>
      <c r="I45" s="90"/>
      <c r="J45" s="188"/>
      <c r="K45" s="81">
        <v>64</v>
      </c>
      <c r="L45" s="81">
        <v>37</v>
      </c>
      <c r="M45" s="81">
        <v>16</v>
      </c>
      <c r="N45" s="91">
        <v>8</v>
      </c>
      <c r="O45" s="92">
        <v>0</v>
      </c>
      <c r="P45" s="93">
        <f>N45+O45</f>
        <v>8</v>
      </c>
      <c r="Q45" s="82">
        <f>IFERROR(P45/M45,"-")</f>
        <v>0.5</v>
      </c>
      <c r="R45" s="81">
        <v>0</v>
      </c>
      <c r="S45" s="81">
        <v>1</v>
      </c>
      <c r="T45" s="82">
        <f>IFERROR(S45/(O45+P45),"-")</f>
        <v>0.125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3</v>
      </c>
      <c r="AN45" s="101">
        <f>IF(P45=0,"",IF(AM45=0,"",(AM45/P45)))</f>
        <v>0.375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2</v>
      </c>
      <c r="BF45" s="113">
        <f>IF(P45=0,"",IF(BE45=0,"",(BE45/P45)))</f>
        <v>0.25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1</v>
      </c>
      <c r="BO45" s="120">
        <f>IF(P45=0,"",IF(BN45=0,"",(BN45/P45)))</f>
        <v>0.125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1</v>
      </c>
      <c r="BX45" s="127">
        <f>IF(P45=0,"",IF(BW45=0,"",(BW45/P45)))</f>
        <v>0.125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>
        <v>1</v>
      </c>
      <c r="CG45" s="134">
        <f>IF(P45=0,"",IF(CF45=0,"",(CF45/P45)))</f>
        <v>0.125</v>
      </c>
      <c r="CH45" s="135"/>
      <c r="CI45" s="136">
        <f>IFERROR(CH45/CF45,"-")</f>
        <v>0</v>
      </c>
      <c r="CJ45" s="137"/>
      <c r="CK45" s="138">
        <f>IFERROR(CJ45/CF45,"-")</f>
        <v>0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0.10833333333333</v>
      </c>
      <c r="B46" s="203" t="s">
        <v>149</v>
      </c>
      <c r="C46" s="203"/>
      <c r="D46" s="203" t="s">
        <v>89</v>
      </c>
      <c r="E46" s="203" t="s">
        <v>90</v>
      </c>
      <c r="F46" s="203" t="s">
        <v>63</v>
      </c>
      <c r="G46" s="203" t="s">
        <v>108</v>
      </c>
      <c r="H46" s="90" t="s">
        <v>65</v>
      </c>
      <c r="I46" s="90" t="s">
        <v>150</v>
      </c>
      <c r="J46" s="188">
        <v>120000</v>
      </c>
      <c r="K46" s="81">
        <v>3</v>
      </c>
      <c r="L46" s="81">
        <v>0</v>
      </c>
      <c r="M46" s="81">
        <v>26</v>
      </c>
      <c r="N46" s="91">
        <v>0</v>
      </c>
      <c r="O46" s="92">
        <v>0</v>
      </c>
      <c r="P46" s="93">
        <f>N46+O46</f>
        <v>0</v>
      </c>
      <c r="Q46" s="82">
        <f>IFERROR(P46/M46,"-")</f>
        <v>0</v>
      </c>
      <c r="R46" s="81">
        <v>0</v>
      </c>
      <c r="S46" s="81">
        <v>0</v>
      </c>
      <c r="T46" s="82" t="str">
        <f>IFERROR(S46/(O46+P46),"-")</f>
        <v>-</v>
      </c>
      <c r="U46" s="182">
        <f>IFERROR(J46/SUM(P46:P47),"-")</f>
        <v>17142.857142857</v>
      </c>
      <c r="V46" s="84">
        <v>0</v>
      </c>
      <c r="W46" s="82" t="str">
        <f>IF(P46=0,"-",V46/P46)</f>
        <v>-</v>
      </c>
      <c r="X46" s="186">
        <v>0</v>
      </c>
      <c r="Y46" s="187" t="str">
        <f>IFERROR(X46/P46,"-")</f>
        <v>-</v>
      </c>
      <c r="Z46" s="187" t="str">
        <f>IFERROR(X46/V46,"-")</f>
        <v>-</v>
      </c>
      <c r="AA46" s="188">
        <f>SUM(X46:X47)-SUM(J46:J47)</f>
        <v>-107000</v>
      </c>
      <c r="AB46" s="85">
        <f>SUM(X46:X47)/SUM(J46:J47)</f>
        <v>0.10833333333333</v>
      </c>
      <c r="AC46" s="79"/>
      <c r="AD46" s="94"/>
      <c r="AE46" s="95" t="str">
        <f>IF(P46=0,"",IF(AD46=0,"",(AD46/P46)))</f>
        <v/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 t="str">
        <f>IF(P46=0,"",IF(AM46=0,"",(AM46/P46)))</f>
        <v/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 t="str">
        <f>IF(P46=0,"",IF(AV46=0,"",(AV46/P46)))</f>
        <v/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 t="str">
        <f>IF(P46=0,"",IF(BE46=0,"",(BE46/P46)))</f>
        <v/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 t="str">
        <f>IF(P46=0,"",IF(BN46=0,"",(BN46/P46)))</f>
        <v/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 t="str">
        <f>IF(P46=0,"",IF(BW46=0,"",(BW46/P46)))</f>
        <v/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 t="str">
        <f>IF(P46=0,"",IF(CF46=0,"",(CF46/P46)))</f>
        <v/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151</v>
      </c>
      <c r="C47" s="203"/>
      <c r="D47" s="203" t="s">
        <v>89</v>
      </c>
      <c r="E47" s="203" t="s">
        <v>90</v>
      </c>
      <c r="F47" s="203" t="s">
        <v>75</v>
      </c>
      <c r="G47" s="203"/>
      <c r="H47" s="90"/>
      <c r="I47" s="90"/>
      <c r="J47" s="188"/>
      <c r="K47" s="81">
        <v>58</v>
      </c>
      <c r="L47" s="81">
        <v>27</v>
      </c>
      <c r="M47" s="81">
        <v>7</v>
      </c>
      <c r="N47" s="91">
        <v>7</v>
      </c>
      <c r="O47" s="92">
        <v>0</v>
      </c>
      <c r="P47" s="93">
        <f>N47+O47</f>
        <v>7</v>
      </c>
      <c r="Q47" s="82">
        <f>IFERROR(P47/M47,"-")</f>
        <v>1</v>
      </c>
      <c r="R47" s="81">
        <v>2</v>
      </c>
      <c r="S47" s="81">
        <v>1</v>
      </c>
      <c r="T47" s="82">
        <f>IFERROR(S47/(O47+P47),"-")</f>
        <v>0.14285714285714</v>
      </c>
      <c r="U47" s="182"/>
      <c r="V47" s="84">
        <v>2</v>
      </c>
      <c r="W47" s="82">
        <f>IF(P47=0,"-",V47/P47)</f>
        <v>0.28571428571429</v>
      </c>
      <c r="X47" s="186">
        <v>13000</v>
      </c>
      <c r="Y47" s="187">
        <f>IFERROR(X47/P47,"-")</f>
        <v>1857.1428571429</v>
      </c>
      <c r="Z47" s="187">
        <f>IFERROR(X47/V47,"-")</f>
        <v>6500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1</v>
      </c>
      <c r="AN47" s="101">
        <f>IF(P47=0,"",IF(AM47=0,"",(AM47/P47)))</f>
        <v>0.14285714285714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2</v>
      </c>
      <c r="BF47" s="113">
        <f>IF(P47=0,"",IF(BE47=0,"",(BE47/P47)))</f>
        <v>0.28571428571429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2</v>
      </c>
      <c r="BO47" s="120">
        <f>IF(P47=0,"",IF(BN47=0,"",(BN47/P47)))</f>
        <v>0.28571428571429</v>
      </c>
      <c r="BP47" s="121">
        <v>1</v>
      </c>
      <c r="BQ47" s="122">
        <f>IFERROR(BP47/BN47,"-")</f>
        <v>0.5</v>
      </c>
      <c r="BR47" s="123">
        <v>10000</v>
      </c>
      <c r="BS47" s="124">
        <f>IFERROR(BR47/BN47,"-")</f>
        <v>5000</v>
      </c>
      <c r="BT47" s="125">
        <v>1</v>
      </c>
      <c r="BU47" s="125"/>
      <c r="BV47" s="125"/>
      <c r="BW47" s="126">
        <v>2</v>
      </c>
      <c r="BX47" s="127">
        <f>IF(P47=0,"",IF(BW47=0,"",(BW47/P47)))</f>
        <v>0.28571428571429</v>
      </c>
      <c r="BY47" s="128">
        <v>1</v>
      </c>
      <c r="BZ47" s="129">
        <f>IFERROR(BY47/BW47,"-")</f>
        <v>0.5</v>
      </c>
      <c r="CA47" s="130">
        <v>3000</v>
      </c>
      <c r="CB47" s="131">
        <f>IFERROR(CA47/BW47,"-")</f>
        <v>1500</v>
      </c>
      <c r="CC47" s="132">
        <v>1</v>
      </c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2</v>
      </c>
      <c r="CP47" s="141">
        <v>13000</v>
      </c>
      <c r="CQ47" s="141">
        <v>10000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 t="str">
        <f>AB48</f>
        <v>0</v>
      </c>
      <c r="B48" s="203" t="s">
        <v>152</v>
      </c>
      <c r="C48" s="203"/>
      <c r="D48" s="203"/>
      <c r="E48" s="203"/>
      <c r="F48" s="203" t="s">
        <v>63</v>
      </c>
      <c r="G48" s="203" t="s">
        <v>153</v>
      </c>
      <c r="H48" s="90" t="s">
        <v>154</v>
      </c>
      <c r="I48" s="205" t="s">
        <v>155</v>
      </c>
      <c r="J48" s="188">
        <v>0</v>
      </c>
      <c r="K48" s="81">
        <v>1</v>
      </c>
      <c r="L48" s="81">
        <v>0</v>
      </c>
      <c r="M48" s="81">
        <v>21</v>
      </c>
      <c r="N48" s="91">
        <v>1</v>
      </c>
      <c r="O48" s="92">
        <v>0</v>
      </c>
      <c r="P48" s="93">
        <f>N48+O48</f>
        <v>1</v>
      </c>
      <c r="Q48" s="82">
        <f>IFERROR(P48/M48,"-")</f>
        <v>0.047619047619048</v>
      </c>
      <c r="R48" s="81">
        <v>0</v>
      </c>
      <c r="S48" s="81">
        <v>1</v>
      </c>
      <c r="T48" s="82">
        <f>IFERROR(S48/(O48+P48),"-")</f>
        <v>1</v>
      </c>
      <c r="U48" s="182">
        <f>IFERROR(J48/SUM(P48:P49),"-")</f>
        <v>0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SUM(X48:X49)-SUM(J48:J49)</f>
        <v>0</v>
      </c>
      <c r="AB48" s="85" t="str">
        <f>SUM(X48:X49)/SUM(J48:J49)</f>
        <v>0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1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156</v>
      </c>
      <c r="C49" s="203"/>
      <c r="D49" s="203"/>
      <c r="E49" s="203"/>
      <c r="F49" s="203" t="s">
        <v>75</v>
      </c>
      <c r="G49" s="203"/>
      <c r="H49" s="90"/>
      <c r="I49" s="90"/>
      <c r="J49" s="188"/>
      <c r="K49" s="81">
        <v>7</v>
      </c>
      <c r="L49" s="81">
        <v>7</v>
      </c>
      <c r="M49" s="81">
        <v>1</v>
      </c>
      <c r="N49" s="91">
        <v>1</v>
      </c>
      <c r="O49" s="92">
        <v>0</v>
      </c>
      <c r="P49" s="93">
        <f>N49+O49</f>
        <v>1</v>
      </c>
      <c r="Q49" s="82">
        <f>IFERROR(P49/M49,"-")</f>
        <v>1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>
        <v>1</v>
      </c>
      <c r="AN49" s="101">
        <f>IF(P49=0,"",IF(AM49=0,"",(AM49/P49)))</f>
        <v>1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30"/>
      <c r="B50" s="87"/>
      <c r="C50" s="88"/>
      <c r="D50" s="88"/>
      <c r="E50" s="88"/>
      <c r="F50" s="89"/>
      <c r="G50" s="90"/>
      <c r="H50" s="90"/>
      <c r="I50" s="90"/>
      <c r="J50" s="192"/>
      <c r="K50" s="34"/>
      <c r="L50" s="34"/>
      <c r="M50" s="31"/>
      <c r="N50" s="23"/>
      <c r="O50" s="23"/>
      <c r="P50" s="23"/>
      <c r="Q50" s="33"/>
      <c r="R50" s="32"/>
      <c r="S50" s="23"/>
      <c r="T50" s="32"/>
      <c r="U50" s="183"/>
      <c r="V50" s="25"/>
      <c r="W50" s="25"/>
      <c r="X50" s="189"/>
      <c r="Y50" s="189"/>
      <c r="Z50" s="189"/>
      <c r="AA50" s="189"/>
      <c r="AB50" s="33"/>
      <c r="AC50" s="59"/>
      <c r="AD50" s="63"/>
      <c r="AE50" s="64"/>
      <c r="AF50" s="63"/>
      <c r="AG50" s="67"/>
      <c r="AH50" s="68"/>
      <c r="AI50" s="69"/>
      <c r="AJ50" s="70"/>
      <c r="AK50" s="70"/>
      <c r="AL50" s="70"/>
      <c r="AM50" s="63"/>
      <c r="AN50" s="64"/>
      <c r="AO50" s="63"/>
      <c r="AP50" s="67"/>
      <c r="AQ50" s="68"/>
      <c r="AR50" s="69"/>
      <c r="AS50" s="70"/>
      <c r="AT50" s="70"/>
      <c r="AU50" s="70"/>
      <c r="AV50" s="63"/>
      <c r="AW50" s="64"/>
      <c r="AX50" s="63"/>
      <c r="AY50" s="67"/>
      <c r="AZ50" s="68"/>
      <c r="BA50" s="69"/>
      <c r="BB50" s="70"/>
      <c r="BC50" s="70"/>
      <c r="BD50" s="70"/>
      <c r="BE50" s="63"/>
      <c r="BF50" s="64"/>
      <c r="BG50" s="63"/>
      <c r="BH50" s="67"/>
      <c r="BI50" s="68"/>
      <c r="BJ50" s="69"/>
      <c r="BK50" s="70"/>
      <c r="BL50" s="70"/>
      <c r="BM50" s="70"/>
      <c r="BN50" s="65"/>
      <c r="BO50" s="66"/>
      <c r="BP50" s="63"/>
      <c r="BQ50" s="67"/>
      <c r="BR50" s="68"/>
      <c r="BS50" s="69"/>
      <c r="BT50" s="70"/>
      <c r="BU50" s="70"/>
      <c r="BV50" s="70"/>
      <c r="BW50" s="65"/>
      <c r="BX50" s="66"/>
      <c r="BY50" s="63"/>
      <c r="BZ50" s="67"/>
      <c r="CA50" s="68"/>
      <c r="CB50" s="69"/>
      <c r="CC50" s="70"/>
      <c r="CD50" s="70"/>
      <c r="CE50" s="70"/>
      <c r="CF50" s="65"/>
      <c r="CG50" s="66"/>
      <c r="CH50" s="63"/>
      <c r="CI50" s="67"/>
      <c r="CJ50" s="68"/>
      <c r="CK50" s="69"/>
      <c r="CL50" s="70"/>
      <c r="CM50" s="70"/>
      <c r="CN50" s="70"/>
      <c r="CO50" s="71"/>
      <c r="CP50" s="68"/>
      <c r="CQ50" s="68"/>
      <c r="CR50" s="68"/>
      <c r="CS50" s="72"/>
    </row>
    <row r="51" spans="1:98">
      <c r="A51" s="30"/>
      <c r="B51" s="37"/>
      <c r="C51" s="21"/>
      <c r="D51" s="21"/>
      <c r="E51" s="21"/>
      <c r="F51" s="22"/>
      <c r="G51" s="36"/>
      <c r="H51" s="36"/>
      <c r="I51" s="75"/>
      <c r="J51" s="193"/>
      <c r="K51" s="34"/>
      <c r="L51" s="34"/>
      <c r="M51" s="31"/>
      <c r="N51" s="23"/>
      <c r="O51" s="23"/>
      <c r="P51" s="23"/>
      <c r="Q51" s="33"/>
      <c r="R51" s="32"/>
      <c r="S51" s="23"/>
      <c r="T51" s="32"/>
      <c r="U51" s="183"/>
      <c r="V51" s="25"/>
      <c r="W51" s="25"/>
      <c r="X51" s="189"/>
      <c r="Y51" s="189"/>
      <c r="Z51" s="189"/>
      <c r="AA51" s="189"/>
      <c r="AB51" s="33"/>
      <c r="AC51" s="61"/>
      <c r="AD51" s="63"/>
      <c r="AE51" s="64"/>
      <c r="AF51" s="63"/>
      <c r="AG51" s="67"/>
      <c r="AH51" s="68"/>
      <c r="AI51" s="69"/>
      <c r="AJ51" s="70"/>
      <c r="AK51" s="70"/>
      <c r="AL51" s="70"/>
      <c r="AM51" s="63"/>
      <c r="AN51" s="64"/>
      <c r="AO51" s="63"/>
      <c r="AP51" s="67"/>
      <c r="AQ51" s="68"/>
      <c r="AR51" s="69"/>
      <c r="AS51" s="70"/>
      <c r="AT51" s="70"/>
      <c r="AU51" s="70"/>
      <c r="AV51" s="63"/>
      <c r="AW51" s="64"/>
      <c r="AX51" s="63"/>
      <c r="AY51" s="67"/>
      <c r="AZ51" s="68"/>
      <c r="BA51" s="69"/>
      <c r="BB51" s="70"/>
      <c r="BC51" s="70"/>
      <c r="BD51" s="70"/>
      <c r="BE51" s="63"/>
      <c r="BF51" s="64"/>
      <c r="BG51" s="63"/>
      <c r="BH51" s="67"/>
      <c r="BI51" s="68"/>
      <c r="BJ51" s="69"/>
      <c r="BK51" s="70"/>
      <c r="BL51" s="70"/>
      <c r="BM51" s="70"/>
      <c r="BN51" s="65"/>
      <c r="BO51" s="66"/>
      <c r="BP51" s="63"/>
      <c r="BQ51" s="67"/>
      <c r="BR51" s="68"/>
      <c r="BS51" s="69"/>
      <c r="BT51" s="70"/>
      <c r="BU51" s="70"/>
      <c r="BV51" s="70"/>
      <c r="BW51" s="65"/>
      <c r="BX51" s="66"/>
      <c r="BY51" s="63"/>
      <c r="BZ51" s="67"/>
      <c r="CA51" s="68"/>
      <c r="CB51" s="69"/>
      <c r="CC51" s="70"/>
      <c r="CD51" s="70"/>
      <c r="CE51" s="70"/>
      <c r="CF51" s="65"/>
      <c r="CG51" s="66"/>
      <c r="CH51" s="63"/>
      <c r="CI51" s="67"/>
      <c r="CJ51" s="68"/>
      <c r="CK51" s="69"/>
      <c r="CL51" s="70"/>
      <c r="CM51" s="70"/>
      <c r="CN51" s="70"/>
      <c r="CO51" s="71"/>
      <c r="CP51" s="68"/>
      <c r="CQ51" s="68"/>
      <c r="CR51" s="68"/>
      <c r="CS51" s="72"/>
    </row>
    <row r="52" spans="1:98">
      <c r="A52" s="19">
        <f>AB52</f>
        <v>1.7133024390244</v>
      </c>
      <c r="B52" s="39"/>
      <c r="C52" s="39"/>
      <c r="D52" s="39"/>
      <c r="E52" s="39"/>
      <c r="F52" s="39"/>
      <c r="G52" s="40" t="s">
        <v>157</v>
      </c>
      <c r="H52" s="40"/>
      <c r="I52" s="40"/>
      <c r="J52" s="190">
        <f>SUM(J6:J51)</f>
        <v>3075000</v>
      </c>
      <c r="K52" s="41">
        <f>SUM(K6:K51)</f>
        <v>1621</v>
      </c>
      <c r="L52" s="41">
        <f>SUM(L6:L51)</f>
        <v>711</v>
      </c>
      <c r="M52" s="41">
        <f>SUM(M6:M51)</f>
        <v>2419</v>
      </c>
      <c r="N52" s="41">
        <f>SUM(N6:N51)</f>
        <v>307</v>
      </c>
      <c r="O52" s="41">
        <f>SUM(O6:O51)</f>
        <v>1</v>
      </c>
      <c r="P52" s="41">
        <f>SUM(P6:P51)</f>
        <v>308</v>
      </c>
      <c r="Q52" s="42">
        <f>IFERROR(P52/M52,"-")</f>
        <v>0.12732534105002</v>
      </c>
      <c r="R52" s="78">
        <f>SUM(R6:R51)</f>
        <v>46</v>
      </c>
      <c r="S52" s="78">
        <f>SUM(S6:S51)</f>
        <v>52</v>
      </c>
      <c r="T52" s="42">
        <f>IFERROR(R52/P52,"-")</f>
        <v>0.14935064935065</v>
      </c>
      <c r="U52" s="184">
        <f>IFERROR(J52/P52,"-")</f>
        <v>9983.7662337662</v>
      </c>
      <c r="V52" s="44">
        <f>SUM(V6:V51)</f>
        <v>68</v>
      </c>
      <c r="W52" s="42">
        <f>IFERROR(V52/P52,"-")</f>
        <v>0.22077922077922</v>
      </c>
      <c r="X52" s="190">
        <f>SUM(X6:X51)</f>
        <v>5268405</v>
      </c>
      <c r="Y52" s="190">
        <f>IFERROR(X52/P52,"-")</f>
        <v>17105.211038961</v>
      </c>
      <c r="Z52" s="190">
        <f>IFERROR(X52/V52,"-")</f>
        <v>77476.544117647</v>
      </c>
      <c r="AA52" s="190">
        <f>X52-J52</f>
        <v>2193405</v>
      </c>
      <c r="AB52" s="47">
        <f>X52/J52</f>
        <v>1.7133024390244</v>
      </c>
      <c r="AC52" s="60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7"/>
    <mergeCell ref="J22:J27"/>
    <mergeCell ref="U22:U27"/>
    <mergeCell ref="AA22:AA27"/>
    <mergeCell ref="AB22:AB27"/>
    <mergeCell ref="A28:A35"/>
    <mergeCell ref="J28:J35"/>
    <mergeCell ref="U28:U35"/>
    <mergeCell ref="AA28:AA35"/>
    <mergeCell ref="AB28:AB35"/>
    <mergeCell ref="A36:A39"/>
    <mergeCell ref="J36:J39"/>
    <mergeCell ref="U36:U39"/>
    <mergeCell ref="AA36:AA39"/>
    <mergeCell ref="AB36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