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<sst xmlns="http://schemas.openxmlformats.org/spreadsheetml/2006/main" uniqueCount="176">
  <si>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</si>
  <si>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</si>
  <si>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</si>
  <si>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</si>
  <si>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</si>
  <si>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</si>
  <si>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</si>
  <si>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</si>
  <si>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</si>
  <si>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</si>
  <si>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</si>
  <si>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</si>
  <si>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</si>
  <si>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</si>
  <si>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</si>
  <si>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</si>
  <si>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</si>
  <si>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</si>
  <si>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</si>
  <si>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</si>
  <si>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</si>
  <si>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</si>
  <si>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</si>
  <si>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</si>
  <si>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</si>
  <si>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</si>
  <si>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</si>
  <si>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</si>
  <si>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</si>
  <si>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</si>
  <si>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</si>
  <si>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</si>
  <si>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</si>
  <si>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</si>
  <si>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</si>
  <si>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</si>
  <si>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</si>
  <si>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</si>
  <si>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</si>
  <si>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</si>
  <si>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</si>
  <si>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</si>
  <si>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</si>
  <si>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</si>
  <si>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</si>
  <si>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</si>
  <si>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</si>
  <si>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</si>
  <si>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</si>
  <si>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</si>
  <si>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</si>
  <si>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</si>
  <si>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</si>
  <si>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</si>
  <si>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</si>
  <si>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</si>
  <si>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</si>
  <si>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</si>
  <si>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</si>
  <si>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</si>
  <si>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ic1746</t>
  </si>
  <si>
    <t>デリヘル版2</t>
  </si>
  <si>
    <t>もう50代の熟女だけど</t>
  </si>
  <si>
    <t>lp01</t>
  </si>
  <si>
    <t>スポニチ関東</t>
  </si>
  <si>
    <t>4C終面全5段</t>
  </si>
  <si>
    <t>7月05日(日)</t>
  </si>
  <si>
    <t>ic1747</t>
  </si>
  <si>
    <t>スポニチ関西</t>
  </si>
  <si>
    <t>ic1748</t>
  </si>
  <si>
    <t>スポニチ西部</t>
  </si>
  <si>
    <t>ic1749</t>
  </si>
  <si>
    <t>スポニチ北海道</t>
  </si>
  <si>
    <t>ic1750</t>
  </si>
  <si>
    <t>(空電共通)</t>
  </si>
  <si>
    <t>空電</t>
  </si>
  <si>
    <t>空電 (共通)</t>
  </si>
  <si>
    <t>ic1751</t>
  </si>
  <si>
    <t>デリヘル版</t>
  </si>
  <si>
    <t>サンスポ関西</t>
  </si>
  <si>
    <t>ic1752</t>
  </si>
  <si>
    <t>ic1753</t>
  </si>
  <si>
    <t>黒：右女3スマホ（NEW）</t>
  </si>
  <si>
    <t>学生いません！ギャルもいません！熟女！熟女！熟女！熟女！</t>
  </si>
  <si>
    <t>サンスポ関東</t>
  </si>
  <si>
    <t>全5段</t>
  </si>
  <si>
    <t>7月25日(土)</t>
  </si>
  <si>
    <t>ic1754</t>
  </si>
  <si>
    <t>ic1755</t>
  </si>
  <si>
    <t>雑誌版 SPA</t>
  </si>
  <si>
    <t>女性が好きな私にとって神サイトです</t>
  </si>
  <si>
    <t>7月12日(日)</t>
  </si>
  <si>
    <t>ic1756</t>
  </si>
  <si>
    <t>ic1757</t>
  </si>
  <si>
    <t>デリヘル版2（コンシエルジュパーツ）</t>
  </si>
  <si>
    <t>デイリースポーツ関西</t>
  </si>
  <si>
    <t>全5段・半5段段つかみ10段保証</t>
  </si>
  <si>
    <t>10段保証</t>
  </si>
  <si>
    <t>ic1758</t>
  </si>
  <si>
    <t>ic1759</t>
  </si>
  <si>
    <t>ドンドン出会える</t>
  </si>
  <si>
    <t>ic1760</t>
  </si>
  <si>
    <t>大正版</t>
  </si>
  <si>
    <t>恥ずかしい訳ありサイト(サブ：男性が足りてないんです)</t>
  </si>
  <si>
    <t>ic1761</t>
  </si>
  <si>
    <t>ic1762</t>
  </si>
  <si>
    <t>ic1763</t>
  </si>
  <si>
    <t>①求人風</t>
  </si>
  <si>
    <t>①もう５０代の熟女だけど</t>
  </si>
  <si>
    <t>半2段・半3段つかみ10段保証</t>
  </si>
  <si>
    <t>1～10日</t>
  </si>
  <si>
    <t>ic1764</t>
  </si>
  <si>
    <t>②新版</t>
  </si>
  <si>
    <t>②女性が好きな私にとって神サイトです！</t>
  </si>
  <si>
    <t>11～20日</t>
  </si>
  <si>
    <t>ic1765</t>
  </si>
  <si>
    <t>③大正版</t>
  </si>
  <si>
    <t>③学生いません！ギャルもいません！熟女！熟女！熟女！熟女！</t>
  </si>
  <si>
    <t>21～31日</t>
  </si>
  <si>
    <t>ic1766</t>
  </si>
  <si>
    <t>ic1767</t>
  </si>
  <si>
    <t>ic1768</t>
  </si>
  <si>
    <t>ic1769</t>
  </si>
  <si>
    <t>ic1770</t>
  </si>
  <si>
    <t>ic1771</t>
  </si>
  <si>
    <t>7月23日(木)</t>
  </si>
  <si>
    <t>ic1772</t>
  </si>
  <si>
    <t>ic1773</t>
  </si>
  <si>
    <t>ic1774</t>
  </si>
  <si>
    <t>ic1775</t>
  </si>
  <si>
    <t>1C終面全5段</t>
  </si>
  <si>
    <t>ic1776</t>
  </si>
  <si>
    <t>ic1777</t>
  </si>
  <si>
    <t>ic1778</t>
  </si>
  <si>
    <t>ic1779</t>
  </si>
  <si>
    <t>7月04日(土)</t>
  </si>
  <si>
    <t>ic1780</t>
  </si>
  <si>
    <t>ic1781</t>
  </si>
  <si>
    <t>7月26日(日)</t>
  </si>
  <si>
    <t>ic1782</t>
  </si>
  <si>
    <t>ic1783</t>
  </si>
  <si>
    <t>九スポ</t>
  </si>
  <si>
    <t>7月11日(土)</t>
  </si>
  <si>
    <t>ic1784</t>
  </si>
  <si>
    <t>ic1785</t>
  </si>
  <si>
    <t>東スポ・大スポ・九スポ・中京</t>
  </si>
  <si>
    <t>記事枠</t>
  </si>
  <si>
    <t>7月16日(木)</t>
  </si>
  <si>
    <t>ic1786</t>
  </si>
  <si>
    <t>ic1787</t>
  </si>
  <si>
    <t>右女3スマホ（NEW）</t>
  </si>
  <si>
    <t>中京スポーツ</t>
  </si>
  <si>
    <t>7月10日(金)</t>
  </si>
  <si>
    <t>ic1788</t>
  </si>
  <si>
    <t>ic1789</t>
  </si>
  <si>
    <t>半5段</t>
  </si>
  <si>
    <t>7月17日(金)</t>
  </si>
  <si>
    <t>ic1790</t>
  </si>
  <si>
    <t>ic1791</t>
  </si>
  <si>
    <t>7月24日(金)</t>
  </si>
  <si>
    <t>ic1792</t>
  </si>
  <si>
    <t>ic1793</t>
  </si>
  <si>
    <t>40代以上限定40代50代60代 中年女性が多いサイト</t>
  </si>
  <si>
    <t>スポーツ報知関東</t>
  </si>
  <si>
    <t>終面全5段</t>
  </si>
  <si>
    <t>7月19日(日)</t>
  </si>
  <si>
    <t>ic1794</t>
  </si>
  <si>
    <t>ic1795</t>
  </si>
  <si>
    <t>右女３</t>
  </si>
  <si>
    <t>やってみてダメならすぐ退会OK</t>
  </si>
  <si>
    <t>ニッカン関西</t>
  </si>
  <si>
    <t>4C全面</t>
  </si>
  <si>
    <t>ic1796</t>
  </si>
  <si>
    <t>ic1797</t>
  </si>
  <si>
    <t>ic1798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</si>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</sst>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53</v>
      </c>
      <c r="D6" s="195">
        <v>3605000</v>
      </c>
      <c r="E6" s="81">
        <v>1832</v>
      </c>
      <c r="F6" s="81">
        <v>825</v>
      </c>
      <c r="G6" s="81">
        <v>2140</v>
      </c>
      <c r="H6" s="91">
        <v>390</v>
      </c>
      <c r="I6" s="92">
        <v>1</v>
      </c>
      <c r="J6" s="145">
        <f>H6+I6</f>
        <v>391</v>
      </c>
      <c r="K6" s="82">
        <f>IFERROR(J6/G6,"-")</f>
        <v>0.18271028037383</v>
      </c>
      <c r="L6" s="81">
        <v>42</v>
      </c>
      <c r="M6" s="81">
        <v>64</v>
      </c>
      <c r="N6" s="82">
        <f>IFERROR(L6/J6,"-")</f>
        <v>0.1074168797954</v>
      </c>
      <c r="O6" s="83">
        <f>IFERROR(D6/J6,"-")</f>
        <v>9219.9488491049</v>
      </c>
      <c r="P6" s="84">
        <v>82</v>
      </c>
      <c r="Q6" s="82">
        <f>IFERROR(P6/J6,"-")</f>
        <v>0.20971867007673</v>
      </c>
      <c r="R6" s="200">
        <v>6098500</v>
      </c>
      <c r="S6" s="201">
        <f>IFERROR(R6/J6,"-")</f>
        <v>15597.186700767</v>
      </c>
      <c r="T6" s="201">
        <f>IFERROR(R6/P6,"-")</f>
        <v>74371.951219512</v>
      </c>
      <c r="U6" s="195">
        <f>IFERROR(R6-D6,"-")</f>
        <v>2493500</v>
      </c>
      <c r="V6" s="85">
        <f>R6/D6</f>
        <v>1.6916782246879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3605000</v>
      </c>
      <c r="E9" s="41">
        <f>SUM(E6:E7)</f>
        <v>1832</v>
      </c>
      <c r="F9" s="41">
        <f>SUM(F6:F7)</f>
        <v>825</v>
      </c>
      <c r="G9" s="41">
        <f>SUM(G6:G7)</f>
        <v>2140</v>
      </c>
      <c r="H9" s="41">
        <f>SUM(H6:H7)</f>
        <v>390</v>
      </c>
      <c r="I9" s="41">
        <f>SUM(I6:I7)</f>
        <v>1</v>
      </c>
      <c r="J9" s="41">
        <f>SUM(J6:J7)</f>
        <v>391</v>
      </c>
      <c r="K9" s="42">
        <f>IFERROR(J9/G9,"-")</f>
        <v>0.18271028037383</v>
      </c>
      <c r="L9" s="78">
        <f>SUM(L6:L7)</f>
        <v>42</v>
      </c>
      <c r="M9" s="78">
        <f>SUM(M6:M7)</f>
        <v>64</v>
      </c>
      <c r="N9" s="42">
        <f>IFERROR(L9/J9,"-")</f>
        <v>0.1074168797954</v>
      </c>
      <c r="O9" s="43">
        <f>IFERROR(D9/J9,"-")</f>
        <v>9219.9488491049</v>
      </c>
      <c r="P9" s="44">
        <f>SUM(P6:P7)</f>
        <v>82</v>
      </c>
      <c r="Q9" s="42">
        <f>IFERROR(P9/J9,"-")</f>
        <v>0.20971867007673</v>
      </c>
      <c r="R9" s="45">
        <f>SUM(R6:R7)</f>
        <v>6098500</v>
      </c>
      <c r="S9" s="45">
        <f>IFERROR(R9/J9,"-")</f>
        <v>15597.186700767</v>
      </c>
      <c r="T9" s="45">
        <f>IFERROR(R9/P9,"-")</f>
        <v>74371.951219512</v>
      </c>
      <c r="U9" s="46">
        <f>SUM(U6:U7)</f>
        <v>2493500</v>
      </c>
      <c r="V9" s="47">
        <f>IFERROR(R9/D9,"-")</f>
        <v>1.6916782246879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2.6321428571429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43</v>
      </c>
      <c r="L6" s="81">
        <v>0</v>
      </c>
      <c r="M6" s="81">
        <v>146</v>
      </c>
      <c r="N6" s="91">
        <v>25</v>
      </c>
      <c r="O6" s="92">
        <v>0</v>
      </c>
      <c r="P6" s="93">
        <f>N6+O6</f>
        <v>25</v>
      </c>
      <c r="Q6" s="82">
        <f>IFERROR(P6/M6,"-")</f>
        <v>0.17123287671233</v>
      </c>
      <c r="R6" s="81">
        <v>1</v>
      </c>
      <c r="S6" s="81">
        <v>5</v>
      </c>
      <c r="T6" s="82">
        <f>IFERROR(S6/(O6+P6),"-")</f>
        <v>0.2</v>
      </c>
      <c r="U6" s="182">
        <f>IFERROR(J6/SUM(P6:P10),"-")</f>
        <v>6730.7692307692</v>
      </c>
      <c r="V6" s="84">
        <v>5</v>
      </c>
      <c r="W6" s="82">
        <f>IF(P6=0,"-",V6/P6)</f>
        <v>0.2</v>
      </c>
      <c r="X6" s="186">
        <v>152000</v>
      </c>
      <c r="Y6" s="187">
        <f>IFERROR(X6/P6,"-")</f>
        <v>6080</v>
      </c>
      <c r="Z6" s="187">
        <f>IFERROR(X6/V6,"-")</f>
        <v>30400</v>
      </c>
      <c r="AA6" s="188">
        <f>SUM(X6:X10)-SUM(J6:J10)</f>
        <v>1142500</v>
      </c>
      <c r="AB6" s="85">
        <f>SUM(X6:X10)/SUM(J6:J10)</f>
        <v>2.6321428571429</v>
      </c>
      <c r="AC6" s="79"/>
      <c r="AD6" s="94">
        <v>1</v>
      </c>
      <c r="AE6" s="95">
        <f>IF(P6=0,"",IF(AD6=0,"",(AD6/P6)))</f>
        <v>0.04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4</v>
      </c>
      <c r="AN6" s="101">
        <f>IF(P6=0,"",IF(AM6=0,"",(AM6/P6)))</f>
        <v>0.16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11</v>
      </c>
      <c r="BO6" s="120">
        <f>IF(P6=0,"",IF(BN6=0,"",(BN6/P6)))</f>
        <v>0.44</v>
      </c>
      <c r="BP6" s="121">
        <v>4</v>
      </c>
      <c r="BQ6" s="122">
        <f>IFERROR(BP6/BN6,"-")</f>
        <v>0.36363636363636</v>
      </c>
      <c r="BR6" s="123">
        <v>149000</v>
      </c>
      <c r="BS6" s="124">
        <f>IFERROR(BR6/BN6,"-")</f>
        <v>13545.454545455</v>
      </c>
      <c r="BT6" s="125">
        <v>1</v>
      </c>
      <c r="BU6" s="125"/>
      <c r="BV6" s="125">
        <v>3</v>
      </c>
      <c r="BW6" s="126">
        <v>4</v>
      </c>
      <c r="BX6" s="127">
        <f>IF(P6=0,"",IF(BW6=0,"",(BW6/P6)))</f>
        <v>0.16</v>
      </c>
      <c r="BY6" s="128">
        <v>1</v>
      </c>
      <c r="BZ6" s="129">
        <f>IFERROR(BY6/BW6,"-")</f>
        <v>0.25</v>
      </c>
      <c r="CA6" s="130">
        <v>3000</v>
      </c>
      <c r="CB6" s="131">
        <f>IFERROR(CA6/BW6,"-")</f>
        <v>750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152000</v>
      </c>
      <c r="CQ6" s="141">
        <v>75000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18</v>
      </c>
      <c r="L7" s="81">
        <v>0</v>
      </c>
      <c r="M7" s="81">
        <v>98</v>
      </c>
      <c r="N7" s="91">
        <v>9</v>
      </c>
      <c r="O7" s="92">
        <v>0</v>
      </c>
      <c r="P7" s="93">
        <f>N7+O7</f>
        <v>9</v>
      </c>
      <c r="Q7" s="82">
        <f>IFERROR(P7/M7,"-")</f>
        <v>0.091836734693878</v>
      </c>
      <c r="R7" s="81">
        <v>0</v>
      </c>
      <c r="S7" s="81">
        <v>1</v>
      </c>
      <c r="T7" s="82">
        <f>IFERROR(S7/(O7+P7),"-")</f>
        <v>0.11111111111111</v>
      </c>
      <c r="U7" s="182"/>
      <c r="V7" s="84">
        <v>1</v>
      </c>
      <c r="W7" s="82">
        <f>IF(P7=0,"-",V7/P7)</f>
        <v>0.11111111111111</v>
      </c>
      <c r="X7" s="186">
        <v>3000</v>
      </c>
      <c r="Y7" s="187">
        <f>IFERROR(X7/P7,"-")</f>
        <v>333.33333333333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0.22222222222222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0.33333333333333</v>
      </c>
      <c r="BP7" s="121">
        <v>1</v>
      </c>
      <c r="BQ7" s="122">
        <f>IFERROR(BP7/BN7,"-")</f>
        <v>0.33333333333333</v>
      </c>
      <c r="BR7" s="123">
        <v>3000</v>
      </c>
      <c r="BS7" s="124">
        <f>IFERROR(BR7/BN7,"-")</f>
        <v>1000</v>
      </c>
      <c r="BT7" s="125">
        <v>1</v>
      </c>
      <c r="BU7" s="125"/>
      <c r="BV7" s="125"/>
      <c r="BW7" s="126">
        <v>2</v>
      </c>
      <c r="BX7" s="127">
        <f>IF(P7=0,"",IF(BW7=0,"",(BW7/P7)))</f>
        <v>0.22222222222222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8</v>
      </c>
      <c r="L8" s="81">
        <v>0</v>
      </c>
      <c r="M8" s="81">
        <v>38</v>
      </c>
      <c r="N8" s="91">
        <v>4</v>
      </c>
      <c r="O8" s="92">
        <v>0</v>
      </c>
      <c r="P8" s="93">
        <f>N8+O8</f>
        <v>4</v>
      </c>
      <c r="Q8" s="82">
        <f>IFERROR(P8/M8,"-")</f>
        <v>0.10526315789474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0.25</v>
      </c>
      <c r="X8" s="186">
        <v>13000</v>
      </c>
      <c r="Y8" s="187">
        <f>IFERROR(X8/P8,"-")</f>
        <v>3250</v>
      </c>
      <c r="Z8" s="187">
        <f>IFERROR(X8/V8,"-")</f>
        <v>13000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2</v>
      </c>
      <c r="BX8" s="127">
        <f>IF(P8=0,"",IF(BW8=0,"",(BW8/P8)))</f>
        <v>0.5</v>
      </c>
      <c r="BY8" s="128">
        <v>1</v>
      </c>
      <c r="BZ8" s="129">
        <f>IFERROR(BY8/BW8,"-")</f>
        <v>0.5</v>
      </c>
      <c r="CA8" s="130">
        <v>13000</v>
      </c>
      <c r="CB8" s="131">
        <f>IFERROR(CA8/BW8,"-")</f>
        <v>6500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13000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9</v>
      </c>
      <c r="L9" s="81">
        <v>0</v>
      </c>
      <c r="M9" s="81">
        <v>31</v>
      </c>
      <c r="N9" s="91">
        <v>5</v>
      </c>
      <c r="O9" s="92">
        <v>0</v>
      </c>
      <c r="P9" s="93">
        <f>N9+O9</f>
        <v>5</v>
      </c>
      <c r="Q9" s="82">
        <f>IFERROR(P9/M9,"-")</f>
        <v>0.16129032258065</v>
      </c>
      <c r="R9" s="81">
        <v>0</v>
      </c>
      <c r="S9" s="81">
        <v>2</v>
      </c>
      <c r="T9" s="82">
        <f>IFERROR(S9/(O9+P9),"-")</f>
        <v>0.4</v>
      </c>
      <c r="U9" s="182"/>
      <c r="V9" s="84">
        <v>1</v>
      </c>
      <c r="W9" s="82">
        <f>IF(P9=0,"-",V9/P9)</f>
        <v>0.2</v>
      </c>
      <c r="X9" s="186">
        <v>3000</v>
      </c>
      <c r="Y9" s="187">
        <f>IFERROR(X9/P9,"-")</f>
        <v>600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3000</v>
      </c>
      <c r="AS9" s="105">
        <v>1</v>
      </c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187</v>
      </c>
      <c r="L10" s="81">
        <v>152</v>
      </c>
      <c r="M10" s="81">
        <v>81</v>
      </c>
      <c r="N10" s="91">
        <v>61</v>
      </c>
      <c r="O10" s="92">
        <v>0</v>
      </c>
      <c r="P10" s="93">
        <f>N10+O10</f>
        <v>61</v>
      </c>
      <c r="Q10" s="82">
        <f>IFERROR(P10/M10,"-")</f>
        <v>0.75308641975309</v>
      </c>
      <c r="R10" s="81">
        <v>6</v>
      </c>
      <c r="S10" s="81">
        <v>8</v>
      </c>
      <c r="T10" s="82">
        <f>IFERROR(S10/(O10+P10),"-")</f>
        <v>0.13114754098361</v>
      </c>
      <c r="U10" s="182"/>
      <c r="V10" s="84">
        <v>10</v>
      </c>
      <c r="W10" s="82">
        <f>IF(P10=0,"-",V10/P10)</f>
        <v>0.16393442622951</v>
      </c>
      <c r="X10" s="186">
        <v>1671500</v>
      </c>
      <c r="Y10" s="187">
        <f>IFERROR(X10/P10,"-")</f>
        <v>27401.639344262</v>
      </c>
      <c r="Z10" s="187">
        <f>IFERROR(X10/V10,"-")</f>
        <v>167150</v>
      </c>
      <c r="AA10" s="188"/>
      <c r="AB10" s="85"/>
      <c r="AC10" s="79"/>
      <c r="AD10" s="94">
        <v>1</v>
      </c>
      <c r="AE10" s="95">
        <f>IF(P10=0,"",IF(AD10=0,"",(AD10/P10)))</f>
        <v>0.016393442622951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4</v>
      </c>
      <c r="AN10" s="101">
        <f>IF(P10=0,"",IF(AM10=0,"",(AM10/P10)))</f>
        <v>0.065573770491803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0.032786885245902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0.11475409836066</v>
      </c>
      <c r="BG10" s="112">
        <v>1</v>
      </c>
      <c r="BH10" s="114">
        <f>IFERROR(BG10/BE10,"-")</f>
        <v>0.14285714285714</v>
      </c>
      <c r="BI10" s="115">
        <v>23000</v>
      </c>
      <c r="BJ10" s="116">
        <f>IFERROR(BI10/BE10,"-")</f>
        <v>3285.7142857143</v>
      </c>
      <c r="BK10" s="117"/>
      <c r="BL10" s="117"/>
      <c r="BM10" s="117">
        <v>1</v>
      </c>
      <c r="BN10" s="119">
        <v>20</v>
      </c>
      <c r="BO10" s="120">
        <f>IF(P10=0,"",IF(BN10=0,"",(BN10/P10)))</f>
        <v>0.32786885245902</v>
      </c>
      <c r="BP10" s="121">
        <v>6</v>
      </c>
      <c r="BQ10" s="122">
        <f>IFERROR(BP10/BN10,"-")</f>
        <v>0.3</v>
      </c>
      <c r="BR10" s="123">
        <v>174000</v>
      </c>
      <c r="BS10" s="124">
        <f>IFERROR(BR10/BN10,"-")</f>
        <v>8700</v>
      </c>
      <c r="BT10" s="125">
        <v>2</v>
      </c>
      <c r="BU10" s="125">
        <v>1</v>
      </c>
      <c r="BV10" s="125">
        <v>3</v>
      </c>
      <c r="BW10" s="126">
        <v>24</v>
      </c>
      <c r="BX10" s="127">
        <f>IF(P10=0,"",IF(BW10=0,"",(BW10/P10)))</f>
        <v>0.39344262295082</v>
      </c>
      <c r="BY10" s="128">
        <v>7</v>
      </c>
      <c r="BZ10" s="129">
        <f>IFERROR(BY10/BW10,"-")</f>
        <v>0.29166666666667</v>
      </c>
      <c r="CA10" s="130">
        <v>1127500</v>
      </c>
      <c r="CB10" s="131">
        <f>IFERROR(CA10/BW10,"-")</f>
        <v>46979.166666667</v>
      </c>
      <c r="CC10" s="132">
        <v>2</v>
      </c>
      <c r="CD10" s="132"/>
      <c r="CE10" s="132">
        <v>5</v>
      </c>
      <c r="CF10" s="133">
        <v>3</v>
      </c>
      <c r="CG10" s="134">
        <f>IF(P10=0,"",IF(CF10=0,"",(CF10/P10)))</f>
        <v>0.049180327868852</v>
      </c>
      <c r="CH10" s="135">
        <v>2</v>
      </c>
      <c r="CI10" s="136">
        <f>IFERROR(CH10/CF10,"-")</f>
        <v>0.66666666666667</v>
      </c>
      <c r="CJ10" s="137">
        <v>1000000</v>
      </c>
      <c r="CK10" s="138">
        <f>IFERROR(CJ10/CF10,"-")</f>
        <v>333333.33333333</v>
      </c>
      <c r="CL10" s="139"/>
      <c r="CM10" s="139"/>
      <c r="CN10" s="139">
        <v>2</v>
      </c>
      <c r="CO10" s="140">
        <v>10</v>
      </c>
      <c r="CP10" s="141">
        <v>1671500</v>
      </c>
      <c r="CQ10" s="141">
        <v>894000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1.5631578947368</v>
      </c>
      <c r="B11" s="203" t="s">
        <v>77</v>
      </c>
      <c r="C11" s="203"/>
      <c r="D11" s="203" t="s">
        <v>78</v>
      </c>
      <c r="E11" s="203" t="s">
        <v>62</v>
      </c>
      <c r="F11" s="203" t="s">
        <v>63</v>
      </c>
      <c r="G11" s="203" t="s">
        <v>79</v>
      </c>
      <c r="H11" s="90" t="s">
        <v>65</v>
      </c>
      <c r="I11" s="204" t="s">
        <v>66</v>
      </c>
      <c r="J11" s="188">
        <v>570000</v>
      </c>
      <c r="K11" s="81">
        <v>38</v>
      </c>
      <c r="L11" s="81">
        <v>0</v>
      </c>
      <c r="M11" s="81">
        <v>125</v>
      </c>
      <c r="N11" s="91">
        <v>13</v>
      </c>
      <c r="O11" s="92">
        <v>1</v>
      </c>
      <c r="P11" s="93">
        <f>N11+O11</f>
        <v>14</v>
      </c>
      <c r="Q11" s="82">
        <f>IFERROR(P11/M11,"-")</f>
        <v>0.112</v>
      </c>
      <c r="R11" s="81">
        <v>1</v>
      </c>
      <c r="S11" s="81">
        <v>5</v>
      </c>
      <c r="T11" s="82">
        <f>IFERROR(S11/(O11+P11),"-")</f>
        <v>0.33333333333333</v>
      </c>
      <c r="U11" s="182">
        <f>IFERROR(J11/SUM(P11:P16),"-")</f>
        <v>15405.405405405</v>
      </c>
      <c r="V11" s="84">
        <v>3</v>
      </c>
      <c r="W11" s="82">
        <f>IF(P11=0,"-",V11/P11)</f>
        <v>0.21428571428571</v>
      </c>
      <c r="X11" s="186">
        <v>28000</v>
      </c>
      <c r="Y11" s="187">
        <f>IFERROR(X11/P11,"-")</f>
        <v>2000</v>
      </c>
      <c r="Z11" s="187">
        <f>IFERROR(X11/V11,"-")</f>
        <v>9333.3333333333</v>
      </c>
      <c r="AA11" s="188">
        <f>SUM(X11:X16)-SUM(J11:J16)</f>
        <v>321000</v>
      </c>
      <c r="AB11" s="85">
        <f>SUM(X11:X16)/SUM(J11:J16)</f>
        <v>1.5631578947368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0.21428571428571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7</v>
      </c>
      <c r="BO11" s="120">
        <f>IF(P11=0,"",IF(BN11=0,"",(BN11/P11)))</f>
        <v>0.5</v>
      </c>
      <c r="BP11" s="121">
        <v>1</v>
      </c>
      <c r="BQ11" s="122">
        <f>IFERROR(BP11/BN11,"-")</f>
        <v>0.14285714285714</v>
      </c>
      <c r="BR11" s="123">
        <v>5000</v>
      </c>
      <c r="BS11" s="124">
        <f>IFERROR(BR11/BN11,"-")</f>
        <v>714.28571428571</v>
      </c>
      <c r="BT11" s="125">
        <v>1</v>
      </c>
      <c r="BU11" s="125"/>
      <c r="BV11" s="125"/>
      <c r="BW11" s="126">
        <v>3</v>
      </c>
      <c r="BX11" s="127">
        <f>IF(P11=0,"",IF(BW11=0,"",(BW11/P11)))</f>
        <v>0.21428571428571</v>
      </c>
      <c r="BY11" s="128">
        <v>2</v>
      </c>
      <c r="BZ11" s="129">
        <f>IFERROR(BY11/BW11,"-")</f>
        <v>0.66666666666667</v>
      </c>
      <c r="CA11" s="130">
        <v>23000</v>
      </c>
      <c r="CB11" s="131">
        <f>IFERROR(CA11/BW11,"-")</f>
        <v>7666.6666666667</v>
      </c>
      <c r="CC11" s="132">
        <v>1</v>
      </c>
      <c r="CD11" s="132"/>
      <c r="CE11" s="132">
        <v>1</v>
      </c>
      <c r="CF11" s="133">
        <v>1</v>
      </c>
      <c r="CG11" s="134">
        <f>IF(P11=0,"",IF(CF11=0,"",(CF11/P11)))</f>
        <v>0.071428571428571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28000</v>
      </c>
      <c r="CQ11" s="141">
        <v>20000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78</v>
      </c>
      <c r="E12" s="203" t="s">
        <v>62</v>
      </c>
      <c r="F12" s="203" t="s">
        <v>75</v>
      </c>
      <c r="G12" s="203"/>
      <c r="H12" s="90"/>
      <c r="I12" s="90"/>
      <c r="J12" s="188"/>
      <c r="K12" s="81">
        <v>81</v>
      </c>
      <c r="L12" s="81">
        <v>57</v>
      </c>
      <c r="M12" s="81">
        <v>20</v>
      </c>
      <c r="N12" s="91">
        <v>6</v>
      </c>
      <c r="O12" s="92">
        <v>0</v>
      </c>
      <c r="P12" s="93">
        <f>N12+O12</f>
        <v>6</v>
      </c>
      <c r="Q12" s="82">
        <f>IFERROR(P12/M12,"-")</f>
        <v>0.3</v>
      </c>
      <c r="R12" s="81">
        <v>0</v>
      </c>
      <c r="S12" s="81">
        <v>1</v>
      </c>
      <c r="T12" s="82">
        <f>IFERROR(S12/(O12+P12),"-")</f>
        <v>0.16666666666667</v>
      </c>
      <c r="U12" s="182"/>
      <c r="V12" s="84">
        <v>1</v>
      </c>
      <c r="W12" s="82">
        <f>IF(P12=0,"-",V12/P12)</f>
        <v>0.16666666666667</v>
      </c>
      <c r="X12" s="186">
        <v>3000</v>
      </c>
      <c r="Y12" s="187">
        <f>IFERROR(X12/P12,"-")</f>
        <v>500</v>
      </c>
      <c r="Z12" s="187">
        <f>IFERROR(X12/V12,"-")</f>
        <v>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0.66666666666667</v>
      </c>
      <c r="BP12" s="121">
        <v>1</v>
      </c>
      <c r="BQ12" s="122">
        <f>IFERROR(BP12/BN12,"-")</f>
        <v>0.25</v>
      </c>
      <c r="BR12" s="123">
        <v>3000</v>
      </c>
      <c r="BS12" s="124">
        <f>IFERROR(BR12/BN12,"-")</f>
        <v>750</v>
      </c>
      <c r="BT12" s="125">
        <v>1</v>
      </c>
      <c r="BU12" s="125"/>
      <c r="BV12" s="125"/>
      <c r="BW12" s="126">
        <v>1</v>
      </c>
      <c r="BX12" s="127">
        <f>IF(P12=0,"",IF(BW12=0,"",(BW12/P12)))</f>
        <v>0.16666666666667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82</v>
      </c>
      <c r="E13" s="203" t="s">
        <v>83</v>
      </c>
      <c r="F13" s="203" t="s">
        <v>63</v>
      </c>
      <c r="G13" s="203" t="s">
        <v>84</v>
      </c>
      <c r="H13" s="90" t="s">
        <v>85</v>
      </c>
      <c r="I13" s="205" t="s">
        <v>86</v>
      </c>
      <c r="J13" s="188"/>
      <c r="K13" s="81">
        <v>10</v>
      </c>
      <c r="L13" s="81">
        <v>0</v>
      </c>
      <c r="M13" s="81">
        <v>40</v>
      </c>
      <c r="N13" s="91">
        <v>6</v>
      </c>
      <c r="O13" s="92">
        <v>0</v>
      </c>
      <c r="P13" s="93">
        <f>N13+O13</f>
        <v>6</v>
      </c>
      <c r="Q13" s="82">
        <f>IFERROR(P13/M13,"-")</f>
        <v>0.15</v>
      </c>
      <c r="R13" s="81">
        <v>1</v>
      </c>
      <c r="S13" s="81">
        <v>1</v>
      </c>
      <c r="T13" s="82">
        <f>IFERROR(S13/(O13+P13),"-")</f>
        <v>0.16666666666667</v>
      </c>
      <c r="U13" s="182"/>
      <c r="V13" s="84">
        <v>2</v>
      </c>
      <c r="W13" s="82">
        <f>IF(P13=0,"-",V13/P13)</f>
        <v>0.33333333333333</v>
      </c>
      <c r="X13" s="186">
        <v>113000</v>
      </c>
      <c r="Y13" s="187">
        <f>IFERROR(X13/P13,"-")</f>
        <v>18833.333333333</v>
      </c>
      <c r="Z13" s="187">
        <f>IFERROR(X13/V13,"-")</f>
        <v>56500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4</v>
      </c>
      <c r="BX13" s="127">
        <f>IF(P13=0,"",IF(BW13=0,"",(BW13/P13)))</f>
        <v>0.66666666666667</v>
      </c>
      <c r="BY13" s="128">
        <v>3</v>
      </c>
      <c r="BZ13" s="129">
        <f>IFERROR(BY13/BW13,"-")</f>
        <v>0.75</v>
      </c>
      <c r="CA13" s="130">
        <v>116000</v>
      </c>
      <c r="CB13" s="131">
        <f>IFERROR(CA13/BW13,"-")</f>
        <v>29000</v>
      </c>
      <c r="CC13" s="132">
        <v>2</v>
      </c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113000</v>
      </c>
      <c r="CQ13" s="141">
        <v>108000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87</v>
      </c>
      <c r="C14" s="203"/>
      <c r="D14" s="203" t="s">
        <v>82</v>
      </c>
      <c r="E14" s="203" t="s">
        <v>83</v>
      </c>
      <c r="F14" s="203" t="s">
        <v>75</v>
      </c>
      <c r="G14" s="203"/>
      <c r="H14" s="90"/>
      <c r="I14" s="90"/>
      <c r="J14" s="188"/>
      <c r="K14" s="81">
        <v>59</v>
      </c>
      <c r="L14" s="81">
        <v>40</v>
      </c>
      <c r="M14" s="81">
        <v>40</v>
      </c>
      <c r="N14" s="91">
        <v>7</v>
      </c>
      <c r="O14" s="92">
        <v>0</v>
      </c>
      <c r="P14" s="93">
        <f>N14+O14</f>
        <v>7</v>
      </c>
      <c r="Q14" s="82">
        <f>IFERROR(P14/M14,"-")</f>
        <v>0.175</v>
      </c>
      <c r="R14" s="81">
        <v>0</v>
      </c>
      <c r="S14" s="81">
        <v>2</v>
      </c>
      <c r="T14" s="82">
        <f>IFERROR(S14/(O14+P14),"-")</f>
        <v>0.28571428571429</v>
      </c>
      <c r="U14" s="182"/>
      <c r="V14" s="84">
        <v>2</v>
      </c>
      <c r="W14" s="82">
        <f>IF(P14=0,"-",V14/P14)</f>
        <v>0.28571428571429</v>
      </c>
      <c r="X14" s="186">
        <v>277000</v>
      </c>
      <c r="Y14" s="187">
        <f>IFERROR(X14/P14,"-")</f>
        <v>39571.428571429</v>
      </c>
      <c r="Z14" s="187">
        <f>IFERROR(X14/V14,"-")</f>
        <v>138500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2</v>
      </c>
      <c r="BF14" s="113">
        <f>IF(P14=0,"",IF(BE14=0,"",(BE14/P14)))</f>
        <v>0.28571428571429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0.14285714285714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0.14285714285714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0.28571428571429</v>
      </c>
      <c r="CH14" s="135">
        <v>2</v>
      </c>
      <c r="CI14" s="136">
        <f>IFERROR(CH14/CF14,"-")</f>
        <v>1</v>
      </c>
      <c r="CJ14" s="137">
        <v>271000</v>
      </c>
      <c r="CK14" s="138">
        <f>IFERROR(CJ14/CF14,"-")</f>
        <v>135500</v>
      </c>
      <c r="CL14" s="139"/>
      <c r="CM14" s="139"/>
      <c r="CN14" s="139">
        <v>2</v>
      </c>
      <c r="CO14" s="140">
        <v>2</v>
      </c>
      <c r="CP14" s="141">
        <v>277000</v>
      </c>
      <c r="CQ14" s="141">
        <v>236000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63</v>
      </c>
      <c r="G15" s="203" t="s">
        <v>84</v>
      </c>
      <c r="H15" s="90" t="s">
        <v>85</v>
      </c>
      <c r="I15" s="204" t="s">
        <v>91</v>
      </c>
      <c r="J15" s="188"/>
      <c r="K15" s="81">
        <v>4</v>
      </c>
      <c r="L15" s="81">
        <v>0</v>
      </c>
      <c r="M15" s="81">
        <v>29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75</v>
      </c>
      <c r="G16" s="203"/>
      <c r="H16" s="90"/>
      <c r="I16" s="90"/>
      <c r="J16" s="188"/>
      <c r="K16" s="81">
        <v>27</v>
      </c>
      <c r="L16" s="81">
        <v>20</v>
      </c>
      <c r="M16" s="81">
        <v>15</v>
      </c>
      <c r="N16" s="91">
        <v>4</v>
      </c>
      <c r="O16" s="92">
        <v>0</v>
      </c>
      <c r="P16" s="93">
        <f>N16+O16</f>
        <v>4</v>
      </c>
      <c r="Q16" s="82">
        <f>IFERROR(P16/M16,"-")</f>
        <v>0.26666666666667</v>
      </c>
      <c r="R16" s="81">
        <v>2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0.5</v>
      </c>
      <c r="X16" s="186">
        <v>470000</v>
      </c>
      <c r="Y16" s="187">
        <f>IFERROR(X16/P16,"-")</f>
        <v>117500</v>
      </c>
      <c r="Z16" s="187">
        <f>IFERROR(X16/V16,"-")</f>
        <v>235000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>
        <v>1</v>
      </c>
      <c r="BH16" s="114">
        <f>IFERROR(BG16/BE16,"-")</f>
        <v>0.5</v>
      </c>
      <c r="BI16" s="115">
        <v>125000</v>
      </c>
      <c r="BJ16" s="116">
        <f>IFERROR(BI16/BE16,"-")</f>
        <v>62500</v>
      </c>
      <c r="BK16" s="117"/>
      <c r="BL16" s="117"/>
      <c r="BM16" s="117">
        <v>1</v>
      </c>
      <c r="BN16" s="119">
        <v>1</v>
      </c>
      <c r="BO16" s="120">
        <f>IF(P16=0,"",IF(BN16=0,"",(BN16/P16)))</f>
        <v>0.25</v>
      </c>
      <c r="BP16" s="121">
        <v>1</v>
      </c>
      <c r="BQ16" s="122">
        <f>IFERROR(BP16/BN16,"-")</f>
        <v>1</v>
      </c>
      <c r="BR16" s="123">
        <v>345000</v>
      </c>
      <c r="BS16" s="124">
        <f>IFERROR(BR16/BN16,"-")</f>
        <v>345000</v>
      </c>
      <c r="BT16" s="125"/>
      <c r="BU16" s="125"/>
      <c r="BV16" s="125">
        <v>1</v>
      </c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470000</v>
      </c>
      <c r="CQ16" s="141">
        <v>345000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0.695</v>
      </c>
      <c r="B17" s="203" t="s">
        <v>93</v>
      </c>
      <c r="C17" s="203"/>
      <c r="D17" s="203" t="s">
        <v>94</v>
      </c>
      <c r="E17" s="203" t="s">
        <v>62</v>
      </c>
      <c r="F17" s="203" t="s">
        <v>63</v>
      </c>
      <c r="G17" s="203" t="s">
        <v>95</v>
      </c>
      <c r="H17" s="90" t="s">
        <v>96</v>
      </c>
      <c r="I17" s="90" t="s">
        <v>97</v>
      </c>
      <c r="J17" s="188">
        <v>200000</v>
      </c>
      <c r="K17" s="81">
        <v>9</v>
      </c>
      <c r="L17" s="81">
        <v>0</v>
      </c>
      <c r="M17" s="81">
        <v>53</v>
      </c>
      <c r="N17" s="91">
        <v>2</v>
      </c>
      <c r="O17" s="92">
        <v>0</v>
      </c>
      <c r="P17" s="93">
        <f>N17+O17</f>
        <v>2</v>
      </c>
      <c r="Q17" s="82">
        <f>IFERROR(P17/M17,"-")</f>
        <v>0.037735849056604</v>
      </c>
      <c r="R17" s="81">
        <v>0</v>
      </c>
      <c r="S17" s="81">
        <v>1</v>
      </c>
      <c r="T17" s="82">
        <f>IFERROR(S17/(O17+P17),"-")</f>
        <v>0.5</v>
      </c>
      <c r="U17" s="182">
        <f>IFERROR(J17/SUM(P17:P22),"-")</f>
        <v>6666.6666666667</v>
      </c>
      <c r="V17" s="84">
        <v>1</v>
      </c>
      <c r="W17" s="82">
        <f>IF(P17=0,"-",V17/P17)</f>
        <v>0.5</v>
      </c>
      <c r="X17" s="186">
        <v>5000</v>
      </c>
      <c r="Y17" s="187">
        <f>IFERROR(X17/P17,"-")</f>
        <v>2500</v>
      </c>
      <c r="Z17" s="187">
        <f>IFERROR(X17/V17,"-")</f>
        <v>5000</v>
      </c>
      <c r="AA17" s="188">
        <f>SUM(X17:X22)-SUM(J17:J22)</f>
        <v>-61000</v>
      </c>
      <c r="AB17" s="85">
        <f>SUM(X17:X22)/SUM(J17:J22)</f>
        <v>0.695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2</v>
      </c>
      <c r="CG17" s="134">
        <f>IF(P17=0,"",IF(CF17=0,"",(CF17/P17)))</f>
        <v>1</v>
      </c>
      <c r="CH17" s="135">
        <v>1</v>
      </c>
      <c r="CI17" s="136">
        <f>IFERROR(CH17/CF17,"-")</f>
        <v>0.5</v>
      </c>
      <c r="CJ17" s="137">
        <v>5000</v>
      </c>
      <c r="CK17" s="138">
        <f>IFERROR(CJ17/CF17,"-")</f>
        <v>2500</v>
      </c>
      <c r="CL17" s="139">
        <v>1</v>
      </c>
      <c r="CM17" s="139"/>
      <c r="CN17" s="139"/>
      <c r="CO17" s="140">
        <v>1</v>
      </c>
      <c r="CP17" s="141">
        <v>5000</v>
      </c>
      <c r="CQ17" s="141">
        <v>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82</v>
      </c>
      <c r="E18" s="203" t="s">
        <v>83</v>
      </c>
      <c r="F18" s="203" t="s">
        <v>63</v>
      </c>
      <c r="G18" s="203"/>
      <c r="H18" s="90" t="s">
        <v>96</v>
      </c>
      <c r="I18" s="90"/>
      <c r="J18" s="188"/>
      <c r="K18" s="81">
        <v>3</v>
      </c>
      <c r="L18" s="81">
        <v>0</v>
      </c>
      <c r="M18" s="81">
        <v>37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89</v>
      </c>
      <c r="E19" s="203" t="s">
        <v>100</v>
      </c>
      <c r="F19" s="203" t="s">
        <v>63</v>
      </c>
      <c r="G19" s="203"/>
      <c r="H19" s="90" t="s">
        <v>96</v>
      </c>
      <c r="I19" s="90"/>
      <c r="J19" s="188"/>
      <c r="K19" s="81">
        <v>4</v>
      </c>
      <c r="L19" s="81">
        <v>0</v>
      </c>
      <c r="M19" s="81">
        <v>31</v>
      </c>
      <c r="N19" s="91">
        <v>1</v>
      </c>
      <c r="O19" s="92">
        <v>0</v>
      </c>
      <c r="P19" s="93">
        <f>N19+O19</f>
        <v>1</v>
      </c>
      <c r="Q19" s="82">
        <f>IFERROR(P19/M19,"-")</f>
        <v>0.032258064516129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102</v>
      </c>
      <c r="E20" s="203" t="s">
        <v>103</v>
      </c>
      <c r="F20" s="203" t="s">
        <v>63</v>
      </c>
      <c r="G20" s="203"/>
      <c r="H20" s="90" t="s">
        <v>96</v>
      </c>
      <c r="I20" s="90"/>
      <c r="J20" s="188"/>
      <c r="K20" s="81">
        <v>3</v>
      </c>
      <c r="L20" s="81">
        <v>0</v>
      </c>
      <c r="M20" s="81">
        <v>22</v>
      </c>
      <c r="N20" s="91">
        <v>1</v>
      </c>
      <c r="O20" s="92">
        <v>0</v>
      </c>
      <c r="P20" s="93">
        <f>N20+O20</f>
        <v>1</v>
      </c>
      <c r="Q20" s="82">
        <f>IFERROR(P20/M20,"-")</f>
        <v>0.045454545454545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1</v>
      </c>
      <c r="X20" s="186">
        <v>3000</v>
      </c>
      <c r="Y20" s="187">
        <f>IFERROR(X20/P20,"-")</f>
        <v>3000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1</v>
      </c>
      <c r="BP20" s="121">
        <v>1</v>
      </c>
      <c r="BQ20" s="122">
        <f>IFERROR(BP20/BN20,"-")</f>
        <v>1</v>
      </c>
      <c r="BR20" s="123">
        <v>3000</v>
      </c>
      <c r="BS20" s="124">
        <f>IFERROR(BR20/BN20,"-")</f>
        <v>3000</v>
      </c>
      <c r="BT20" s="125">
        <v>1</v>
      </c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78</v>
      </c>
      <c r="E21" s="203" t="s">
        <v>90</v>
      </c>
      <c r="F21" s="203" t="s">
        <v>63</v>
      </c>
      <c r="G21" s="203"/>
      <c r="H21" s="90" t="s">
        <v>96</v>
      </c>
      <c r="I21" s="90"/>
      <c r="J21" s="188"/>
      <c r="K21" s="81">
        <v>12</v>
      </c>
      <c r="L21" s="81">
        <v>0</v>
      </c>
      <c r="M21" s="81">
        <v>43</v>
      </c>
      <c r="N21" s="91">
        <v>1</v>
      </c>
      <c r="O21" s="92">
        <v>0</v>
      </c>
      <c r="P21" s="93">
        <f>N21+O21</f>
        <v>1</v>
      </c>
      <c r="Q21" s="82">
        <f>IFERROR(P21/M21,"-")</f>
        <v>0.023255813953488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74</v>
      </c>
      <c r="E22" s="203" t="s">
        <v>74</v>
      </c>
      <c r="F22" s="203" t="s">
        <v>75</v>
      </c>
      <c r="G22" s="203"/>
      <c r="H22" s="90"/>
      <c r="I22" s="90"/>
      <c r="J22" s="188"/>
      <c r="K22" s="81">
        <v>243</v>
      </c>
      <c r="L22" s="81">
        <v>88</v>
      </c>
      <c r="M22" s="81">
        <v>38</v>
      </c>
      <c r="N22" s="91">
        <v>25</v>
      </c>
      <c r="O22" s="92">
        <v>0</v>
      </c>
      <c r="P22" s="93">
        <f>N22+O22</f>
        <v>25</v>
      </c>
      <c r="Q22" s="82">
        <f>IFERROR(P22/M22,"-")</f>
        <v>0.65789473684211</v>
      </c>
      <c r="R22" s="81">
        <v>3</v>
      </c>
      <c r="S22" s="81">
        <v>2</v>
      </c>
      <c r="T22" s="82">
        <f>IFERROR(S22/(O22+P22),"-")</f>
        <v>0.08</v>
      </c>
      <c r="U22" s="182"/>
      <c r="V22" s="84">
        <v>4</v>
      </c>
      <c r="W22" s="82">
        <f>IF(P22=0,"-",V22/P22)</f>
        <v>0.16</v>
      </c>
      <c r="X22" s="186">
        <v>131000</v>
      </c>
      <c r="Y22" s="187">
        <f>IFERROR(X22/P22,"-")</f>
        <v>5240</v>
      </c>
      <c r="Z22" s="187">
        <f>IFERROR(X22/V22,"-")</f>
        <v>32750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2</v>
      </c>
      <c r="AW22" s="107">
        <f>IF(P22=0,"",IF(AV22=0,"",(AV22/P22)))</f>
        <v>0.08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5</v>
      </c>
      <c r="BF22" s="113">
        <f>IF(P22=0,"",IF(BE22=0,"",(BE22/P22)))</f>
        <v>0.2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9</v>
      </c>
      <c r="BO22" s="120">
        <f>IF(P22=0,"",IF(BN22=0,"",(BN22/P22)))</f>
        <v>0.36</v>
      </c>
      <c r="BP22" s="121">
        <v>4</v>
      </c>
      <c r="BQ22" s="122">
        <f>IFERROR(BP22/BN22,"-")</f>
        <v>0.44444444444444</v>
      </c>
      <c r="BR22" s="123">
        <v>122000</v>
      </c>
      <c r="BS22" s="124">
        <f>IFERROR(BR22/BN22,"-")</f>
        <v>13555.555555556</v>
      </c>
      <c r="BT22" s="125">
        <v>3</v>
      </c>
      <c r="BU22" s="125"/>
      <c r="BV22" s="125">
        <v>1</v>
      </c>
      <c r="BW22" s="126">
        <v>6</v>
      </c>
      <c r="BX22" s="127">
        <f>IF(P22=0,"",IF(BW22=0,"",(BW22/P22)))</f>
        <v>0.24</v>
      </c>
      <c r="BY22" s="128">
        <v>3</v>
      </c>
      <c r="BZ22" s="129">
        <f>IFERROR(BY22/BW22,"-")</f>
        <v>0.5</v>
      </c>
      <c r="CA22" s="130">
        <v>103000</v>
      </c>
      <c r="CB22" s="131">
        <f>IFERROR(CA22/BW22,"-")</f>
        <v>17166.666666667</v>
      </c>
      <c r="CC22" s="132"/>
      <c r="CD22" s="132"/>
      <c r="CE22" s="132">
        <v>3</v>
      </c>
      <c r="CF22" s="133">
        <v>3</v>
      </c>
      <c r="CG22" s="134">
        <f>IF(P22=0,"",IF(CF22=0,"",(CF22/P22)))</f>
        <v>0.12</v>
      </c>
      <c r="CH22" s="135">
        <v>1</v>
      </c>
      <c r="CI22" s="136">
        <f>IFERROR(CH22/CF22,"-")</f>
        <v>0.33333333333333</v>
      </c>
      <c r="CJ22" s="137">
        <v>43000</v>
      </c>
      <c r="CK22" s="138">
        <f>IFERROR(CJ22/CF22,"-")</f>
        <v>14333.333333333</v>
      </c>
      <c r="CL22" s="139"/>
      <c r="CM22" s="139"/>
      <c r="CN22" s="139">
        <v>1</v>
      </c>
      <c r="CO22" s="140">
        <v>4</v>
      </c>
      <c r="CP22" s="141">
        <v>131000</v>
      </c>
      <c r="CQ22" s="141">
        <v>113000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1.5013333333333</v>
      </c>
      <c r="B23" s="203" t="s">
        <v>106</v>
      </c>
      <c r="C23" s="203"/>
      <c r="D23" s="203" t="s">
        <v>107</v>
      </c>
      <c r="E23" s="203" t="s">
        <v>108</v>
      </c>
      <c r="F23" s="203" t="s">
        <v>63</v>
      </c>
      <c r="G23" s="203" t="s">
        <v>84</v>
      </c>
      <c r="H23" s="90" t="s">
        <v>109</v>
      </c>
      <c r="I23" s="90" t="s">
        <v>110</v>
      </c>
      <c r="J23" s="188">
        <v>375000</v>
      </c>
      <c r="K23" s="81">
        <v>16</v>
      </c>
      <c r="L23" s="81">
        <v>0</v>
      </c>
      <c r="M23" s="81">
        <v>44</v>
      </c>
      <c r="N23" s="91">
        <v>8</v>
      </c>
      <c r="O23" s="92">
        <v>0</v>
      </c>
      <c r="P23" s="93">
        <f>N23+O23</f>
        <v>8</v>
      </c>
      <c r="Q23" s="82">
        <f>IFERROR(P23/M23,"-")</f>
        <v>0.18181818181818</v>
      </c>
      <c r="R23" s="81">
        <v>1</v>
      </c>
      <c r="S23" s="81">
        <v>2</v>
      </c>
      <c r="T23" s="82">
        <f>IFERROR(S23/(O23+P23),"-")</f>
        <v>0.25</v>
      </c>
      <c r="U23" s="182">
        <f>IFERROR(J23/SUM(P23:P30),"-")</f>
        <v>7500</v>
      </c>
      <c r="V23" s="84">
        <v>2</v>
      </c>
      <c r="W23" s="82">
        <f>IF(P23=0,"-",V23/P23)</f>
        <v>0.25</v>
      </c>
      <c r="X23" s="186">
        <v>8000</v>
      </c>
      <c r="Y23" s="187">
        <f>IFERROR(X23/P23,"-")</f>
        <v>1000</v>
      </c>
      <c r="Z23" s="187">
        <f>IFERROR(X23/V23,"-")</f>
        <v>4000</v>
      </c>
      <c r="AA23" s="188">
        <f>SUM(X23:X30)-SUM(J23:J30)</f>
        <v>188000</v>
      </c>
      <c r="AB23" s="85">
        <f>SUM(X23:X30)/SUM(J23:J30)</f>
        <v>1.5013333333333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0.25</v>
      </c>
      <c r="BG23" s="112">
        <v>1</v>
      </c>
      <c r="BH23" s="114">
        <f>IFERROR(BG23/BE23,"-")</f>
        <v>0.5</v>
      </c>
      <c r="BI23" s="115">
        <v>5000</v>
      </c>
      <c r="BJ23" s="116">
        <f>IFERROR(BI23/BE23,"-")</f>
        <v>2500</v>
      </c>
      <c r="BK23" s="117">
        <v>1</v>
      </c>
      <c r="BL23" s="117"/>
      <c r="BM23" s="117"/>
      <c r="BN23" s="119">
        <v>4</v>
      </c>
      <c r="BO23" s="120">
        <f>IF(P23=0,"",IF(BN23=0,"",(BN23/P23)))</f>
        <v>0.5</v>
      </c>
      <c r="BP23" s="121">
        <v>1</v>
      </c>
      <c r="BQ23" s="122">
        <f>IFERROR(BP23/BN23,"-")</f>
        <v>0.25</v>
      </c>
      <c r="BR23" s="123">
        <v>3000</v>
      </c>
      <c r="BS23" s="124">
        <f>IFERROR(BR23/BN23,"-")</f>
        <v>750</v>
      </c>
      <c r="BT23" s="125">
        <v>1</v>
      </c>
      <c r="BU23" s="125"/>
      <c r="BV23" s="125"/>
      <c r="BW23" s="126">
        <v>2</v>
      </c>
      <c r="BX23" s="127">
        <f>IF(P23=0,"",IF(BW23=0,"",(BW23/P23)))</f>
        <v>0.25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8000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112</v>
      </c>
      <c r="E24" s="203" t="s">
        <v>113</v>
      </c>
      <c r="F24" s="203" t="s">
        <v>63</v>
      </c>
      <c r="G24" s="203"/>
      <c r="H24" s="90" t="s">
        <v>109</v>
      </c>
      <c r="I24" s="90" t="s">
        <v>114</v>
      </c>
      <c r="J24" s="188"/>
      <c r="K24" s="81">
        <v>2</v>
      </c>
      <c r="L24" s="81">
        <v>0</v>
      </c>
      <c r="M24" s="81">
        <v>10</v>
      </c>
      <c r="N24" s="91">
        <v>1</v>
      </c>
      <c r="O24" s="92">
        <v>0</v>
      </c>
      <c r="P24" s="93">
        <f>N24+O24</f>
        <v>1</v>
      </c>
      <c r="Q24" s="82">
        <f>IFERROR(P24/M24,"-")</f>
        <v>0.1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1</v>
      </c>
      <c r="X24" s="186">
        <v>140000</v>
      </c>
      <c r="Y24" s="187">
        <f>IFERROR(X24/P24,"-")</f>
        <v>140000</v>
      </c>
      <c r="Z24" s="187">
        <f>IFERROR(X24/V24,"-")</f>
        <v>140000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>
        <v>1</v>
      </c>
      <c r="BQ24" s="122">
        <f>IFERROR(BP24/BN24,"-")</f>
        <v>1</v>
      </c>
      <c r="BR24" s="123">
        <v>140000</v>
      </c>
      <c r="BS24" s="124">
        <f>IFERROR(BR24/BN24,"-")</f>
        <v>140000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140000</v>
      </c>
      <c r="CQ24" s="141">
        <v>140000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/>
      <c r="B25" s="203" t="s">
        <v>115</v>
      </c>
      <c r="C25" s="203"/>
      <c r="D25" s="203" t="s">
        <v>116</v>
      </c>
      <c r="E25" s="203" t="s">
        <v>117</v>
      </c>
      <c r="F25" s="203" t="s">
        <v>63</v>
      </c>
      <c r="G25" s="203"/>
      <c r="H25" s="90" t="s">
        <v>109</v>
      </c>
      <c r="I25" s="90" t="s">
        <v>118</v>
      </c>
      <c r="J25" s="188"/>
      <c r="K25" s="81">
        <v>7</v>
      </c>
      <c r="L25" s="81">
        <v>0</v>
      </c>
      <c r="M25" s="81">
        <v>17</v>
      </c>
      <c r="N25" s="91">
        <v>2</v>
      </c>
      <c r="O25" s="92">
        <v>0</v>
      </c>
      <c r="P25" s="93">
        <f>N25+O25</f>
        <v>2</v>
      </c>
      <c r="Q25" s="82">
        <f>IFERROR(P25/M25,"-")</f>
        <v>0.11764705882353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0.5</v>
      </c>
      <c r="X25" s="186">
        <v>9000</v>
      </c>
      <c r="Y25" s="187">
        <f>IFERROR(X25/P25,"-")</f>
        <v>4500</v>
      </c>
      <c r="Z25" s="187">
        <f>IFERROR(X25/V25,"-")</f>
        <v>9000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>
        <v>1</v>
      </c>
      <c r="BQ25" s="122">
        <f>IFERROR(BP25/BN25,"-")</f>
        <v>1</v>
      </c>
      <c r="BR25" s="123">
        <v>9000</v>
      </c>
      <c r="BS25" s="124">
        <f>IFERROR(BR25/BN25,"-")</f>
        <v>9000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9000</v>
      </c>
      <c r="CQ25" s="141">
        <v>9000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74</v>
      </c>
      <c r="E26" s="203" t="s">
        <v>74</v>
      </c>
      <c r="F26" s="203" t="s">
        <v>75</v>
      </c>
      <c r="G26" s="203"/>
      <c r="H26" s="90"/>
      <c r="I26" s="90"/>
      <c r="J26" s="188"/>
      <c r="K26" s="81">
        <v>63</v>
      </c>
      <c r="L26" s="81">
        <v>40</v>
      </c>
      <c r="M26" s="81">
        <v>32</v>
      </c>
      <c r="N26" s="91">
        <v>9</v>
      </c>
      <c r="O26" s="92">
        <v>0</v>
      </c>
      <c r="P26" s="93">
        <f>N26+O26</f>
        <v>9</v>
      </c>
      <c r="Q26" s="82">
        <f>IFERROR(P26/M26,"-")</f>
        <v>0.28125</v>
      </c>
      <c r="R26" s="81">
        <v>2</v>
      </c>
      <c r="S26" s="81">
        <v>2</v>
      </c>
      <c r="T26" s="82">
        <f>IFERROR(S26/(O26+P26),"-")</f>
        <v>0.22222222222222</v>
      </c>
      <c r="U26" s="182"/>
      <c r="V26" s="84">
        <v>1</v>
      </c>
      <c r="W26" s="82">
        <f>IF(P26=0,"-",V26/P26)</f>
        <v>0.11111111111111</v>
      </c>
      <c r="X26" s="186">
        <v>69000</v>
      </c>
      <c r="Y26" s="187">
        <f>IFERROR(X26/P26,"-")</f>
        <v>7666.6666666667</v>
      </c>
      <c r="Z26" s="187">
        <f>IFERROR(X26/V26,"-")</f>
        <v>69000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0.11111111111111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3</v>
      </c>
      <c r="BO26" s="120">
        <f>IF(P26=0,"",IF(BN26=0,"",(BN26/P26)))</f>
        <v>0.33333333333333</v>
      </c>
      <c r="BP26" s="121">
        <v>2</v>
      </c>
      <c r="BQ26" s="122">
        <f>IFERROR(BP26/BN26,"-")</f>
        <v>0.66666666666667</v>
      </c>
      <c r="BR26" s="123">
        <v>224000</v>
      </c>
      <c r="BS26" s="124">
        <f>IFERROR(BR26/BN26,"-")</f>
        <v>74666.666666667</v>
      </c>
      <c r="BT26" s="125"/>
      <c r="BU26" s="125"/>
      <c r="BV26" s="125">
        <v>2</v>
      </c>
      <c r="BW26" s="126">
        <v>4</v>
      </c>
      <c r="BX26" s="127">
        <f>IF(P26=0,"",IF(BW26=0,"",(BW26/P26)))</f>
        <v>0.44444444444444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0.11111111111111</v>
      </c>
      <c r="CH26" s="135">
        <v>1</v>
      </c>
      <c r="CI26" s="136">
        <f>IFERROR(CH26/CF26,"-")</f>
        <v>1</v>
      </c>
      <c r="CJ26" s="137">
        <v>40000</v>
      </c>
      <c r="CK26" s="138">
        <f>IFERROR(CJ26/CF26,"-")</f>
        <v>40000</v>
      </c>
      <c r="CL26" s="139"/>
      <c r="CM26" s="139"/>
      <c r="CN26" s="139">
        <v>1</v>
      </c>
      <c r="CO26" s="140">
        <v>1</v>
      </c>
      <c r="CP26" s="141">
        <v>69000</v>
      </c>
      <c r="CQ26" s="141">
        <v>208000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120</v>
      </c>
      <c r="C27" s="203"/>
      <c r="D27" s="203" t="s">
        <v>107</v>
      </c>
      <c r="E27" s="203" t="s">
        <v>108</v>
      </c>
      <c r="F27" s="203" t="s">
        <v>63</v>
      </c>
      <c r="G27" s="203" t="s">
        <v>79</v>
      </c>
      <c r="H27" s="90" t="s">
        <v>109</v>
      </c>
      <c r="I27" s="90" t="s">
        <v>110</v>
      </c>
      <c r="J27" s="188"/>
      <c r="K27" s="81">
        <v>26</v>
      </c>
      <c r="L27" s="81">
        <v>0</v>
      </c>
      <c r="M27" s="81">
        <v>121</v>
      </c>
      <c r="N27" s="91">
        <v>10</v>
      </c>
      <c r="O27" s="92">
        <v>0</v>
      </c>
      <c r="P27" s="93">
        <f>N27+O27</f>
        <v>10</v>
      </c>
      <c r="Q27" s="82">
        <f>IFERROR(P27/M27,"-")</f>
        <v>0.082644628099174</v>
      </c>
      <c r="R27" s="81">
        <v>2</v>
      </c>
      <c r="S27" s="81">
        <v>6</v>
      </c>
      <c r="T27" s="82">
        <f>IFERROR(S27/(O27+P27),"-")</f>
        <v>0.6</v>
      </c>
      <c r="U27" s="182"/>
      <c r="V27" s="84">
        <v>2</v>
      </c>
      <c r="W27" s="82">
        <f>IF(P27=0,"-",V27/P27)</f>
        <v>0.2</v>
      </c>
      <c r="X27" s="186">
        <v>15000</v>
      </c>
      <c r="Y27" s="187">
        <f>IFERROR(X27/P27,"-")</f>
        <v>1500</v>
      </c>
      <c r="Z27" s="187">
        <f>IFERROR(X27/V27,"-")</f>
        <v>7500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0.1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3</v>
      </c>
      <c r="BF27" s="113">
        <f>IF(P27=0,"",IF(BE27=0,"",(BE27/P27)))</f>
        <v>0.3</v>
      </c>
      <c r="BG27" s="112">
        <v>2</v>
      </c>
      <c r="BH27" s="114">
        <f>IFERROR(BG27/BE27,"-")</f>
        <v>0.66666666666667</v>
      </c>
      <c r="BI27" s="115">
        <v>15000</v>
      </c>
      <c r="BJ27" s="116">
        <f>IFERROR(BI27/BE27,"-")</f>
        <v>5000</v>
      </c>
      <c r="BK27" s="117">
        <v>2</v>
      </c>
      <c r="BL27" s="117"/>
      <c r="BM27" s="117"/>
      <c r="BN27" s="119">
        <v>4</v>
      </c>
      <c r="BO27" s="120">
        <f>IF(P27=0,"",IF(BN27=0,"",(BN27/P27)))</f>
        <v>0.4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0.2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15000</v>
      </c>
      <c r="CQ27" s="141">
        <v>10000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121</v>
      </c>
      <c r="C28" s="203"/>
      <c r="D28" s="203" t="s">
        <v>112</v>
      </c>
      <c r="E28" s="203" t="s">
        <v>113</v>
      </c>
      <c r="F28" s="203" t="s">
        <v>63</v>
      </c>
      <c r="G28" s="203"/>
      <c r="H28" s="90" t="s">
        <v>109</v>
      </c>
      <c r="I28" s="90" t="s">
        <v>114</v>
      </c>
      <c r="J28" s="188"/>
      <c r="K28" s="81">
        <v>11</v>
      </c>
      <c r="L28" s="81">
        <v>0</v>
      </c>
      <c r="M28" s="81">
        <v>52</v>
      </c>
      <c r="N28" s="91">
        <v>5</v>
      </c>
      <c r="O28" s="92">
        <v>0</v>
      </c>
      <c r="P28" s="93">
        <f>N28+O28</f>
        <v>5</v>
      </c>
      <c r="Q28" s="82">
        <f>IFERROR(P28/M28,"-")</f>
        <v>0.096153846153846</v>
      </c>
      <c r="R28" s="81">
        <v>0</v>
      </c>
      <c r="S28" s="81">
        <v>1</v>
      </c>
      <c r="T28" s="82">
        <f>IFERROR(S28/(O28+P28),"-")</f>
        <v>0.2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4</v>
      </c>
      <c r="BO28" s="120">
        <f>IF(P28=0,"",IF(BN28=0,"",(BN28/P28)))</f>
        <v>0.8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 t="s">
        <v>116</v>
      </c>
      <c r="E29" s="203" t="s">
        <v>117</v>
      </c>
      <c r="F29" s="203" t="s">
        <v>63</v>
      </c>
      <c r="G29" s="203"/>
      <c r="H29" s="90" t="s">
        <v>109</v>
      </c>
      <c r="I29" s="90" t="s">
        <v>118</v>
      </c>
      <c r="J29" s="188"/>
      <c r="K29" s="81">
        <v>11</v>
      </c>
      <c r="L29" s="81">
        <v>0</v>
      </c>
      <c r="M29" s="81">
        <v>34</v>
      </c>
      <c r="N29" s="91">
        <v>3</v>
      </c>
      <c r="O29" s="92">
        <v>0</v>
      </c>
      <c r="P29" s="93">
        <f>N29+O29</f>
        <v>3</v>
      </c>
      <c r="Q29" s="82">
        <f>IFERROR(P29/M29,"-")</f>
        <v>0.088235294117647</v>
      </c>
      <c r="R29" s="81">
        <v>1</v>
      </c>
      <c r="S29" s="81">
        <v>1</v>
      </c>
      <c r="T29" s="82">
        <f>IFERROR(S29/(O29+P29),"-")</f>
        <v>0.33333333333333</v>
      </c>
      <c r="U29" s="182"/>
      <c r="V29" s="84">
        <v>1</v>
      </c>
      <c r="W29" s="82">
        <f>IF(P29=0,"-",V29/P29)</f>
        <v>0.33333333333333</v>
      </c>
      <c r="X29" s="186">
        <v>16000</v>
      </c>
      <c r="Y29" s="187">
        <f>IFERROR(X29/P29,"-")</f>
        <v>5333.3333333333</v>
      </c>
      <c r="Z29" s="187">
        <f>IFERROR(X29/V29,"-")</f>
        <v>16000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0.33333333333333</v>
      </c>
      <c r="CH29" s="135">
        <v>1</v>
      </c>
      <c r="CI29" s="136">
        <f>IFERROR(CH29/CF29,"-")</f>
        <v>1</v>
      </c>
      <c r="CJ29" s="137">
        <v>16000</v>
      </c>
      <c r="CK29" s="138">
        <f>IFERROR(CJ29/CF29,"-")</f>
        <v>16000</v>
      </c>
      <c r="CL29" s="139"/>
      <c r="CM29" s="139"/>
      <c r="CN29" s="139">
        <v>1</v>
      </c>
      <c r="CO29" s="140">
        <v>1</v>
      </c>
      <c r="CP29" s="141">
        <v>16000</v>
      </c>
      <c r="CQ29" s="141">
        <v>16000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74</v>
      </c>
      <c r="E30" s="203" t="s">
        <v>74</v>
      </c>
      <c r="F30" s="203" t="s">
        <v>75</v>
      </c>
      <c r="G30" s="203"/>
      <c r="H30" s="90"/>
      <c r="I30" s="90"/>
      <c r="J30" s="188"/>
      <c r="K30" s="81">
        <v>213</v>
      </c>
      <c r="L30" s="81">
        <v>80</v>
      </c>
      <c r="M30" s="81">
        <v>26</v>
      </c>
      <c r="N30" s="91">
        <v>12</v>
      </c>
      <c r="O30" s="92">
        <v>0</v>
      </c>
      <c r="P30" s="93">
        <f>N30+O30</f>
        <v>12</v>
      </c>
      <c r="Q30" s="82">
        <f>IFERROR(P30/M30,"-")</f>
        <v>0.46153846153846</v>
      </c>
      <c r="R30" s="81">
        <v>2</v>
      </c>
      <c r="S30" s="81">
        <v>1</v>
      </c>
      <c r="T30" s="82">
        <f>IFERROR(S30/(O30+P30),"-")</f>
        <v>0.083333333333333</v>
      </c>
      <c r="U30" s="182"/>
      <c r="V30" s="84">
        <v>3</v>
      </c>
      <c r="W30" s="82">
        <f>IF(P30=0,"-",V30/P30)</f>
        <v>0.25</v>
      </c>
      <c r="X30" s="186">
        <v>306000</v>
      </c>
      <c r="Y30" s="187">
        <f>IFERROR(X30/P30,"-")</f>
        <v>25500</v>
      </c>
      <c r="Z30" s="187">
        <f>IFERROR(X30/V30,"-")</f>
        <v>102000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0.083333333333333</v>
      </c>
      <c r="AX30" s="106"/>
      <c r="AY30" s="108">
        <f>IFERROR(AX30/AV30,"-")</f>
        <v>0</v>
      </c>
      <c r="AZ30" s="109"/>
      <c r="BA30" s="110">
        <f>IFERROR(AZ30/AV30,"-")</f>
        <v>0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0.25</v>
      </c>
      <c r="BP30" s="121">
        <v>1</v>
      </c>
      <c r="BQ30" s="122">
        <f>IFERROR(BP30/BN30,"-")</f>
        <v>0.33333333333333</v>
      </c>
      <c r="BR30" s="123">
        <v>60000</v>
      </c>
      <c r="BS30" s="124">
        <f>IFERROR(BR30/BN30,"-")</f>
        <v>20000</v>
      </c>
      <c r="BT30" s="125"/>
      <c r="BU30" s="125"/>
      <c r="BV30" s="125">
        <v>1</v>
      </c>
      <c r="BW30" s="126">
        <v>5</v>
      </c>
      <c r="BX30" s="127">
        <f>IF(P30=0,"",IF(BW30=0,"",(BW30/P30)))</f>
        <v>0.41666666666667</v>
      </c>
      <c r="BY30" s="128">
        <v>2</v>
      </c>
      <c r="BZ30" s="129">
        <f>IFERROR(BY30/BW30,"-")</f>
        <v>0.4</v>
      </c>
      <c r="CA30" s="130">
        <v>236000</v>
      </c>
      <c r="CB30" s="131">
        <f>IFERROR(CA30/BW30,"-")</f>
        <v>47200</v>
      </c>
      <c r="CC30" s="132"/>
      <c r="CD30" s="132"/>
      <c r="CE30" s="132">
        <v>2</v>
      </c>
      <c r="CF30" s="133">
        <v>3</v>
      </c>
      <c r="CG30" s="134">
        <f>IF(P30=0,"",IF(CF30=0,"",(CF30/P30)))</f>
        <v>0.25</v>
      </c>
      <c r="CH30" s="135">
        <v>2</v>
      </c>
      <c r="CI30" s="136">
        <f>IFERROR(CH30/CF30,"-")</f>
        <v>0.66666666666667</v>
      </c>
      <c r="CJ30" s="137">
        <v>240000</v>
      </c>
      <c r="CK30" s="138">
        <f>IFERROR(CJ30/CF30,"-")</f>
        <v>80000</v>
      </c>
      <c r="CL30" s="139">
        <v>1</v>
      </c>
      <c r="CM30" s="139"/>
      <c r="CN30" s="139">
        <v>1</v>
      </c>
      <c r="CO30" s="140">
        <v>3</v>
      </c>
      <c r="CP30" s="141">
        <v>306000</v>
      </c>
      <c r="CQ30" s="141">
        <v>235000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3.975</v>
      </c>
      <c r="B31" s="203" t="s">
        <v>124</v>
      </c>
      <c r="C31" s="203"/>
      <c r="D31" s="203" t="s">
        <v>82</v>
      </c>
      <c r="E31" s="203" t="s">
        <v>83</v>
      </c>
      <c r="F31" s="203" t="s">
        <v>63</v>
      </c>
      <c r="G31" s="203" t="s">
        <v>64</v>
      </c>
      <c r="H31" s="90" t="s">
        <v>85</v>
      </c>
      <c r="I31" s="90" t="s">
        <v>125</v>
      </c>
      <c r="J31" s="188">
        <v>120000</v>
      </c>
      <c r="K31" s="81">
        <v>4</v>
      </c>
      <c r="L31" s="81">
        <v>0</v>
      </c>
      <c r="M31" s="81">
        <v>34</v>
      </c>
      <c r="N31" s="91">
        <v>1</v>
      </c>
      <c r="O31" s="92">
        <v>0</v>
      </c>
      <c r="P31" s="93">
        <f>N31+O31</f>
        <v>1</v>
      </c>
      <c r="Q31" s="82">
        <f>IFERROR(P31/M31,"-")</f>
        <v>0.029411764705882</v>
      </c>
      <c r="R31" s="81">
        <v>0</v>
      </c>
      <c r="S31" s="81">
        <v>0</v>
      </c>
      <c r="T31" s="82">
        <f>IFERROR(S31/(O31+P31),"-")</f>
        <v>0</v>
      </c>
      <c r="U31" s="182">
        <f>IFERROR(J31/SUM(P31:P32),"-")</f>
        <v>7058.8235294118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357000</v>
      </c>
      <c r="AB31" s="85">
        <f>SUM(X31:X32)/SUM(J31:J32)</f>
        <v>3.975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126</v>
      </c>
      <c r="C32" s="203"/>
      <c r="D32" s="203" t="s">
        <v>82</v>
      </c>
      <c r="E32" s="203" t="s">
        <v>83</v>
      </c>
      <c r="F32" s="203" t="s">
        <v>75</v>
      </c>
      <c r="G32" s="203"/>
      <c r="H32" s="90"/>
      <c r="I32" s="90"/>
      <c r="J32" s="188"/>
      <c r="K32" s="81">
        <v>51</v>
      </c>
      <c r="L32" s="81">
        <v>37</v>
      </c>
      <c r="M32" s="81">
        <v>16</v>
      </c>
      <c r="N32" s="91">
        <v>16</v>
      </c>
      <c r="O32" s="92">
        <v>0</v>
      </c>
      <c r="P32" s="93">
        <f>N32+O32</f>
        <v>16</v>
      </c>
      <c r="Q32" s="82">
        <f>IFERROR(P32/M32,"-")</f>
        <v>1</v>
      </c>
      <c r="R32" s="81">
        <v>2</v>
      </c>
      <c r="S32" s="81">
        <v>1</v>
      </c>
      <c r="T32" s="82">
        <f>IFERROR(S32/(O32+P32),"-")</f>
        <v>0.0625</v>
      </c>
      <c r="U32" s="182"/>
      <c r="V32" s="84">
        <v>2</v>
      </c>
      <c r="W32" s="82">
        <f>IF(P32=0,"-",V32/P32)</f>
        <v>0.125</v>
      </c>
      <c r="X32" s="186">
        <v>477000</v>
      </c>
      <c r="Y32" s="187">
        <f>IFERROR(X32/P32,"-")</f>
        <v>29812.5</v>
      </c>
      <c r="Z32" s="187">
        <f>IFERROR(X32/V32,"-")</f>
        <v>238500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5</v>
      </c>
      <c r="BF32" s="113">
        <f>IF(P32=0,"",IF(BE32=0,"",(BE32/P32)))</f>
        <v>0.3125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5</v>
      </c>
      <c r="BO32" s="120">
        <f>IF(P32=0,"",IF(BN32=0,"",(BN32/P32)))</f>
        <v>0.3125</v>
      </c>
      <c r="BP32" s="121">
        <v>2</v>
      </c>
      <c r="BQ32" s="122">
        <f>IFERROR(BP32/BN32,"-")</f>
        <v>0.4</v>
      </c>
      <c r="BR32" s="123">
        <v>445000</v>
      </c>
      <c r="BS32" s="124">
        <f>IFERROR(BR32/BN32,"-")</f>
        <v>89000</v>
      </c>
      <c r="BT32" s="125"/>
      <c r="BU32" s="125"/>
      <c r="BV32" s="125">
        <v>2</v>
      </c>
      <c r="BW32" s="126">
        <v>6</v>
      </c>
      <c r="BX32" s="127">
        <f>IF(P32=0,"",IF(BW32=0,"",(BW32/P32)))</f>
        <v>0.375</v>
      </c>
      <c r="BY32" s="128">
        <v>1</v>
      </c>
      <c r="BZ32" s="129">
        <f>IFERROR(BY32/BW32,"-")</f>
        <v>0.16666666666667</v>
      </c>
      <c r="CA32" s="130">
        <v>32000</v>
      </c>
      <c r="CB32" s="131">
        <f>IFERROR(CA32/BW32,"-")</f>
        <v>5333.3333333333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477000</v>
      </c>
      <c r="CQ32" s="141">
        <v>405000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0.02</v>
      </c>
      <c r="B33" s="203" t="s">
        <v>127</v>
      </c>
      <c r="C33" s="203"/>
      <c r="D33" s="203" t="s">
        <v>82</v>
      </c>
      <c r="E33" s="203" t="s">
        <v>83</v>
      </c>
      <c r="F33" s="203" t="s">
        <v>63</v>
      </c>
      <c r="G33" s="203" t="s">
        <v>68</v>
      </c>
      <c r="H33" s="90" t="s">
        <v>85</v>
      </c>
      <c r="I33" s="205" t="s">
        <v>86</v>
      </c>
      <c r="J33" s="188">
        <v>150000</v>
      </c>
      <c r="K33" s="81">
        <v>5</v>
      </c>
      <c r="L33" s="81">
        <v>0</v>
      </c>
      <c r="M33" s="81">
        <v>41</v>
      </c>
      <c r="N33" s="91">
        <v>4</v>
      </c>
      <c r="O33" s="92">
        <v>0</v>
      </c>
      <c r="P33" s="93">
        <f>N33+O33</f>
        <v>4</v>
      </c>
      <c r="Q33" s="82">
        <f>IFERROR(P33/M33,"-")</f>
        <v>0.097560975609756</v>
      </c>
      <c r="R33" s="81">
        <v>0</v>
      </c>
      <c r="S33" s="81">
        <v>1</v>
      </c>
      <c r="T33" s="82">
        <f>IFERROR(S33/(O33+P33),"-")</f>
        <v>0.25</v>
      </c>
      <c r="U33" s="182">
        <f>IFERROR(J33/SUM(P33:P34),"-")</f>
        <v>18750</v>
      </c>
      <c r="V33" s="84">
        <v>1</v>
      </c>
      <c r="W33" s="82">
        <f>IF(P33=0,"-",V33/P33)</f>
        <v>0.25</v>
      </c>
      <c r="X33" s="186">
        <v>3000</v>
      </c>
      <c r="Y33" s="187">
        <f>IFERROR(X33/P33,"-")</f>
        <v>750</v>
      </c>
      <c r="Z33" s="187">
        <f>IFERROR(X33/V33,"-")</f>
        <v>3000</v>
      </c>
      <c r="AA33" s="188">
        <f>SUM(X33:X34)-SUM(J33:J34)</f>
        <v>-147000</v>
      </c>
      <c r="AB33" s="85">
        <f>SUM(X33:X34)/SUM(J33:J34)</f>
        <v>0.02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0.25</v>
      </c>
      <c r="BY33" s="128">
        <v>1</v>
      </c>
      <c r="BZ33" s="129">
        <f>IFERROR(BY33/BW33,"-")</f>
        <v>1</v>
      </c>
      <c r="CA33" s="130">
        <v>3000</v>
      </c>
      <c r="CB33" s="131">
        <f>IFERROR(CA33/BW33,"-")</f>
        <v>3000</v>
      </c>
      <c r="CC33" s="132">
        <v>1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3000</v>
      </c>
      <c r="CQ33" s="141">
        <v>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82</v>
      </c>
      <c r="E34" s="203" t="s">
        <v>83</v>
      </c>
      <c r="F34" s="203" t="s">
        <v>75</v>
      </c>
      <c r="G34" s="203"/>
      <c r="H34" s="90"/>
      <c r="I34" s="90"/>
      <c r="J34" s="188"/>
      <c r="K34" s="81">
        <v>28</v>
      </c>
      <c r="L34" s="81">
        <v>15</v>
      </c>
      <c r="M34" s="81">
        <v>3</v>
      </c>
      <c r="N34" s="91">
        <v>4</v>
      </c>
      <c r="O34" s="92">
        <v>0</v>
      </c>
      <c r="P34" s="93">
        <f>N34+O34</f>
        <v>4</v>
      </c>
      <c r="Q34" s="82">
        <f>IFERROR(P34/M34,"-")</f>
        <v>1.3333333333333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0.25</v>
      </c>
      <c r="BY34" s="128">
        <v>1</v>
      </c>
      <c r="BZ34" s="129">
        <f>IFERROR(BY34/BW34,"-")</f>
        <v>1</v>
      </c>
      <c r="CA34" s="130">
        <v>493000</v>
      </c>
      <c r="CB34" s="131">
        <f>IFERROR(CA34/BW34,"-")</f>
        <v>493000</v>
      </c>
      <c r="CC34" s="132"/>
      <c r="CD34" s="132"/>
      <c r="CE34" s="132">
        <v>1</v>
      </c>
      <c r="CF34" s="133">
        <v>1</v>
      </c>
      <c r="CG34" s="134">
        <f>IF(P34=0,"",IF(CF34=0,"",(CF34/P34)))</f>
        <v>0.25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>
        <v>493000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8.54</v>
      </c>
      <c r="B35" s="203" t="s">
        <v>129</v>
      </c>
      <c r="C35" s="203"/>
      <c r="D35" s="203" t="s">
        <v>78</v>
      </c>
      <c r="E35" s="203" t="s">
        <v>90</v>
      </c>
      <c r="F35" s="203" t="s">
        <v>63</v>
      </c>
      <c r="G35" s="203" t="s">
        <v>84</v>
      </c>
      <c r="H35" s="90" t="s">
        <v>130</v>
      </c>
      <c r="I35" s="204" t="s">
        <v>66</v>
      </c>
      <c r="J35" s="188">
        <v>150000</v>
      </c>
      <c r="K35" s="81">
        <v>27</v>
      </c>
      <c r="L35" s="81">
        <v>0</v>
      </c>
      <c r="M35" s="81">
        <v>100</v>
      </c>
      <c r="N35" s="91">
        <v>12</v>
      </c>
      <c r="O35" s="92">
        <v>0</v>
      </c>
      <c r="P35" s="93">
        <f>N35+O35</f>
        <v>12</v>
      </c>
      <c r="Q35" s="82">
        <f>IFERROR(P35/M35,"-")</f>
        <v>0.12</v>
      </c>
      <c r="R35" s="81">
        <v>1</v>
      </c>
      <c r="S35" s="81">
        <v>1</v>
      </c>
      <c r="T35" s="82">
        <f>IFERROR(S35/(O35+P35),"-")</f>
        <v>0.083333333333333</v>
      </c>
      <c r="U35" s="182">
        <f>IFERROR(J35/SUM(P35:P36),"-")</f>
        <v>7142.8571428571</v>
      </c>
      <c r="V35" s="84">
        <v>4</v>
      </c>
      <c r="W35" s="82">
        <f>IF(P35=0,"-",V35/P35)</f>
        <v>0.33333333333333</v>
      </c>
      <c r="X35" s="186">
        <v>279000</v>
      </c>
      <c r="Y35" s="187">
        <f>IFERROR(X35/P35,"-")</f>
        <v>23250</v>
      </c>
      <c r="Z35" s="187">
        <f>IFERROR(X35/V35,"-")</f>
        <v>69750</v>
      </c>
      <c r="AA35" s="188">
        <f>SUM(X35:X36)-SUM(J35:J36)</f>
        <v>1131000</v>
      </c>
      <c r="AB35" s="85">
        <f>SUM(X35:X36)/SUM(J35:J36)</f>
        <v>8.54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0.083333333333333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0.16666666666667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5</v>
      </c>
      <c r="BO35" s="120">
        <f>IF(P35=0,"",IF(BN35=0,"",(BN35/P35)))</f>
        <v>0.41666666666667</v>
      </c>
      <c r="BP35" s="121">
        <v>2</v>
      </c>
      <c r="BQ35" s="122">
        <f>IFERROR(BP35/BN35,"-")</f>
        <v>0.4</v>
      </c>
      <c r="BR35" s="123">
        <v>85000</v>
      </c>
      <c r="BS35" s="124">
        <f>IFERROR(BR35/BN35,"-")</f>
        <v>17000</v>
      </c>
      <c r="BT35" s="125"/>
      <c r="BU35" s="125">
        <v>1</v>
      </c>
      <c r="BV35" s="125">
        <v>1</v>
      </c>
      <c r="BW35" s="126">
        <v>4</v>
      </c>
      <c r="BX35" s="127">
        <f>IF(P35=0,"",IF(BW35=0,"",(BW35/P35)))</f>
        <v>0.33333333333333</v>
      </c>
      <c r="BY35" s="128">
        <v>2</v>
      </c>
      <c r="BZ35" s="129">
        <f>IFERROR(BY35/BW35,"-")</f>
        <v>0.5</v>
      </c>
      <c r="CA35" s="130">
        <v>194000</v>
      </c>
      <c r="CB35" s="131">
        <f>IFERROR(CA35/BW35,"-")</f>
        <v>48500</v>
      </c>
      <c r="CC35" s="132">
        <v>1</v>
      </c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4</v>
      </c>
      <c r="CP35" s="141">
        <v>279000</v>
      </c>
      <c r="CQ35" s="141">
        <v>191000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78</v>
      </c>
      <c r="E36" s="203" t="s">
        <v>90</v>
      </c>
      <c r="F36" s="203" t="s">
        <v>75</v>
      </c>
      <c r="G36" s="203"/>
      <c r="H36" s="90"/>
      <c r="I36" s="90"/>
      <c r="J36" s="188"/>
      <c r="K36" s="81">
        <v>91</v>
      </c>
      <c r="L36" s="81">
        <v>52</v>
      </c>
      <c r="M36" s="81">
        <v>17</v>
      </c>
      <c r="N36" s="91">
        <v>9</v>
      </c>
      <c r="O36" s="92">
        <v>0</v>
      </c>
      <c r="P36" s="93">
        <f>N36+O36</f>
        <v>9</v>
      </c>
      <c r="Q36" s="82">
        <f>IFERROR(P36/M36,"-")</f>
        <v>0.52941176470588</v>
      </c>
      <c r="R36" s="81">
        <v>4</v>
      </c>
      <c r="S36" s="81">
        <v>1</v>
      </c>
      <c r="T36" s="82">
        <f>IFERROR(S36/(O36+P36),"-")</f>
        <v>0.11111111111111</v>
      </c>
      <c r="U36" s="182"/>
      <c r="V36" s="84">
        <v>4</v>
      </c>
      <c r="W36" s="82">
        <f>IF(P36=0,"-",V36/P36)</f>
        <v>0.44444444444444</v>
      </c>
      <c r="X36" s="186">
        <v>1002000</v>
      </c>
      <c r="Y36" s="187">
        <f>IFERROR(X36/P36,"-")</f>
        <v>111333.33333333</v>
      </c>
      <c r="Z36" s="187">
        <f>IFERROR(X36/V36,"-")</f>
        <v>250500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4</v>
      </c>
      <c r="BO36" s="120">
        <f>IF(P36=0,"",IF(BN36=0,"",(BN36/P36)))</f>
        <v>0.44444444444444</v>
      </c>
      <c r="BP36" s="121">
        <v>3</v>
      </c>
      <c r="BQ36" s="122">
        <f>IFERROR(BP36/BN36,"-")</f>
        <v>0.75</v>
      </c>
      <c r="BR36" s="123">
        <v>551000</v>
      </c>
      <c r="BS36" s="124">
        <f>IFERROR(BR36/BN36,"-")</f>
        <v>137750</v>
      </c>
      <c r="BT36" s="125"/>
      <c r="BU36" s="125"/>
      <c r="BV36" s="125">
        <v>3</v>
      </c>
      <c r="BW36" s="126">
        <v>5</v>
      </c>
      <c r="BX36" s="127">
        <f>IF(P36=0,"",IF(BW36=0,"",(BW36/P36)))</f>
        <v>0.55555555555556</v>
      </c>
      <c r="BY36" s="128">
        <v>4</v>
      </c>
      <c r="BZ36" s="129">
        <f>IFERROR(BY36/BW36,"-")</f>
        <v>0.8</v>
      </c>
      <c r="CA36" s="130">
        <v>482000</v>
      </c>
      <c r="CB36" s="131">
        <f>IFERROR(CA36/BW36,"-")</f>
        <v>96400</v>
      </c>
      <c r="CC36" s="132">
        <v>1</v>
      </c>
      <c r="CD36" s="132">
        <v>1</v>
      </c>
      <c r="CE36" s="132">
        <v>2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4</v>
      </c>
      <c r="CP36" s="141">
        <v>1002000</v>
      </c>
      <c r="CQ36" s="141">
        <v>437000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0.18461538461538</v>
      </c>
      <c r="B37" s="203" t="s">
        <v>132</v>
      </c>
      <c r="C37" s="203"/>
      <c r="D37" s="203" t="s">
        <v>82</v>
      </c>
      <c r="E37" s="203" t="s">
        <v>100</v>
      </c>
      <c r="F37" s="203" t="s">
        <v>63</v>
      </c>
      <c r="G37" s="203" t="s">
        <v>79</v>
      </c>
      <c r="H37" s="90" t="s">
        <v>85</v>
      </c>
      <c r="I37" s="204" t="s">
        <v>91</v>
      </c>
      <c r="J37" s="188">
        <v>130000</v>
      </c>
      <c r="K37" s="81">
        <v>12</v>
      </c>
      <c r="L37" s="81">
        <v>0</v>
      </c>
      <c r="M37" s="81">
        <v>24</v>
      </c>
      <c r="N37" s="91">
        <v>3</v>
      </c>
      <c r="O37" s="92">
        <v>0</v>
      </c>
      <c r="P37" s="93">
        <f>N37+O37</f>
        <v>3</v>
      </c>
      <c r="Q37" s="82">
        <f>IFERROR(P37/M37,"-")</f>
        <v>0.125</v>
      </c>
      <c r="R37" s="81">
        <v>0</v>
      </c>
      <c r="S37" s="81">
        <v>0</v>
      </c>
      <c r="T37" s="82">
        <f>IFERROR(S37/(O37+P37),"-")</f>
        <v>0</v>
      </c>
      <c r="U37" s="182">
        <f>IFERROR(J37/SUM(P37:P38),"-")</f>
        <v>21666.666666667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-106000</v>
      </c>
      <c r="AB37" s="85">
        <f>SUM(X37:X38)/SUM(J37:J38)</f>
        <v>0.18461538461538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0.66666666666667</v>
      </c>
      <c r="BY37" s="128">
        <v>1</v>
      </c>
      <c r="BZ37" s="129">
        <f>IFERROR(BY37/BW37,"-")</f>
        <v>0.5</v>
      </c>
      <c r="CA37" s="130">
        <v>5000</v>
      </c>
      <c r="CB37" s="131">
        <f>IFERROR(CA37/BW37,"-")</f>
        <v>2500</v>
      </c>
      <c r="CC37" s="132">
        <v>1</v>
      </c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>
        <v>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133</v>
      </c>
      <c r="C38" s="203"/>
      <c r="D38" s="203" t="s">
        <v>82</v>
      </c>
      <c r="E38" s="203" t="s">
        <v>100</v>
      </c>
      <c r="F38" s="203" t="s">
        <v>75</v>
      </c>
      <c r="G38" s="203"/>
      <c r="H38" s="90"/>
      <c r="I38" s="90"/>
      <c r="J38" s="188"/>
      <c r="K38" s="81">
        <v>25</v>
      </c>
      <c r="L38" s="81">
        <v>21</v>
      </c>
      <c r="M38" s="81">
        <v>15</v>
      </c>
      <c r="N38" s="91">
        <v>3</v>
      </c>
      <c r="O38" s="92">
        <v>0</v>
      </c>
      <c r="P38" s="93">
        <f>N38+O38</f>
        <v>3</v>
      </c>
      <c r="Q38" s="82">
        <f>IFERROR(P38/M38,"-")</f>
        <v>0.2</v>
      </c>
      <c r="R38" s="81">
        <v>1</v>
      </c>
      <c r="S38" s="81">
        <v>1</v>
      </c>
      <c r="T38" s="82">
        <f>IFERROR(S38/(O38+P38),"-")</f>
        <v>0.33333333333333</v>
      </c>
      <c r="U38" s="182"/>
      <c r="V38" s="84">
        <v>1</v>
      </c>
      <c r="W38" s="82">
        <f>IF(P38=0,"-",V38/P38)</f>
        <v>0.33333333333333</v>
      </c>
      <c r="X38" s="186">
        <v>24000</v>
      </c>
      <c r="Y38" s="187">
        <f>IFERROR(X38/P38,"-")</f>
        <v>8000</v>
      </c>
      <c r="Z38" s="187">
        <f>IFERROR(X38/V38,"-")</f>
        <v>24000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>
        <v>1</v>
      </c>
      <c r="BQ38" s="122">
        <f>IFERROR(BP38/BN38,"-")</f>
        <v>0.5</v>
      </c>
      <c r="BR38" s="123">
        <v>24000</v>
      </c>
      <c r="BS38" s="124">
        <f>IFERROR(BR38/BN38,"-")</f>
        <v>12000</v>
      </c>
      <c r="BT38" s="125"/>
      <c r="BU38" s="125"/>
      <c r="BV38" s="125">
        <v>1</v>
      </c>
      <c r="BW38" s="126">
        <v>1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24000</v>
      </c>
      <c r="CQ38" s="141">
        <v>24000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1.7333333333333</v>
      </c>
      <c r="B39" s="203" t="s">
        <v>134</v>
      </c>
      <c r="C39" s="203"/>
      <c r="D39" s="203" t="s">
        <v>78</v>
      </c>
      <c r="E39" s="203" t="s">
        <v>90</v>
      </c>
      <c r="F39" s="203" t="s">
        <v>63</v>
      </c>
      <c r="G39" s="203" t="s">
        <v>95</v>
      </c>
      <c r="H39" s="90" t="s">
        <v>65</v>
      </c>
      <c r="I39" s="205" t="s">
        <v>135</v>
      </c>
      <c r="J39" s="188">
        <v>120000</v>
      </c>
      <c r="K39" s="81">
        <v>10</v>
      </c>
      <c r="L39" s="81">
        <v>0</v>
      </c>
      <c r="M39" s="81">
        <v>62</v>
      </c>
      <c r="N39" s="91">
        <v>2</v>
      </c>
      <c r="O39" s="92">
        <v>0</v>
      </c>
      <c r="P39" s="93">
        <f>N39+O39</f>
        <v>2</v>
      </c>
      <c r="Q39" s="82">
        <f>IFERROR(P39/M39,"-")</f>
        <v>0.032258064516129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15000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88000</v>
      </c>
      <c r="AB39" s="85">
        <f>SUM(X39:X40)/SUM(J39:J40)</f>
        <v>1.7333333333333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136</v>
      </c>
      <c r="C40" s="203"/>
      <c r="D40" s="203" t="s">
        <v>78</v>
      </c>
      <c r="E40" s="203" t="s">
        <v>90</v>
      </c>
      <c r="F40" s="203" t="s">
        <v>75</v>
      </c>
      <c r="G40" s="203"/>
      <c r="H40" s="90"/>
      <c r="I40" s="90"/>
      <c r="J40" s="188"/>
      <c r="K40" s="81">
        <v>43</v>
      </c>
      <c r="L40" s="81">
        <v>24</v>
      </c>
      <c r="M40" s="81">
        <v>20</v>
      </c>
      <c r="N40" s="91">
        <v>6</v>
      </c>
      <c r="O40" s="92">
        <v>0</v>
      </c>
      <c r="P40" s="93">
        <f>N40+O40</f>
        <v>6</v>
      </c>
      <c r="Q40" s="82">
        <f>IFERROR(P40/M40,"-")</f>
        <v>0.3</v>
      </c>
      <c r="R40" s="81">
        <v>2</v>
      </c>
      <c r="S40" s="81">
        <v>1</v>
      </c>
      <c r="T40" s="82">
        <f>IFERROR(S40/(O40+P40),"-")</f>
        <v>0.16666666666667</v>
      </c>
      <c r="U40" s="182"/>
      <c r="V40" s="84">
        <v>4</v>
      </c>
      <c r="W40" s="82">
        <f>IF(P40=0,"-",V40/P40)</f>
        <v>0.66666666666667</v>
      </c>
      <c r="X40" s="186">
        <v>208000</v>
      </c>
      <c r="Y40" s="187">
        <f>IFERROR(X40/P40,"-")</f>
        <v>34666.666666667</v>
      </c>
      <c r="Z40" s="187">
        <f>IFERROR(X40/V40,"-")</f>
        <v>52000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0.16666666666667</v>
      </c>
      <c r="BP40" s="121">
        <v>1</v>
      </c>
      <c r="BQ40" s="122">
        <f>IFERROR(BP40/BN40,"-")</f>
        <v>1</v>
      </c>
      <c r="BR40" s="123">
        <v>3000</v>
      </c>
      <c r="BS40" s="124">
        <f>IFERROR(BR40/BN40,"-")</f>
        <v>3000</v>
      </c>
      <c r="BT40" s="125">
        <v>1</v>
      </c>
      <c r="BU40" s="125"/>
      <c r="BV40" s="125"/>
      <c r="BW40" s="126">
        <v>3</v>
      </c>
      <c r="BX40" s="127">
        <f>IF(P40=0,"",IF(BW40=0,"",(BW40/P40)))</f>
        <v>0.5</v>
      </c>
      <c r="BY40" s="128">
        <v>3</v>
      </c>
      <c r="BZ40" s="129">
        <f>IFERROR(BY40/BW40,"-")</f>
        <v>1</v>
      </c>
      <c r="CA40" s="130">
        <v>205000</v>
      </c>
      <c r="CB40" s="131">
        <f>IFERROR(CA40/BW40,"-")</f>
        <v>68333.333333333</v>
      </c>
      <c r="CC40" s="132"/>
      <c r="CD40" s="132"/>
      <c r="CE40" s="132">
        <v>3</v>
      </c>
      <c r="CF40" s="133">
        <v>2</v>
      </c>
      <c r="CG40" s="134">
        <f>IF(P40=0,"",IF(CF40=0,"",(CF40/P40)))</f>
        <v>0.33333333333333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4</v>
      </c>
      <c r="CP40" s="141">
        <v>208000</v>
      </c>
      <c r="CQ40" s="141">
        <v>140000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0.083333333333333</v>
      </c>
      <c r="B41" s="203" t="s">
        <v>137</v>
      </c>
      <c r="C41" s="203"/>
      <c r="D41" s="203" t="s">
        <v>94</v>
      </c>
      <c r="E41" s="203" t="s">
        <v>62</v>
      </c>
      <c r="F41" s="203" t="s">
        <v>63</v>
      </c>
      <c r="G41" s="203" t="s">
        <v>95</v>
      </c>
      <c r="H41" s="90" t="s">
        <v>65</v>
      </c>
      <c r="I41" s="204" t="s">
        <v>138</v>
      </c>
      <c r="J41" s="188">
        <v>120000</v>
      </c>
      <c r="K41" s="81">
        <v>8</v>
      </c>
      <c r="L41" s="81">
        <v>0</v>
      </c>
      <c r="M41" s="81">
        <v>65</v>
      </c>
      <c r="N41" s="91">
        <v>4</v>
      </c>
      <c r="O41" s="92">
        <v>0</v>
      </c>
      <c r="P41" s="93">
        <f>N41+O41</f>
        <v>4</v>
      </c>
      <c r="Q41" s="82">
        <f>IFERROR(P41/M41,"-")</f>
        <v>0.061538461538462</v>
      </c>
      <c r="R41" s="81">
        <v>0</v>
      </c>
      <c r="S41" s="81">
        <v>1</v>
      </c>
      <c r="T41" s="82">
        <f>IFERROR(S41/(O41+P41),"-")</f>
        <v>0.25</v>
      </c>
      <c r="U41" s="182">
        <f>IFERROR(J41/SUM(P41:P42),"-")</f>
        <v>8571.4285714286</v>
      </c>
      <c r="V41" s="84">
        <v>1</v>
      </c>
      <c r="W41" s="82">
        <f>IF(P41=0,"-",V41/P41)</f>
        <v>0.25</v>
      </c>
      <c r="X41" s="186">
        <v>10000</v>
      </c>
      <c r="Y41" s="187">
        <f>IFERROR(X41/P41,"-")</f>
        <v>2500</v>
      </c>
      <c r="Z41" s="187">
        <f>IFERROR(X41/V41,"-")</f>
        <v>10000</v>
      </c>
      <c r="AA41" s="188">
        <f>SUM(X41:X42)-SUM(J41:J42)</f>
        <v>-110000</v>
      </c>
      <c r="AB41" s="85">
        <f>SUM(X41:X42)/SUM(J41:J42)</f>
        <v>0.083333333333333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0.25</v>
      </c>
      <c r="AO41" s="100">
        <v>1</v>
      </c>
      <c r="AP41" s="102">
        <f>IFERROR(AP41/AM41,"-")</f>
        <v>0</v>
      </c>
      <c r="AQ41" s="103">
        <v>10000</v>
      </c>
      <c r="AR41" s="104">
        <f>IFERROR(AQ41/AM41,"-")</f>
        <v>10000</v>
      </c>
      <c r="AS41" s="105">
        <v>1</v>
      </c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10000</v>
      </c>
      <c r="CQ41" s="141">
        <v>10000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139</v>
      </c>
      <c r="C42" s="203"/>
      <c r="D42" s="203" t="s">
        <v>94</v>
      </c>
      <c r="E42" s="203" t="s">
        <v>62</v>
      </c>
      <c r="F42" s="203" t="s">
        <v>75</v>
      </c>
      <c r="G42" s="203"/>
      <c r="H42" s="90"/>
      <c r="I42" s="90"/>
      <c r="J42" s="188"/>
      <c r="K42" s="81">
        <v>49</v>
      </c>
      <c r="L42" s="81">
        <v>35</v>
      </c>
      <c r="M42" s="81">
        <v>13</v>
      </c>
      <c r="N42" s="91">
        <v>10</v>
      </c>
      <c r="O42" s="92">
        <v>0</v>
      </c>
      <c r="P42" s="93">
        <f>N42+O42</f>
        <v>10</v>
      </c>
      <c r="Q42" s="82">
        <f>IFERROR(P42/M42,"-")</f>
        <v>0.76923076923077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>
        <v>2</v>
      </c>
      <c r="AW42" s="107">
        <f>IF(P42=0,"",IF(AV42=0,"",(AV42/P42)))</f>
        <v>0.2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1</v>
      </c>
      <c r="BF42" s="113">
        <f>IF(P42=0,"",IF(BE42=0,"",(BE42/P42)))</f>
        <v>0.1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4</v>
      </c>
      <c r="BO42" s="120">
        <f>IF(P42=0,"",IF(BN42=0,"",(BN42/P42)))</f>
        <v>0.4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2</v>
      </c>
      <c r="CG42" s="134">
        <f>IF(P42=0,"",IF(CF42=0,"",(CF42/P42)))</f>
        <v>0.2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0.55</v>
      </c>
      <c r="B43" s="203" t="s">
        <v>140</v>
      </c>
      <c r="C43" s="203"/>
      <c r="D43" s="203" t="s">
        <v>94</v>
      </c>
      <c r="E43" s="203" t="s">
        <v>90</v>
      </c>
      <c r="F43" s="203" t="s">
        <v>63</v>
      </c>
      <c r="G43" s="203" t="s">
        <v>141</v>
      </c>
      <c r="H43" s="90" t="s">
        <v>85</v>
      </c>
      <c r="I43" s="205" t="s">
        <v>142</v>
      </c>
      <c r="J43" s="188">
        <v>80000</v>
      </c>
      <c r="K43" s="81">
        <v>17</v>
      </c>
      <c r="L43" s="81">
        <v>0</v>
      </c>
      <c r="M43" s="81">
        <v>59</v>
      </c>
      <c r="N43" s="91">
        <v>4</v>
      </c>
      <c r="O43" s="92">
        <v>0</v>
      </c>
      <c r="P43" s="93">
        <f>N43+O43</f>
        <v>4</v>
      </c>
      <c r="Q43" s="82">
        <f>IFERROR(P43/M43,"-")</f>
        <v>0.067796610169492</v>
      </c>
      <c r="R43" s="81">
        <v>0</v>
      </c>
      <c r="S43" s="81">
        <v>1</v>
      </c>
      <c r="T43" s="82">
        <f>IFERROR(S43/(O43+P43),"-")</f>
        <v>0.25</v>
      </c>
      <c r="U43" s="182">
        <f>IFERROR(J43/SUM(P43:P44),"-")</f>
        <v>8888.8888888889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-36000</v>
      </c>
      <c r="AB43" s="85">
        <f>SUM(X43:X44)/SUM(J43:J44)</f>
        <v>0.55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0.5</v>
      </c>
      <c r="BP43" s="121">
        <v>1</v>
      </c>
      <c r="BQ43" s="122">
        <f>IFERROR(BP43/BN43,"-")</f>
        <v>0.5</v>
      </c>
      <c r="BR43" s="123">
        <v>5000</v>
      </c>
      <c r="BS43" s="124">
        <f>IFERROR(BR43/BN43,"-")</f>
        <v>2500</v>
      </c>
      <c r="BT43" s="125">
        <v>1</v>
      </c>
      <c r="BU43" s="125"/>
      <c r="BV43" s="125"/>
      <c r="BW43" s="126">
        <v>1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143</v>
      </c>
      <c r="C44" s="203"/>
      <c r="D44" s="203" t="s">
        <v>94</v>
      </c>
      <c r="E44" s="203" t="s">
        <v>90</v>
      </c>
      <c r="F44" s="203" t="s">
        <v>75</v>
      </c>
      <c r="G44" s="203"/>
      <c r="H44" s="90"/>
      <c r="I44" s="90"/>
      <c r="J44" s="188"/>
      <c r="K44" s="81">
        <v>64</v>
      </c>
      <c r="L44" s="81">
        <v>26</v>
      </c>
      <c r="M44" s="81">
        <v>7</v>
      </c>
      <c r="N44" s="91">
        <v>5</v>
      </c>
      <c r="O44" s="92">
        <v>0</v>
      </c>
      <c r="P44" s="93">
        <f>N44+O44</f>
        <v>5</v>
      </c>
      <c r="Q44" s="82">
        <f>IFERROR(P44/M44,"-")</f>
        <v>0.71428571428571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0.2</v>
      </c>
      <c r="X44" s="186">
        <v>44000</v>
      </c>
      <c r="Y44" s="187">
        <f>IFERROR(X44/P44,"-")</f>
        <v>8800</v>
      </c>
      <c r="Z44" s="187">
        <f>IFERROR(X44/V44,"-")</f>
        <v>44000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0.4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0.2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2</v>
      </c>
      <c r="BX44" s="127">
        <f>IF(P44=0,"",IF(BW44=0,"",(BW44/P44)))</f>
        <v>0.4</v>
      </c>
      <c r="BY44" s="128">
        <v>1</v>
      </c>
      <c r="BZ44" s="129">
        <f>IFERROR(BY44/BW44,"-")</f>
        <v>0.5</v>
      </c>
      <c r="CA44" s="130">
        <v>44000</v>
      </c>
      <c r="CB44" s="131">
        <f>IFERROR(CA44/BW44,"-")</f>
        <v>22000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44000</v>
      </c>
      <c r="CQ44" s="141">
        <v>44000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0.675</v>
      </c>
      <c r="B45" s="203" t="s">
        <v>144</v>
      </c>
      <c r="C45" s="203"/>
      <c r="D45" s="203"/>
      <c r="E45" s="203"/>
      <c r="F45" s="203" t="s">
        <v>63</v>
      </c>
      <c r="G45" s="203" t="s">
        <v>145</v>
      </c>
      <c r="H45" s="90" t="s">
        <v>146</v>
      </c>
      <c r="I45" s="90" t="s">
        <v>147</v>
      </c>
      <c r="J45" s="188">
        <v>80000</v>
      </c>
      <c r="K45" s="81">
        <v>10</v>
      </c>
      <c r="L45" s="81">
        <v>0</v>
      </c>
      <c r="M45" s="81">
        <v>56</v>
      </c>
      <c r="N45" s="91">
        <v>3</v>
      </c>
      <c r="O45" s="92">
        <v>0</v>
      </c>
      <c r="P45" s="93">
        <f>N45+O45</f>
        <v>3</v>
      </c>
      <c r="Q45" s="82">
        <f>IFERROR(P45/M45,"-")</f>
        <v>0.053571428571429</v>
      </c>
      <c r="R45" s="81">
        <v>0</v>
      </c>
      <c r="S45" s="81">
        <v>0</v>
      </c>
      <c r="T45" s="82">
        <f>IFERROR(S45/(O45+P45),"-")</f>
        <v>0</v>
      </c>
      <c r="U45" s="182">
        <f>IFERROR(J45/SUM(P45:P46),"-")</f>
        <v>8888.8888888889</v>
      </c>
      <c r="V45" s="84">
        <v>1</v>
      </c>
      <c r="W45" s="82">
        <f>IF(P45=0,"-",V45/P45)</f>
        <v>0.33333333333333</v>
      </c>
      <c r="X45" s="186">
        <v>3000</v>
      </c>
      <c r="Y45" s="187">
        <f>IFERROR(X45/P45,"-")</f>
        <v>1000</v>
      </c>
      <c r="Z45" s="187">
        <f>IFERROR(X45/V45,"-")</f>
        <v>3000</v>
      </c>
      <c r="AA45" s="188">
        <f>SUM(X45:X46)-SUM(J45:J46)</f>
        <v>-26000</v>
      </c>
      <c r="AB45" s="85">
        <f>SUM(X45:X46)/SUM(J45:J46)</f>
        <v>0.675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>
        <v>1</v>
      </c>
      <c r="BQ45" s="122">
        <f>IFERROR(BP45/BN45,"-")</f>
        <v>1</v>
      </c>
      <c r="BR45" s="123">
        <v>3000</v>
      </c>
      <c r="BS45" s="124">
        <f>IFERROR(BR45/BN45,"-")</f>
        <v>3000</v>
      </c>
      <c r="BT45" s="125">
        <v>1</v>
      </c>
      <c r="BU45" s="125"/>
      <c r="BV45" s="125"/>
      <c r="BW45" s="126">
        <v>2</v>
      </c>
      <c r="BX45" s="127">
        <f>IF(P45=0,"",IF(BW45=0,"",(BW45/P45)))</f>
        <v>0.66666666666667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148</v>
      </c>
      <c r="C46" s="203"/>
      <c r="D46" s="203"/>
      <c r="E46" s="203"/>
      <c r="F46" s="203" t="s">
        <v>75</v>
      </c>
      <c r="G46" s="203"/>
      <c r="H46" s="90"/>
      <c r="I46" s="90"/>
      <c r="J46" s="188"/>
      <c r="K46" s="81">
        <v>27</v>
      </c>
      <c r="L46" s="81">
        <v>18</v>
      </c>
      <c r="M46" s="81">
        <v>7</v>
      </c>
      <c r="N46" s="91">
        <v>6</v>
      </c>
      <c r="O46" s="92">
        <v>0</v>
      </c>
      <c r="P46" s="93">
        <f>N46+O46</f>
        <v>6</v>
      </c>
      <c r="Q46" s="82">
        <f>IFERROR(P46/M46,"-")</f>
        <v>0.85714285714286</v>
      </c>
      <c r="R46" s="81">
        <v>1</v>
      </c>
      <c r="S46" s="81">
        <v>1</v>
      </c>
      <c r="T46" s="82">
        <f>IFERROR(S46/(O46+P46),"-")</f>
        <v>0.16666666666667</v>
      </c>
      <c r="U46" s="182"/>
      <c r="V46" s="84">
        <v>2</v>
      </c>
      <c r="W46" s="82">
        <f>IF(P46=0,"-",V46/P46)</f>
        <v>0.33333333333333</v>
      </c>
      <c r="X46" s="186">
        <v>51000</v>
      </c>
      <c r="Y46" s="187">
        <f>IFERROR(X46/P46,"-")</f>
        <v>8500</v>
      </c>
      <c r="Z46" s="187">
        <f>IFERROR(X46/V46,"-")</f>
        <v>25500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0.16666666666667</v>
      </c>
      <c r="BP46" s="121">
        <v>1</v>
      </c>
      <c r="BQ46" s="122">
        <f>IFERROR(BP46/BN46,"-")</f>
        <v>1</v>
      </c>
      <c r="BR46" s="123">
        <v>8000</v>
      </c>
      <c r="BS46" s="124">
        <f>IFERROR(BR46/BN46,"-")</f>
        <v>8000</v>
      </c>
      <c r="BT46" s="125"/>
      <c r="BU46" s="125">
        <v>1</v>
      </c>
      <c r="BV46" s="125"/>
      <c r="BW46" s="126">
        <v>2</v>
      </c>
      <c r="BX46" s="127">
        <f>IF(P46=0,"",IF(BW46=0,"",(BW46/P46)))</f>
        <v>0.33333333333333</v>
      </c>
      <c r="BY46" s="128">
        <v>1</v>
      </c>
      <c r="BZ46" s="129">
        <f>IFERROR(BY46/BW46,"-")</f>
        <v>0.5</v>
      </c>
      <c r="CA46" s="130">
        <v>13000</v>
      </c>
      <c r="CB46" s="131">
        <f>IFERROR(CA46/BW46,"-")</f>
        <v>6500</v>
      </c>
      <c r="CC46" s="132"/>
      <c r="CD46" s="132"/>
      <c r="CE46" s="132">
        <v>1</v>
      </c>
      <c r="CF46" s="133">
        <v>3</v>
      </c>
      <c r="CG46" s="134">
        <f>IF(P46=0,"",IF(CF46=0,"",(CF46/P46)))</f>
        <v>0.5</v>
      </c>
      <c r="CH46" s="135">
        <v>2</v>
      </c>
      <c r="CI46" s="136">
        <f>IFERROR(CH46/CF46,"-")</f>
        <v>0.66666666666667</v>
      </c>
      <c r="CJ46" s="137">
        <v>41000</v>
      </c>
      <c r="CK46" s="138">
        <f>IFERROR(CJ46/CF46,"-")</f>
        <v>13666.666666667</v>
      </c>
      <c r="CL46" s="139"/>
      <c r="CM46" s="139">
        <v>1</v>
      </c>
      <c r="CN46" s="139">
        <v>1</v>
      </c>
      <c r="CO46" s="140">
        <v>2</v>
      </c>
      <c r="CP46" s="141">
        <v>51000</v>
      </c>
      <c r="CQ46" s="141">
        <v>35000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0.90666666666667</v>
      </c>
      <c r="B47" s="203" t="s">
        <v>149</v>
      </c>
      <c r="C47" s="203"/>
      <c r="D47" s="203" t="s">
        <v>150</v>
      </c>
      <c r="E47" s="203" t="s">
        <v>83</v>
      </c>
      <c r="F47" s="203" t="s">
        <v>63</v>
      </c>
      <c r="G47" s="203" t="s">
        <v>151</v>
      </c>
      <c r="H47" s="90" t="s">
        <v>65</v>
      </c>
      <c r="I47" s="90" t="s">
        <v>152</v>
      </c>
      <c r="J47" s="188">
        <v>150000</v>
      </c>
      <c r="K47" s="81">
        <v>8</v>
      </c>
      <c r="L47" s="81">
        <v>0</v>
      </c>
      <c r="M47" s="81">
        <v>71</v>
      </c>
      <c r="N47" s="91">
        <v>8</v>
      </c>
      <c r="O47" s="92">
        <v>0</v>
      </c>
      <c r="P47" s="93">
        <f>N47+O47</f>
        <v>8</v>
      </c>
      <c r="Q47" s="82">
        <f>IFERROR(P47/M47,"-")</f>
        <v>0.11267605633803</v>
      </c>
      <c r="R47" s="81">
        <v>0</v>
      </c>
      <c r="S47" s="81">
        <v>3</v>
      </c>
      <c r="T47" s="82">
        <f>IFERROR(S47/(O47+P47),"-")</f>
        <v>0.375</v>
      </c>
      <c r="U47" s="182">
        <f>IFERROR(J47/SUM(P47:P48),"-")</f>
        <v>10000</v>
      </c>
      <c r="V47" s="84">
        <v>3</v>
      </c>
      <c r="W47" s="82">
        <f>IF(P47=0,"-",V47/P47)</f>
        <v>0.375</v>
      </c>
      <c r="X47" s="186">
        <v>31000</v>
      </c>
      <c r="Y47" s="187">
        <f>IFERROR(X47/P47,"-")</f>
        <v>3875</v>
      </c>
      <c r="Z47" s="187">
        <f>IFERROR(X47/V47,"-")</f>
        <v>10333.333333333</v>
      </c>
      <c r="AA47" s="188">
        <f>SUM(X47:X48)-SUM(J47:J48)</f>
        <v>-14000</v>
      </c>
      <c r="AB47" s="85">
        <f>SUM(X47:X48)/SUM(J47:J48)</f>
        <v>0.90666666666667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4</v>
      </c>
      <c r="BF47" s="113">
        <f>IF(P47=0,"",IF(BE47=0,"",(BE47/P47)))</f>
        <v>0.5</v>
      </c>
      <c r="BG47" s="112">
        <v>1</v>
      </c>
      <c r="BH47" s="114">
        <f>IFERROR(BG47/BE47,"-")</f>
        <v>0.25</v>
      </c>
      <c r="BI47" s="115">
        <v>15000</v>
      </c>
      <c r="BJ47" s="116">
        <f>IFERROR(BI47/BE47,"-")</f>
        <v>3750</v>
      </c>
      <c r="BK47" s="117"/>
      <c r="BL47" s="117"/>
      <c r="BM47" s="117">
        <v>1</v>
      </c>
      <c r="BN47" s="119">
        <v>3</v>
      </c>
      <c r="BO47" s="120">
        <f>IF(P47=0,"",IF(BN47=0,"",(BN47/P47)))</f>
        <v>0.375</v>
      </c>
      <c r="BP47" s="121">
        <v>1</v>
      </c>
      <c r="BQ47" s="122">
        <f>IFERROR(BP47/BN47,"-")</f>
        <v>0.33333333333333</v>
      </c>
      <c r="BR47" s="123">
        <v>11000</v>
      </c>
      <c r="BS47" s="124">
        <f>IFERROR(BR47/BN47,"-")</f>
        <v>3666.6666666667</v>
      </c>
      <c r="BT47" s="125"/>
      <c r="BU47" s="125"/>
      <c r="BV47" s="125">
        <v>1</v>
      </c>
      <c r="BW47" s="126">
        <v>1</v>
      </c>
      <c r="BX47" s="127">
        <f>IF(P47=0,"",IF(BW47=0,"",(BW47/P47)))</f>
        <v>0.125</v>
      </c>
      <c r="BY47" s="128">
        <v>1</v>
      </c>
      <c r="BZ47" s="129">
        <f>IFERROR(BY47/BW47,"-")</f>
        <v>1</v>
      </c>
      <c r="CA47" s="130">
        <v>5000</v>
      </c>
      <c r="CB47" s="131">
        <f>IFERROR(CA47/BW47,"-")</f>
        <v>5000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3</v>
      </c>
      <c r="CP47" s="141">
        <v>31000</v>
      </c>
      <c r="CQ47" s="141">
        <v>15000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153</v>
      </c>
      <c r="C48" s="203"/>
      <c r="D48" s="203" t="s">
        <v>150</v>
      </c>
      <c r="E48" s="203" t="s">
        <v>83</v>
      </c>
      <c r="F48" s="203" t="s">
        <v>75</v>
      </c>
      <c r="G48" s="203"/>
      <c r="H48" s="90"/>
      <c r="I48" s="90"/>
      <c r="J48" s="188"/>
      <c r="K48" s="81">
        <v>39</v>
      </c>
      <c r="L48" s="81">
        <v>29</v>
      </c>
      <c r="M48" s="81">
        <v>9</v>
      </c>
      <c r="N48" s="91">
        <v>7</v>
      </c>
      <c r="O48" s="92">
        <v>0</v>
      </c>
      <c r="P48" s="93">
        <f>N48+O48</f>
        <v>7</v>
      </c>
      <c r="Q48" s="82">
        <f>IFERROR(P48/M48,"-")</f>
        <v>0.77777777777778</v>
      </c>
      <c r="R48" s="81">
        <v>1</v>
      </c>
      <c r="S48" s="81">
        <v>1</v>
      </c>
      <c r="T48" s="82">
        <f>IFERROR(S48/(O48+P48),"-")</f>
        <v>0.14285714285714</v>
      </c>
      <c r="U48" s="182"/>
      <c r="V48" s="84">
        <v>1</v>
      </c>
      <c r="W48" s="82">
        <f>IF(P48=0,"-",V48/P48)</f>
        <v>0.14285714285714</v>
      </c>
      <c r="X48" s="186">
        <v>105000</v>
      </c>
      <c r="Y48" s="187">
        <f>IFERROR(X48/P48,"-")</f>
        <v>15000</v>
      </c>
      <c r="Z48" s="187">
        <f>IFERROR(X48/V48,"-")</f>
        <v>105000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2</v>
      </c>
      <c r="AN48" s="101">
        <f>IF(P48=0,"",IF(AM48=0,"",(AM48/P48)))</f>
        <v>0.28571428571429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4</v>
      </c>
      <c r="BO48" s="120">
        <f>IF(P48=0,"",IF(BN48=0,"",(BN48/P48)))</f>
        <v>0.57142857142857</v>
      </c>
      <c r="BP48" s="121">
        <v>1</v>
      </c>
      <c r="BQ48" s="122">
        <f>IFERROR(BP48/BN48,"-")</f>
        <v>0.25</v>
      </c>
      <c r="BR48" s="123">
        <v>93000</v>
      </c>
      <c r="BS48" s="124">
        <f>IFERROR(BR48/BN48,"-")</f>
        <v>23250</v>
      </c>
      <c r="BT48" s="125"/>
      <c r="BU48" s="125"/>
      <c r="BV48" s="125">
        <v>1</v>
      </c>
      <c r="BW48" s="126">
        <v>1</v>
      </c>
      <c r="BX48" s="127">
        <f>IF(P48=0,"",IF(BW48=0,"",(BW48/P48)))</f>
        <v>0.14285714285714</v>
      </c>
      <c r="BY48" s="128">
        <v>1</v>
      </c>
      <c r="BZ48" s="129">
        <f>IFERROR(BY48/BW48,"-")</f>
        <v>1</v>
      </c>
      <c r="CA48" s="130">
        <v>12000</v>
      </c>
      <c r="CB48" s="131">
        <f>IFERROR(CA48/BW48,"-")</f>
        <v>12000</v>
      </c>
      <c r="CC48" s="132"/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105000</v>
      </c>
      <c r="CQ48" s="141">
        <v>93000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0.33333333333333</v>
      </c>
      <c r="B49" s="203" t="s">
        <v>154</v>
      </c>
      <c r="C49" s="203"/>
      <c r="D49" s="203" t="s">
        <v>78</v>
      </c>
      <c r="E49" s="203" t="s">
        <v>100</v>
      </c>
      <c r="F49" s="203" t="s">
        <v>63</v>
      </c>
      <c r="G49" s="203" t="s">
        <v>151</v>
      </c>
      <c r="H49" s="90" t="s">
        <v>155</v>
      </c>
      <c r="I49" s="90" t="s">
        <v>156</v>
      </c>
      <c r="J49" s="188">
        <v>45000</v>
      </c>
      <c r="K49" s="81">
        <v>4</v>
      </c>
      <c r="L49" s="81">
        <v>0</v>
      </c>
      <c r="M49" s="81">
        <v>24</v>
      </c>
      <c r="N49" s="91">
        <v>1</v>
      </c>
      <c r="O49" s="92">
        <v>0</v>
      </c>
      <c r="P49" s="93">
        <f>N49+O49</f>
        <v>1</v>
      </c>
      <c r="Q49" s="82">
        <f>IFERROR(P49/M49,"-")</f>
        <v>0.041666666666667</v>
      </c>
      <c r="R49" s="81">
        <v>1</v>
      </c>
      <c r="S49" s="81">
        <v>0</v>
      </c>
      <c r="T49" s="82">
        <f>IFERROR(S49/(O49+P49),"-")</f>
        <v>0</v>
      </c>
      <c r="U49" s="182">
        <f>IFERROR(J49/SUM(P49:P50),"-")</f>
        <v>15000</v>
      </c>
      <c r="V49" s="84">
        <v>0</v>
      </c>
      <c r="W49" s="82">
        <f>IF(P49=0,"-",V49/P49)</f>
        <v>0</v>
      </c>
      <c r="X49" s="186">
        <v>15000</v>
      </c>
      <c r="Y49" s="187">
        <f>IFERROR(X49/P49,"-")</f>
        <v>15000</v>
      </c>
      <c r="Z49" s="187" t="str">
        <f>IFERROR(X49/V49,"-")</f>
        <v>-</v>
      </c>
      <c r="AA49" s="188">
        <f>SUM(X49:X50)-SUM(J49:J50)</f>
        <v>-30000</v>
      </c>
      <c r="AB49" s="85">
        <f>SUM(X49:X50)/SUM(J49:J50)</f>
        <v>0.33333333333333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1</v>
      </c>
      <c r="CH49" s="135">
        <v>1</v>
      </c>
      <c r="CI49" s="136">
        <f>IFERROR(CH49/CF49,"-")</f>
        <v>1</v>
      </c>
      <c r="CJ49" s="137">
        <v>138000</v>
      </c>
      <c r="CK49" s="138">
        <f>IFERROR(CJ49/CF49,"-")</f>
        <v>138000</v>
      </c>
      <c r="CL49" s="139"/>
      <c r="CM49" s="139"/>
      <c r="CN49" s="139">
        <v>1</v>
      </c>
      <c r="CO49" s="140">
        <v>0</v>
      </c>
      <c r="CP49" s="141">
        <v>15000</v>
      </c>
      <c r="CQ49" s="141">
        <v>138000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/>
      <c r="B50" s="203" t="s">
        <v>157</v>
      </c>
      <c r="C50" s="203"/>
      <c r="D50" s="203" t="s">
        <v>78</v>
      </c>
      <c r="E50" s="203" t="s">
        <v>100</v>
      </c>
      <c r="F50" s="203" t="s">
        <v>75</v>
      </c>
      <c r="G50" s="203"/>
      <c r="H50" s="90"/>
      <c r="I50" s="90"/>
      <c r="J50" s="188"/>
      <c r="K50" s="81">
        <v>16</v>
      </c>
      <c r="L50" s="81">
        <v>12</v>
      </c>
      <c r="M50" s="81">
        <v>0</v>
      </c>
      <c r="N50" s="91">
        <v>2</v>
      </c>
      <c r="O50" s="92">
        <v>0</v>
      </c>
      <c r="P50" s="93">
        <f>N50+O50</f>
        <v>2</v>
      </c>
      <c r="Q50" s="82" t="str">
        <f>IFERROR(P50/M50,"-")</f>
        <v>-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0.5</v>
      </c>
      <c r="BY50" s="128">
        <v>1</v>
      </c>
      <c r="BZ50" s="129">
        <f>IFERROR(BY50/BW50,"-")</f>
        <v>1</v>
      </c>
      <c r="CA50" s="130">
        <v>51000</v>
      </c>
      <c r="CB50" s="131">
        <f>IFERROR(CA50/BW50,"-")</f>
        <v>51000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>
        <v>51000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</v>
      </c>
      <c r="B51" s="203" t="s">
        <v>158</v>
      </c>
      <c r="C51" s="203"/>
      <c r="D51" s="203" t="s">
        <v>61</v>
      </c>
      <c r="E51" s="203" t="s">
        <v>90</v>
      </c>
      <c r="F51" s="203" t="s">
        <v>63</v>
      </c>
      <c r="G51" s="203" t="s">
        <v>151</v>
      </c>
      <c r="H51" s="90" t="s">
        <v>155</v>
      </c>
      <c r="I51" s="90" t="s">
        <v>159</v>
      </c>
      <c r="J51" s="188">
        <v>45000</v>
      </c>
      <c r="K51" s="81">
        <v>10</v>
      </c>
      <c r="L51" s="81">
        <v>0</v>
      </c>
      <c r="M51" s="81">
        <v>47</v>
      </c>
      <c r="N51" s="91">
        <v>2</v>
      </c>
      <c r="O51" s="92">
        <v>0</v>
      </c>
      <c r="P51" s="93">
        <f>N51+O51</f>
        <v>2</v>
      </c>
      <c r="Q51" s="82">
        <f>IFERROR(P51/M51,"-")</f>
        <v>0.042553191489362</v>
      </c>
      <c r="R51" s="81">
        <v>0</v>
      </c>
      <c r="S51" s="81">
        <v>0</v>
      </c>
      <c r="T51" s="82">
        <f>IFERROR(S51/(O51+P51),"-")</f>
        <v>0</v>
      </c>
      <c r="U51" s="182">
        <f>IFERROR(J51/SUM(P51:P52),"-")</f>
        <v>22500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-45000</v>
      </c>
      <c r="AB51" s="85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160</v>
      </c>
      <c r="C52" s="203"/>
      <c r="D52" s="203" t="s">
        <v>61</v>
      </c>
      <c r="E52" s="203" t="s">
        <v>90</v>
      </c>
      <c r="F52" s="203" t="s">
        <v>75</v>
      </c>
      <c r="G52" s="203"/>
      <c r="H52" s="90"/>
      <c r="I52" s="90"/>
      <c r="J52" s="188"/>
      <c r="K52" s="81">
        <v>10</v>
      </c>
      <c r="L52" s="81">
        <v>9</v>
      </c>
      <c r="M52" s="81">
        <v>2</v>
      </c>
      <c r="N52" s="91">
        <v>0</v>
      </c>
      <c r="O52" s="92">
        <v>0</v>
      </c>
      <c r="P52" s="93">
        <f>N52+O52</f>
        <v>0</v>
      </c>
      <c r="Q52" s="82">
        <f>IFERROR(P52/M52,"-")</f>
        <v>0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0.376</v>
      </c>
      <c r="B53" s="203" t="s">
        <v>161</v>
      </c>
      <c r="C53" s="203"/>
      <c r="D53" s="203" t="s">
        <v>82</v>
      </c>
      <c r="E53" s="203" t="s">
        <v>162</v>
      </c>
      <c r="F53" s="203" t="s">
        <v>63</v>
      </c>
      <c r="G53" s="203" t="s">
        <v>163</v>
      </c>
      <c r="H53" s="90" t="s">
        <v>164</v>
      </c>
      <c r="I53" s="204" t="s">
        <v>165</v>
      </c>
      <c r="J53" s="188">
        <v>250000</v>
      </c>
      <c r="K53" s="81">
        <v>11</v>
      </c>
      <c r="L53" s="81">
        <v>0</v>
      </c>
      <c r="M53" s="81">
        <v>46</v>
      </c>
      <c r="N53" s="91">
        <v>6</v>
      </c>
      <c r="O53" s="92">
        <v>0</v>
      </c>
      <c r="P53" s="93">
        <f>N53+O53</f>
        <v>6</v>
      </c>
      <c r="Q53" s="82">
        <f>IFERROR(P53/M53,"-")</f>
        <v>0.1304347826087</v>
      </c>
      <c r="R53" s="81">
        <v>0</v>
      </c>
      <c r="S53" s="81">
        <v>3</v>
      </c>
      <c r="T53" s="82">
        <f>IFERROR(S53/(O53+P53),"-")</f>
        <v>0.5</v>
      </c>
      <c r="U53" s="182">
        <f>IFERROR(J53/SUM(P53:P54),"-")</f>
        <v>12500</v>
      </c>
      <c r="V53" s="84">
        <v>1</v>
      </c>
      <c r="W53" s="82">
        <f>IF(P53=0,"-",V53/P53)</f>
        <v>0.16666666666667</v>
      </c>
      <c r="X53" s="186">
        <v>5000</v>
      </c>
      <c r="Y53" s="187">
        <f>IFERROR(X53/P53,"-")</f>
        <v>833.33333333333</v>
      </c>
      <c r="Z53" s="187">
        <f>IFERROR(X53/V53,"-")</f>
        <v>5000</v>
      </c>
      <c r="AA53" s="188">
        <f>SUM(X53:X54)-SUM(J53:J54)</f>
        <v>-156000</v>
      </c>
      <c r="AB53" s="85">
        <f>SUM(X53:X54)/SUM(J53:J54)</f>
        <v>0.376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0.16666666666667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5</v>
      </c>
      <c r="BO53" s="120">
        <f>IF(P53=0,"",IF(BN53=0,"",(BN53/P53)))</f>
        <v>0.83333333333333</v>
      </c>
      <c r="BP53" s="121">
        <v>1</v>
      </c>
      <c r="BQ53" s="122">
        <f>IFERROR(BP53/BN53,"-")</f>
        <v>0.2</v>
      </c>
      <c r="BR53" s="123">
        <v>5000</v>
      </c>
      <c r="BS53" s="124">
        <f>IFERROR(BR53/BN53,"-")</f>
        <v>1000</v>
      </c>
      <c r="BT53" s="125">
        <v>1</v>
      </c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5000</v>
      </c>
      <c r="CQ53" s="141">
        <v>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166</v>
      </c>
      <c r="C54" s="203"/>
      <c r="D54" s="203" t="s">
        <v>82</v>
      </c>
      <c r="E54" s="203" t="s">
        <v>162</v>
      </c>
      <c r="F54" s="203" t="s">
        <v>75</v>
      </c>
      <c r="G54" s="203"/>
      <c r="H54" s="90"/>
      <c r="I54" s="90"/>
      <c r="J54" s="188"/>
      <c r="K54" s="81">
        <v>40</v>
      </c>
      <c r="L54" s="81">
        <v>29</v>
      </c>
      <c r="M54" s="81">
        <v>20</v>
      </c>
      <c r="N54" s="91">
        <v>14</v>
      </c>
      <c r="O54" s="92">
        <v>0</v>
      </c>
      <c r="P54" s="93">
        <f>N54+O54</f>
        <v>14</v>
      </c>
      <c r="Q54" s="82">
        <f>IFERROR(P54/M54,"-")</f>
        <v>0.7</v>
      </c>
      <c r="R54" s="81">
        <v>1</v>
      </c>
      <c r="S54" s="81">
        <v>2</v>
      </c>
      <c r="T54" s="82">
        <f>IFERROR(S54/(O54+P54),"-")</f>
        <v>0.14285714285714</v>
      </c>
      <c r="U54" s="182"/>
      <c r="V54" s="84">
        <v>2</v>
      </c>
      <c r="W54" s="82">
        <f>IF(P54=0,"-",V54/P54)</f>
        <v>0.14285714285714</v>
      </c>
      <c r="X54" s="186">
        <v>89000</v>
      </c>
      <c r="Y54" s="187">
        <f>IFERROR(X54/P54,"-")</f>
        <v>6357.1428571429</v>
      </c>
      <c r="Z54" s="187">
        <f>IFERROR(X54/V54,"-")</f>
        <v>44500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3</v>
      </c>
      <c r="BF54" s="113">
        <f>IF(P54=0,"",IF(BE54=0,"",(BE54/P54)))</f>
        <v>0.21428571428571</v>
      </c>
      <c r="BG54" s="112">
        <v>1</v>
      </c>
      <c r="BH54" s="114">
        <f>IFERROR(BG54/BE54,"-")</f>
        <v>0.33333333333333</v>
      </c>
      <c r="BI54" s="115">
        <v>70000</v>
      </c>
      <c r="BJ54" s="116">
        <f>IFERROR(BI54/BE54,"-")</f>
        <v>23333.333333333</v>
      </c>
      <c r="BK54" s="117"/>
      <c r="BL54" s="117"/>
      <c r="BM54" s="117">
        <v>1</v>
      </c>
      <c r="BN54" s="119">
        <v>5</v>
      </c>
      <c r="BO54" s="120">
        <f>IF(P54=0,"",IF(BN54=0,"",(BN54/P54)))</f>
        <v>0.35714285714286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5</v>
      </c>
      <c r="BX54" s="127">
        <f>IF(P54=0,"",IF(BW54=0,"",(BW54/P54)))</f>
        <v>0.35714285714286</v>
      </c>
      <c r="BY54" s="128">
        <v>3</v>
      </c>
      <c r="BZ54" s="129">
        <f>IFERROR(BY54/BW54,"-")</f>
        <v>0.6</v>
      </c>
      <c r="CA54" s="130">
        <v>44000</v>
      </c>
      <c r="CB54" s="131">
        <f>IFERROR(CA54/BW54,"-")</f>
        <v>8800</v>
      </c>
      <c r="CC54" s="132"/>
      <c r="CD54" s="132">
        <v>2</v>
      </c>
      <c r="CE54" s="132">
        <v>1</v>
      </c>
      <c r="CF54" s="133">
        <v>1</v>
      </c>
      <c r="CG54" s="134">
        <f>IF(P54=0,"",IF(CF54=0,"",(CF54/P54)))</f>
        <v>0.071428571428571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89000</v>
      </c>
      <c r="CQ54" s="141">
        <v>70000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0.990625</v>
      </c>
      <c r="B55" s="203" t="s">
        <v>167</v>
      </c>
      <c r="C55" s="203"/>
      <c r="D55" s="203" t="s">
        <v>168</v>
      </c>
      <c r="E55" s="203" t="s">
        <v>169</v>
      </c>
      <c r="F55" s="203" t="s">
        <v>63</v>
      </c>
      <c r="G55" s="203" t="s">
        <v>170</v>
      </c>
      <c r="H55" s="90" t="s">
        <v>171</v>
      </c>
      <c r="I55" s="204" t="s">
        <v>66</v>
      </c>
      <c r="J55" s="188">
        <v>320000</v>
      </c>
      <c r="K55" s="81">
        <v>39</v>
      </c>
      <c r="L55" s="81">
        <v>0</v>
      </c>
      <c r="M55" s="81">
        <v>131</v>
      </c>
      <c r="N55" s="91">
        <v>24</v>
      </c>
      <c r="O55" s="92">
        <v>0</v>
      </c>
      <c r="P55" s="93">
        <f>N55+O55</f>
        <v>24</v>
      </c>
      <c r="Q55" s="82">
        <f>IFERROR(P55/M55,"-")</f>
        <v>0.18320610687023</v>
      </c>
      <c r="R55" s="81">
        <v>2</v>
      </c>
      <c r="S55" s="81">
        <v>2</v>
      </c>
      <c r="T55" s="82">
        <f>IFERROR(S55/(O55+P55),"-")</f>
        <v>0.083333333333333</v>
      </c>
      <c r="U55" s="182">
        <f>IFERROR(J55/SUM(P55:P56),"-")</f>
        <v>8888.8888888889</v>
      </c>
      <c r="V55" s="84">
        <v>8</v>
      </c>
      <c r="W55" s="82">
        <f>IF(P55=0,"-",V55/P55)</f>
        <v>0.33333333333333</v>
      </c>
      <c r="X55" s="186">
        <v>194000</v>
      </c>
      <c r="Y55" s="187">
        <f>IFERROR(X55/P55,"-")</f>
        <v>8083.3333333333</v>
      </c>
      <c r="Z55" s="187">
        <f>IFERROR(X55/V55,"-")</f>
        <v>24250</v>
      </c>
      <c r="AA55" s="188">
        <f>SUM(X55:X56)-SUM(J55:J56)</f>
        <v>-3000</v>
      </c>
      <c r="AB55" s="85">
        <f>SUM(X55:X56)/SUM(J55:J56)</f>
        <v>0.990625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6</v>
      </c>
      <c r="BF55" s="113">
        <f>IF(P55=0,"",IF(BE55=0,"",(BE55/P55)))</f>
        <v>0.25</v>
      </c>
      <c r="BG55" s="112">
        <v>2</v>
      </c>
      <c r="BH55" s="114">
        <f>IFERROR(BG55/BE55,"-")</f>
        <v>0.33333333333333</v>
      </c>
      <c r="BI55" s="115">
        <v>129000</v>
      </c>
      <c r="BJ55" s="116">
        <f>IFERROR(BI55/BE55,"-")</f>
        <v>21500</v>
      </c>
      <c r="BK55" s="117">
        <v>1</v>
      </c>
      <c r="BL55" s="117"/>
      <c r="BM55" s="117">
        <v>1</v>
      </c>
      <c r="BN55" s="119">
        <v>13</v>
      </c>
      <c r="BO55" s="120">
        <f>IF(P55=0,"",IF(BN55=0,"",(BN55/P55)))</f>
        <v>0.54166666666667</v>
      </c>
      <c r="BP55" s="121">
        <v>6</v>
      </c>
      <c r="BQ55" s="122">
        <f>IFERROR(BP55/BN55,"-")</f>
        <v>0.46153846153846</v>
      </c>
      <c r="BR55" s="123">
        <v>65000</v>
      </c>
      <c r="BS55" s="124">
        <f>IFERROR(BR55/BN55,"-")</f>
        <v>5000</v>
      </c>
      <c r="BT55" s="125">
        <v>3</v>
      </c>
      <c r="BU55" s="125">
        <v>1</v>
      </c>
      <c r="BV55" s="125">
        <v>2</v>
      </c>
      <c r="BW55" s="126">
        <v>4</v>
      </c>
      <c r="BX55" s="127">
        <f>IF(P55=0,"",IF(BW55=0,"",(BW55/P55)))</f>
        <v>0.16666666666667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0.041666666666667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8</v>
      </c>
      <c r="CP55" s="141">
        <v>194000</v>
      </c>
      <c r="CQ55" s="141">
        <v>126000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172</v>
      </c>
      <c r="C56" s="203"/>
      <c r="D56" s="203" t="s">
        <v>168</v>
      </c>
      <c r="E56" s="203" t="s">
        <v>169</v>
      </c>
      <c r="F56" s="203" t="s">
        <v>75</v>
      </c>
      <c r="G56" s="203"/>
      <c r="H56" s="90"/>
      <c r="I56" s="90"/>
      <c r="J56" s="188"/>
      <c r="K56" s="81">
        <v>73</v>
      </c>
      <c r="L56" s="81">
        <v>41</v>
      </c>
      <c r="M56" s="81">
        <v>10</v>
      </c>
      <c r="N56" s="91">
        <v>12</v>
      </c>
      <c r="O56" s="92">
        <v>0</v>
      </c>
      <c r="P56" s="93">
        <f>N56+O56</f>
        <v>12</v>
      </c>
      <c r="Q56" s="82">
        <f>IFERROR(P56/M56,"-")</f>
        <v>1.2</v>
      </c>
      <c r="R56" s="81">
        <v>0</v>
      </c>
      <c r="S56" s="81">
        <v>3</v>
      </c>
      <c r="T56" s="82">
        <f>IFERROR(S56/(O56+P56),"-")</f>
        <v>0.25</v>
      </c>
      <c r="U56" s="182"/>
      <c r="V56" s="84">
        <v>1</v>
      </c>
      <c r="W56" s="82">
        <f>IF(P56=0,"-",V56/P56)</f>
        <v>0.083333333333333</v>
      </c>
      <c r="X56" s="186">
        <v>123000</v>
      </c>
      <c r="Y56" s="187">
        <f>IFERROR(X56/P56,"-")</f>
        <v>10250</v>
      </c>
      <c r="Z56" s="187">
        <f>IFERROR(X56/V56,"-")</f>
        <v>123000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0.083333333333333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0.16666666666667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3</v>
      </c>
      <c r="BO56" s="120">
        <f>IF(P56=0,"",IF(BN56=0,"",(BN56/P56)))</f>
        <v>0.25</v>
      </c>
      <c r="BP56" s="121">
        <v>1</v>
      </c>
      <c r="BQ56" s="122">
        <f>IFERROR(BP56/BN56,"-")</f>
        <v>0.33333333333333</v>
      </c>
      <c r="BR56" s="123">
        <v>80000</v>
      </c>
      <c r="BS56" s="124">
        <f>IFERROR(BR56/BN56,"-")</f>
        <v>26666.666666667</v>
      </c>
      <c r="BT56" s="125"/>
      <c r="BU56" s="125"/>
      <c r="BV56" s="125">
        <v>1</v>
      </c>
      <c r="BW56" s="126">
        <v>4</v>
      </c>
      <c r="BX56" s="127">
        <f>IF(P56=0,"",IF(BW56=0,"",(BW56/P56)))</f>
        <v>0.33333333333333</v>
      </c>
      <c r="BY56" s="128">
        <v>2</v>
      </c>
      <c r="BZ56" s="129">
        <f>IFERROR(BY56/BW56,"-")</f>
        <v>0.5</v>
      </c>
      <c r="CA56" s="130">
        <v>62000</v>
      </c>
      <c r="CB56" s="131">
        <f>IFERROR(CA56/BW56,"-")</f>
        <v>15500</v>
      </c>
      <c r="CC56" s="132"/>
      <c r="CD56" s="132"/>
      <c r="CE56" s="132">
        <v>2</v>
      </c>
      <c r="CF56" s="133">
        <v>2</v>
      </c>
      <c r="CG56" s="134">
        <f>IF(P56=0,"",IF(CF56=0,"",(CF56/P56)))</f>
        <v>0.16666666666667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1</v>
      </c>
      <c r="CP56" s="141">
        <v>123000</v>
      </c>
      <c r="CQ56" s="141">
        <v>80000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 t="str">
        <f>AB57</f>
        <v>0</v>
      </c>
      <c r="B57" s="203" t="s">
        <v>173</v>
      </c>
      <c r="C57" s="203"/>
      <c r="D57" s="203"/>
      <c r="E57" s="203"/>
      <c r="F57" s="203" t="s">
        <v>63</v>
      </c>
      <c r="G57" s="203" t="s">
        <v>141</v>
      </c>
      <c r="H57" s="90" t="s">
        <v>146</v>
      </c>
      <c r="I57" s="204" t="s">
        <v>66</v>
      </c>
      <c r="J57" s="188">
        <v>0</v>
      </c>
      <c r="K57" s="81">
        <v>4</v>
      </c>
      <c r="L57" s="81">
        <v>0</v>
      </c>
      <c r="M57" s="81">
        <v>18</v>
      </c>
      <c r="N57" s="91">
        <v>2</v>
      </c>
      <c r="O57" s="92">
        <v>0</v>
      </c>
      <c r="P57" s="93">
        <f>N57+O57</f>
        <v>2</v>
      </c>
      <c r="Q57" s="82">
        <f>IFERROR(P57/M57,"-")</f>
        <v>0.11111111111111</v>
      </c>
      <c r="R57" s="81">
        <v>0</v>
      </c>
      <c r="S57" s="81">
        <v>0</v>
      </c>
      <c r="T57" s="82">
        <f>IFERROR(S57/(O57+P57),"-")</f>
        <v>0</v>
      </c>
      <c r="U57" s="182">
        <f>IFERROR(J57/SUM(P57:P58),"-")</f>
        <v>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0</v>
      </c>
      <c r="AB57" s="85" t="str">
        <f>SUM(X57:X58)/SUM(J57:J58)</f>
        <v>0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1</v>
      </c>
      <c r="AW57" s="107">
        <f>IF(P57=0,"",IF(AV57=0,"",(AV57/P57)))</f>
        <v>0.5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174</v>
      </c>
      <c r="C58" s="203"/>
      <c r="D58" s="203"/>
      <c r="E58" s="203"/>
      <c r="F58" s="203" t="s">
        <v>75</v>
      </c>
      <c r="G58" s="203"/>
      <c r="H58" s="90"/>
      <c r="I58" s="90"/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30"/>
      <c r="B59" s="87"/>
      <c r="C59" s="88"/>
      <c r="D59" s="88"/>
      <c r="E59" s="88"/>
      <c r="F59" s="89"/>
      <c r="G59" s="90"/>
      <c r="H59" s="90"/>
      <c r="I59" s="90"/>
      <c r="J59" s="192"/>
      <c r="K59" s="34"/>
      <c r="L59" s="34"/>
      <c r="M59" s="31"/>
      <c r="N59" s="23"/>
      <c r="O59" s="23"/>
      <c r="P59" s="23"/>
      <c r="Q59" s="33"/>
      <c r="R59" s="32"/>
      <c r="S59" s="23"/>
      <c r="T59" s="32"/>
      <c r="U59" s="183"/>
      <c r="V59" s="25"/>
      <c r="W59" s="25"/>
      <c r="X59" s="189"/>
      <c r="Y59" s="189"/>
      <c r="Z59" s="189"/>
      <c r="AA59" s="189"/>
      <c r="AB59" s="33"/>
      <c r="AC59" s="59"/>
      <c r="AD59" s="63"/>
      <c r="AE59" s="64"/>
      <c r="AF59" s="63"/>
      <c r="AG59" s="67"/>
      <c r="AH59" s="68"/>
      <c r="AI59" s="69"/>
      <c r="AJ59" s="70"/>
      <c r="AK59" s="70"/>
      <c r="AL59" s="70"/>
      <c r="AM59" s="63"/>
      <c r="AN59" s="64"/>
      <c r="AO59" s="63"/>
      <c r="AP59" s="67"/>
      <c r="AQ59" s="68"/>
      <c r="AR59" s="69"/>
      <c r="AS59" s="70"/>
      <c r="AT59" s="70"/>
      <c r="AU59" s="70"/>
      <c r="AV59" s="63"/>
      <c r="AW59" s="64"/>
      <c r="AX59" s="63"/>
      <c r="AY59" s="67"/>
      <c r="AZ59" s="68"/>
      <c r="BA59" s="69"/>
      <c r="BB59" s="70"/>
      <c r="BC59" s="70"/>
      <c r="BD59" s="70"/>
      <c r="BE59" s="63"/>
      <c r="BF59" s="64"/>
      <c r="BG59" s="63"/>
      <c r="BH59" s="67"/>
      <c r="BI59" s="68"/>
      <c r="BJ59" s="69"/>
      <c r="BK59" s="70"/>
      <c r="BL59" s="70"/>
      <c r="BM59" s="70"/>
      <c r="BN59" s="65"/>
      <c r="BO59" s="66"/>
      <c r="BP59" s="63"/>
      <c r="BQ59" s="67"/>
      <c r="BR59" s="68"/>
      <c r="BS59" s="69"/>
      <c r="BT59" s="70"/>
      <c r="BU59" s="70"/>
      <c r="BV59" s="70"/>
      <c r="BW59" s="65"/>
      <c r="BX59" s="66"/>
      <c r="BY59" s="63"/>
      <c r="BZ59" s="67"/>
      <c r="CA59" s="68"/>
      <c r="CB59" s="69"/>
      <c r="CC59" s="70"/>
      <c r="CD59" s="70"/>
      <c r="CE59" s="70"/>
      <c r="CF59" s="65"/>
      <c r="CG59" s="66"/>
      <c r="CH59" s="63"/>
      <c r="CI59" s="67"/>
      <c r="CJ59" s="68"/>
      <c r="CK59" s="69"/>
      <c r="CL59" s="70"/>
      <c r="CM59" s="70"/>
      <c r="CN59" s="70"/>
      <c r="CO59" s="71"/>
      <c r="CP59" s="68"/>
      <c r="CQ59" s="68"/>
      <c r="CR59" s="68"/>
      <c r="CS59" s="72"/>
    </row>
    <row r="60" spans="1:98">
      <c r="A60" s="30"/>
      <c r="B60" s="37"/>
      <c r="C60" s="21"/>
      <c r="D60" s="21"/>
      <c r="E60" s="21"/>
      <c r="F60" s="22"/>
      <c r="G60" s="36"/>
      <c r="H60" s="36"/>
      <c r="I60" s="75"/>
      <c r="J60" s="193"/>
      <c r="K60" s="34"/>
      <c r="L60" s="34"/>
      <c r="M60" s="31"/>
      <c r="N60" s="23"/>
      <c r="O60" s="23"/>
      <c r="P60" s="23"/>
      <c r="Q60" s="33"/>
      <c r="R60" s="32"/>
      <c r="S60" s="23"/>
      <c r="T60" s="32"/>
      <c r="U60" s="183"/>
      <c r="V60" s="25"/>
      <c r="W60" s="25"/>
      <c r="X60" s="189"/>
      <c r="Y60" s="189"/>
      <c r="Z60" s="189"/>
      <c r="AA60" s="189"/>
      <c r="AB60" s="33"/>
      <c r="AC60" s="61"/>
      <c r="AD60" s="63"/>
      <c r="AE60" s="64"/>
      <c r="AF60" s="63"/>
      <c r="AG60" s="67"/>
      <c r="AH60" s="68"/>
      <c r="AI60" s="69"/>
      <c r="AJ60" s="70"/>
      <c r="AK60" s="70"/>
      <c r="AL60" s="70"/>
      <c r="AM60" s="63"/>
      <c r="AN60" s="64"/>
      <c r="AO60" s="63"/>
      <c r="AP60" s="67"/>
      <c r="AQ60" s="68"/>
      <c r="AR60" s="69"/>
      <c r="AS60" s="70"/>
      <c r="AT60" s="70"/>
      <c r="AU60" s="70"/>
      <c r="AV60" s="63"/>
      <c r="AW60" s="64"/>
      <c r="AX60" s="63"/>
      <c r="AY60" s="67"/>
      <c r="AZ60" s="68"/>
      <c r="BA60" s="69"/>
      <c r="BB60" s="70"/>
      <c r="BC60" s="70"/>
      <c r="BD60" s="70"/>
      <c r="BE60" s="63"/>
      <c r="BF60" s="64"/>
      <c r="BG60" s="63"/>
      <c r="BH60" s="67"/>
      <c r="BI60" s="68"/>
      <c r="BJ60" s="69"/>
      <c r="BK60" s="70"/>
      <c r="BL60" s="70"/>
      <c r="BM60" s="70"/>
      <c r="BN60" s="65"/>
      <c r="BO60" s="66"/>
      <c r="BP60" s="63"/>
      <c r="BQ60" s="67"/>
      <c r="BR60" s="68"/>
      <c r="BS60" s="69"/>
      <c r="BT60" s="70"/>
      <c r="BU60" s="70"/>
      <c r="BV60" s="70"/>
      <c r="BW60" s="65"/>
      <c r="BX60" s="66"/>
      <c r="BY60" s="63"/>
      <c r="BZ60" s="67"/>
      <c r="CA60" s="68"/>
      <c r="CB60" s="69"/>
      <c r="CC60" s="70"/>
      <c r="CD60" s="70"/>
      <c r="CE60" s="70"/>
      <c r="CF60" s="65"/>
      <c r="CG60" s="66"/>
      <c r="CH60" s="63"/>
      <c r="CI60" s="67"/>
      <c r="CJ60" s="68"/>
      <c r="CK60" s="69"/>
      <c r="CL60" s="70"/>
      <c r="CM60" s="70"/>
      <c r="CN60" s="70"/>
      <c r="CO60" s="71"/>
      <c r="CP60" s="68"/>
      <c r="CQ60" s="68"/>
      <c r="CR60" s="68"/>
      <c r="CS60" s="72"/>
    </row>
    <row r="61" spans="1:98">
      <c r="A61" s="19">
        <f>AB61</f>
        <v>1.6916782246879</v>
      </c>
      <c r="B61" s="39"/>
      <c r="C61" s="39"/>
      <c r="D61" s="39"/>
      <c r="E61" s="39"/>
      <c r="F61" s="39"/>
      <c r="G61" s="40" t="s">
        <v>175</v>
      </c>
      <c r="H61" s="40"/>
      <c r="I61" s="40"/>
      <c r="J61" s="190">
        <f>SUM(J6:J60)</f>
        <v>3605000</v>
      </c>
      <c r="K61" s="41">
        <f>SUM(K6:K60)</f>
        <v>1832</v>
      </c>
      <c r="L61" s="41">
        <f>SUM(L6:L60)</f>
        <v>825</v>
      </c>
      <c r="M61" s="41">
        <f>SUM(M6:M60)</f>
        <v>2140</v>
      </c>
      <c r="N61" s="41">
        <f>SUM(N6:N60)</f>
        <v>390</v>
      </c>
      <c r="O61" s="41">
        <f>SUM(O6:O60)</f>
        <v>1</v>
      </c>
      <c r="P61" s="41">
        <f>SUM(P6:P60)</f>
        <v>391</v>
      </c>
      <c r="Q61" s="42">
        <f>IFERROR(P61/M61,"-")</f>
        <v>0.18271028037383</v>
      </c>
      <c r="R61" s="78">
        <f>SUM(R6:R60)</f>
        <v>42</v>
      </c>
      <c r="S61" s="78">
        <f>SUM(S6:S60)</f>
        <v>64</v>
      </c>
      <c r="T61" s="42">
        <f>IFERROR(R61/P61,"-")</f>
        <v>0.1074168797954</v>
      </c>
      <c r="U61" s="184">
        <f>IFERROR(J61/P61,"-")</f>
        <v>9219.9488491049</v>
      </c>
      <c r="V61" s="44">
        <f>SUM(V6:V60)</f>
        <v>82</v>
      </c>
      <c r="W61" s="42">
        <f>IFERROR(V61/P61,"-")</f>
        <v>0.20971867007673</v>
      </c>
      <c r="X61" s="190">
        <f>SUM(X6:X60)</f>
        <v>6098500</v>
      </c>
      <c r="Y61" s="190">
        <f>IFERROR(X61/P61,"-")</f>
        <v>15597.186700767</v>
      </c>
      <c r="Z61" s="190">
        <f>IFERROR(X61/V61,"-")</f>
        <v>74371.951219512</v>
      </c>
      <c r="AA61" s="190">
        <f>X61-J61</f>
        <v>2493500</v>
      </c>
      <c r="AB61" s="47">
        <f>X61/J61</f>
        <v>1.6916782246879</v>
      </c>
      <c r="AC61" s="60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30"/>
    <mergeCell ref="J23:J30"/>
    <mergeCell ref="U23:U30"/>
    <mergeCell ref="AA23:AA30"/>
    <mergeCell ref="AB23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