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<sst xmlns="http://schemas.openxmlformats.org/spreadsheetml/2006/main" uniqueCount="171">
  <si>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</si>
  <si>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</si>
  <si>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</si>
  <si>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</si>
  <si>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</si>
  <si>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</si>
  <si>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</si>
  <si>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</si>
  <si>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</si>
  <si>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</si>
  <si>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</si>
  <si>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</si>
  <si>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</si>
  <si>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</si>
  <si>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</si>
  <si>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</si>
  <si>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</si>
  <si>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</si>
  <si>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</si>
  <si>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</si>
  <si>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</si>
  <si>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</si>
  <si>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</si>
  <si>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</si>
  <si>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</si>
  <si>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01月</t>
  </si>
  <si>
    <t>ヘスティア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</si>
  <si>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</si>
  <si>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</si>
  <si>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</si>
  <si>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</si>
  <si>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</si>
  <si>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</si>
  <si>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</si>
  <si>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</si>
  <si>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</si>
  <si>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</si>
  <si>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</si>
  <si>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</si>
  <si>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</si>
  <si>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</si>
  <si>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</si>
  <si>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</si>
  <si>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</si>
  <si>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</si>
  <si>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</si>
  <si>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</si>
  <si>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</si>
  <si>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</si>
  <si>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</si>
  <si>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</si>
  <si>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</si>
  <si>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</si>
  <si>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</si>
  <si>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</si>
  <si>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</si>
  <si>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</si>
  <si>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</si>
  <si>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</si>
  <si>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</si>
  <si>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</si>
  <si>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ic1458</t>
  </si>
  <si>
    <t>デリヘル版</t>
  </si>
  <si>
    <t>(新txt)もう50代の熟女だけど</t>
  </si>
  <si>
    <t>lp01</t>
  </si>
  <si>
    <t>スポニチ関東</t>
  </si>
  <si>
    <t>4C終面全5段</t>
  </si>
  <si>
    <t>1月11日(土)</t>
  </si>
  <si>
    <t>ic1459</t>
  </si>
  <si>
    <t>スポニチ関西</t>
  </si>
  <si>
    <t>ic1460</t>
  </si>
  <si>
    <t>スポニチ西部</t>
  </si>
  <si>
    <t>ic1461</t>
  </si>
  <si>
    <t>スポニチ北海道</t>
  </si>
  <si>
    <t>ic1462</t>
  </si>
  <si>
    <t>(空電共通)</t>
  </si>
  <si>
    <t>空電</t>
  </si>
  <si>
    <t>空電 (共通)</t>
  </si>
  <si>
    <t>ic1463</t>
  </si>
  <si>
    <t>サンスポ関西</t>
  </si>
  <si>
    <t>ic1464</t>
  </si>
  <si>
    <t>ic1465</t>
  </si>
  <si>
    <t>サンスポ関東</t>
  </si>
  <si>
    <t>全5段</t>
  </si>
  <si>
    <t>ic1466</t>
  </si>
  <si>
    <t>ic1467</t>
  </si>
  <si>
    <t>雑誌版 SPA</t>
  </si>
  <si>
    <t>中高年の出会いの場である○○に危機</t>
  </si>
  <si>
    <t>1月26日(日)</t>
  </si>
  <si>
    <t>ic1468</t>
  </si>
  <si>
    <t>ic1469</t>
  </si>
  <si>
    <t>スポーツ報知関東</t>
  </si>
  <si>
    <t>全5段つかみ4回</t>
  </si>
  <si>
    <t>1月06日(月)</t>
  </si>
  <si>
    <t>ic1470</t>
  </si>
  <si>
    <t>右女３スマホ</t>
  </si>
  <si>
    <t>待ってりゃ声かけてくれる</t>
  </si>
  <si>
    <t>1月14日(火)</t>
  </si>
  <si>
    <t>ic1471</t>
  </si>
  <si>
    <t>アメコミ版緑</t>
  </si>
  <si>
    <t>積極的な熟女と激動交際</t>
  </si>
  <si>
    <t>1月20日(月)</t>
  </si>
  <si>
    <t>ic1472</t>
  </si>
  <si>
    <t>3行版</t>
  </si>
  <si>
    <t>３行で出会えたメール文、出会えるまでサポートします</t>
  </si>
  <si>
    <t>ic1473</t>
  </si>
  <si>
    <t>ic1474</t>
  </si>
  <si>
    <t>①右女３</t>
  </si>
  <si>
    <t>①もう５０代の熟女だけど、試しに付き合ってみる？</t>
  </si>
  <si>
    <t>ニッカン関西</t>
  </si>
  <si>
    <t>半2段つかみ１0段保証</t>
  </si>
  <si>
    <t>ic1475</t>
  </si>
  <si>
    <t>②旧デイリー風</t>
  </si>
  <si>
    <t>②中高年の出会いの場である○○に危機</t>
  </si>
  <si>
    <t>ic1476</t>
  </si>
  <si>
    <t>③新版</t>
  </si>
  <si>
    <t>③待ってりゃ声かけてくれる</t>
  </si>
  <si>
    <t>ic1477</t>
  </si>
  <si>
    <t>ic1478</t>
  </si>
  <si>
    <t>スポニチ関東 特価</t>
  </si>
  <si>
    <t>1月03日(金)</t>
  </si>
  <si>
    <t>ic1479</t>
  </si>
  <si>
    <t>ic1480</t>
  </si>
  <si>
    <t>12月30日(月)</t>
  </si>
  <si>
    <t>ic1481</t>
  </si>
  <si>
    <t>ic1482</t>
  </si>
  <si>
    <t>1月09日(木)</t>
  </si>
  <si>
    <t>ic1483</t>
  </si>
  <si>
    <t>ic1484</t>
  </si>
  <si>
    <t>1月19日(日)</t>
  </si>
  <si>
    <t>ic1485</t>
  </si>
  <si>
    <t>ic1486</t>
  </si>
  <si>
    <t>スポニチ関西 特価</t>
  </si>
  <si>
    <t>ic1487</t>
  </si>
  <si>
    <t>ic1488</t>
  </si>
  <si>
    <t>1月13日(月)</t>
  </si>
  <si>
    <t>ic1489</t>
  </si>
  <si>
    <t>ic1490</t>
  </si>
  <si>
    <t>ic1491</t>
  </si>
  <si>
    <t>ic1492</t>
  </si>
  <si>
    <t>デイリースポーツ関西</t>
  </si>
  <si>
    <t>ic1493</t>
  </si>
  <si>
    <t>ic1494</t>
  </si>
  <si>
    <t>ic1495</t>
  </si>
  <si>
    <t>ic1496</t>
  </si>
  <si>
    <t>九スポ</t>
  </si>
  <si>
    <t>1月04日(土)</t>
  </si>
  <si>
    <t>ic1497</t>
  </si>
  <si>
    <t>ic1498</t>
  </si>
  <si>
    <t>1月12日(日)</t>
  </si>
  <si>
    <t>ic1499</t>
  </si>
  <si>
    <t>ic1500</t>
  </si>
  <si>
    <t>東スポ・大スポ・九スポ・中京</t>
  </si>
  <si>
    <t>記事枠</t>
  </si>
  <si>
    <t>1月23日(木)</t>
  </si>
  <si>
    <t>ic1501</t>
  </si>
  <si>
    <t>ic1502</t>
  </si>
  <si>
    <t>東スポ 年末年始特別号</t>
  </si>
  <si>
    <t>ic1503</t>
  </si>
  <si>
    <t>ic1504</t>
  </si>
  <si>
    <t>ic1505</t>
  </si>
  <si>
    <t>新聞 TOTAL</t>
  </si>
  <si>
    <t>●雑誌 広告</t>
  </si>
  <si>
    <t>za153</t>
  </si>
  <si>
    <t>芸文社</t>
  </si>
  <si>
    <t>新50代</t>
  </si>
  <si>
    <t>カミオン</t>
  </si>
  <si>
    <t>4C1P</t>
  </si>
  <si>
    <t>12月28日(土)</t>
  </si>
  <si>
    <t>za154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</si>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</sst>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48</v>
      </c>
      <c r="D6" s="195">
        <v>3430000</v>
      </c>
      <c r="E6" s="81">
        <v>1740</v>
      </c>
      <c r="F6" s="81">
        <v>694</v>
      </c>
      <c r="G6" s="81">
        <v>2269</v>
      </c>
      <c r="H6" s="91">
        <v>420</v>
      </c>
      <c r="I6" s="92">
        <v>1</v>
      </c>
      <c r="J6" s="145">
        <f>H6+I6</f>
        <v>421</v>
      </c>
      <c r="K6" s="82">
        <f>IFERROR(J6/G6,"-")</f>
        <v>0.18554429263993</v>
      </c>
      <c r="L6" s="81">
        <v>33</v>
      </c>
      <c r="M6" s="81">
        <v>116</v>
      </c>
      <c r="N6" s="82">
        <f>IFERROR(L6/J6,"-")</f>
        <v>0.078384798099762</v>
      </c>
      <c r="O6" s="83">
        <f>IFERROR(D6/J6,"-")</f>
        <v>8147.2684085511</v>
      </c>
      <c r="P6" s="84">
        <v>80</v>
      </c>
      <c r="Q6" s="82">
        <f>IFERROR(P6/J6,"-")</f>
        <v>0.19002375296912</v>
      </c>
      <c r="R6" s="200">
        <v>8826000</v>
      </c>
      <c r="S6" s="201">
        <f>IFERROR(R6/J6,"-")</f>
        <v>20964.370546318</v>
      </c>
      <c r="T6" s="201">
        <f>IFERROR(R6/P6,"-")</f>
        <v>110325</v>
      </c>
      <c r="U6" s="195">
        <f>IFERROR(R6-D6,"-")</f>
        <v>5396000</v>
      </c>
      <c r="V6" s="85">
        <f>R6/D6</f>
        <v>2.5731778425656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100000</v>
      </c>
      <c r="E7" s="81">
        <v>93</v>
      </c>
      <c r="F7" s="81">
        <v>27</v>
      </c>
      <c r="G7" s="81">
        <v>49</v>
      </c>
      <c r="H7" s="91">
        <v>22</v>
      </c>
      <c r="I7" s="92">
        <v>1</v>
      </c>
      <c r="J7" s="145">
        <f>H7+I7</f>
        <v>23</v>
      </c>
      <c r="K7" s="82">
        <f>IFERROR(J7/G7,"-")</f>
        <v>0.46938775510204</v>
      </c>
      <c r="L7" s="81">
        <v>1</v>
      </c>
      <c r="M7" s="81">
        <v>6</v>
      </c>
      <c r="N7" s="82">
        <f>IFERROR(L7/J7,"-")</f>
        <v>0.043478260869565</v>
      </c>
      <c r="O7" s="83">
        <f>IFERROR(D7/J7,"-")</f>
        <v>4347.8260869565</v>
      </c>
      <c r="P7" s="84">
        <v>2</v>
      </c>
      <c r="Q7" s="82">
        <f>IFERROR(P7/J7,"-")</f>
        <v>0.08695652173913</v>
      </c>
      <c r="R7" s="200">
        <v>99000</v>
      </c>
      <c r="S7" s="201">
        <f>IFERROR(R7/J7,"-")</f>
        <v>4304.347826087</v>
      </c>
      <c r="T7" s="201">
        <f>IFERROR(R7/P7,"-")</f>
        <v>49500</v>
      </c>
      <c r="U7" s="195">
        <f>IFERROR(R7-D7,"-")</f>
        <v>-1000</v>
      </c>
      <c r="V7" s="85">
        <f>R7/D7</f>
        <v>0.99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3530000</v>
      </c>
      <c r="E10" s="41">
        <f>SUM(E6:E8)</f>
        <v>1833</v>
      </c>
      <c r="F10" s="41">
        <f>SUM(F6:F8)</f>
        <v>721</v>
      </c>
      <c r="G10" s="41">
        <f>SUM(G6:G8)</f>
        <v>2318</v>
      </c>
      <c r="H10" s="41">
        <f>SUM(H6:H8)</f>
        <v>442</v>
      </c>
      <c r="I10" s="41">
        <f>SUM(I6:I8)</f>
        <v>2</v>
      </c>
      <c r="J10" s="41">
        <f>SUM(J6:J8)</f>
        <v>444</v>
      </c>
      <c r="K10" s="42">
        <f>IFERROR(J10/G10,"-")</f>
        <v>0.19154443485764</v>
      </c>
      <c r="L10" s="78">
        <f>SUM(L6:L8)</f>
        <v>34</v>
      </c>
      <c r="M10" s="78">
        <f>SUM(M6:M8)</f>
        <v>122</v>
      </c>
      <c r="N10" s="42">
        <f>IFERROR(L10/J10,"-")</f>
        <v>0.076576576576577</v>
      </c>
      <c r="O10" s="43">
        <f>IFERROR(D10/J10,"-")</f>
        <v>7950.4504504505</v>
      </c>
      <c r="P10" s="44">
        <f>SUM(P6:P8)</f>
        <v>82</v>
      </c>
      <c r="Q10" s="42">
        <f>IFERROR(P10/J10,"-")</f>
        <v>0.18468468468468</v>
      </c>
      <c r="R10" s="45">
        <f>SUM(R6:R8)</f>
        <v>8925000</v>
      </c>
      <c r="S10" s="45">
        <f>IFERROR(R10/J10,"-")</f>
        <v>20101.351351351</v>
      </c>
      <c r="T10" s="45">
        <f>IFERROR(R10/P10,"-")</f>
        <v>108841.46341463</v>
      </c>
      <c r="U10" s="46">
        <f>SUM(U6:U8)</f>
        <v>5395000</v>
      </c>
      <c r="V10" s="47">
        <f>IFERROR(R10/D10,"-")</f>
        <v>2.528328611898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1.9621428571429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50</v>
      </c>
      <c r="L6" s="81">
        <v>0</v>
      </c>
      <c r="M6" s="81">
        <v>196</v>
      </c>
      <c r="N6" s="91">
        <v>19</v>
      </c>
      <c r="O6" s="92">
        <v>1</v>
      </c>
      <c r="P6" s="93">
        <f>N6+O6</f>
        <v>20</v>
      </c>
      <c r="Q6" s="82">
        <f>IFERROR(P6/M6,"-")</f>
        <v>0.10204081632653</v>
      </c>
      <c r="R6" s="81">
        <v>1</v>
      </c>
      <c r="S6" s="81">
        <v>4</v>
      </c>
      <c r="T6" s="82">
        <f>IFERROR(S6/(O6+P6),"-")</f>
        <v>0.19047619047619</v>
      </c>
      <c r="U6" s="182">
        <f>IFERROR(J6/SUM(P6:P10),"-")</f>
        <v>6140.350877193</v>
      </c>
      <c r="V6" s="84">
        <v>2</v>
      </c>
      <c r="W6" s="82">
        <f>IF(P6=0,"-",V6/P6)</f>
        <v>0.1</v>
      </c>
      <c r="X6" s="186">
        <v>52000</v>
      </c>
      <c r="Y6" s="187">
        <f>IFERROR(X6/P6,"-")</f>
        <v>2600</v>
      </c>
      <c r="Z6" s="187">
        <f>IFERROR(X6/V6,"-")</f>
        <v>26000</v>
      </c>
      <c r="AA6" s="188">
        <f>SUM(X6:X10)-SUM(J6:J10)</f>
        <v>673500</v>
      </c>
      <c r="AB6" s="85">
        <f>SUM(X6:X10)/SUM(J6:J10)</f>
        <v>1.9621428571429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3</v>
      </c>
      <c r="AN6" s="101">
        <f>IF(P6=0,"",IF(AM6=0,"",(AM6/P6)))</f>
        <v>0.15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0.05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5</v>
      </c>
      <c r="BF6" s="113">
        <f>IF(P6=0,"",IF(BE6=0,"",(BE6/P6)))</f>
        <v>0.25</v>
      </c>
      <c r="BG6" s="112">
        <v>1</v>
      </c>
      <c r="BH6" s="114">
        <f>IFERROR(BG6/BE6,"-")</f>
        <v>0.2</v>
      </c>
      <c r="BI6" s="115">
        <v>3000</v>
      </c>
      <c r="BJ6" s="116">
        <f>IFERROR(BI6/BE6,"-")</f>
        <v>600</v>
      </c>
      <c r="BK6" s="117">
        <v>1</v>
      </c>
      <c r="BL6" s="117"/>
      <c r="BM6" s="117"/>
      <c r="BN6" s="119">
        <v>9</v>
      </c>
      <c r="BO6" s="120">
        <f>IF(P6=0,"",IF(BN6=0,"",(BN6/P6)))</f>
        <v>0.45</v>
      </c>
      <c r="BP6" s="121">
        <v>1</v>
      </c>
      <c r="BQ6" s="122">
        <f>IFERROR(BP6/BN6,"-")</f>
        <v>0.11111111111111</v>
      </c>
      <c r="BR6" s="123">
        <v>5000</v>
      </c>
      <c r="BS6" s="124">
        <f>IFERROR(BR6/BN6,"-")</f>
        <v>555.55555555556</v>
      </c>
      <c r="BT6" s="125">
        <v>1</v>
      </c>
      <c r="BU6" s="125"/>
      <c r="BV6" s="125"/>
      <c r="BW6" s="126">
        <v>2</v>
      </c>
      <c r="BX6" s="127">
        <f>IF(P6=0,"",IF(BW6=0,"",(BW6/P6)))</f>
        <v>0.1</v>
      </c>
      <c r="BY6" s="128">
        <v>1</v>
      </c>
      <c r="BZ6" s="129">
        <f>IFERROR(BY6/BW6,"-")</f>
        <v>0.5</v>
      </c>
      <c r="CA6" s="130">
        <v>44000</v>
      </c>
      <c r="CB6" s="131">
        <f>IFERROR(CA6/BW6,"-")</f>
        <v>22000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52000</v>
      </c>
      <c r="CQ6" s="141">
        <v>44000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67</v>
      </c>
      <c r="J7" s="188"/>
      <c r="K7" s="81">
        <v>49</v>
      </c>
      <c r="L7" s="81">
        <v>0</v>
      </c>
      <c r="M7" s="81">
        <v>156</v>
      </c>
      <c r="N7" s="91">
        <v>22</v>
      </c>
      <c r="O7" s="92">
        <v>0</v>
      </c>
      <c r="P7" s="93">
        <f>N7+O7</f>
        <v>22</v>
      </c>
      <c r="Q7" s="82">
        <f>IFERROR(P7/M7,"-")</f>
        <v>0.14102564102564</v>
      </c>
      <c r="R7" s="81">
        <v>1</v>
      </c>
      <c r="S7" s="81">
        <v>8</v>
      </c>
      <c r="T7" s="82">
        <f>IFERROR(S7/(O7+P7),"-")</f>
        <v>0.36363636363636</v>
      </c>
      <c r="U7" s="182"/>
      <c r="V7" s="84">
        <v>6</v>
      </c>
      <c r="W7" s="82">
        <f>IF(P7=0,"-",V7/P7)</f>
        <v>0.27272727272727</v>
      </c>
      <c r="X7" s="186">
        <v>176500</v>
      </c>
      <c r="Y7" s="187">
        <f>IFERROR(X7/P7,"-")</f>
        <v>8022.7272727273</v>
      </c>
      <c r="Z7" s="187">
        <f>IFERROR(X7/V7,"-")</f>
        <v>29416.666666667</v>
      </c>
      <c r="AA7" s="188"/>
      <c r="AB7" s="85"/>
      <c r="AC7" s="79"/>
      <c r="AD7" s="94">
        <v>1</v>
      </c>
      <c r="AE7" s="95">
        <f>IF(P7=0,"",IF(AD7=0,"",(AD7/P7)))</f>
        <v>0.045454545454545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0.045454545454545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5</v>
      </c>
      <c r="BF7" s="113">
        <f>IF(P7=0,"",IF(BE7=0,"",(BE7/P7)))</f>
        <v>0.22727272727273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8</v>
      </c>
      <c r="BO7" s="120">
        <f>IF(P7=0,"",IF(BN7=0,"",(BN7/P7)))</f>
        <v>0.36363636363636</v>
      </c>
      <c r="BP7" s="121">
        <v>6</v>
      </c>
      <c r="BQ7" s="122">
        <f>IFERROR(BP7/BN7,"-")</f>
        <v>0.75</v>
      </c>
      <c r="BR7" s="123">
        <v>178500</v>
      </c>
      <c r="BS7" s="124">
        <f>IFERROR(BR7/BN7,"-")</f>
        <v>22312.5</v>
      </c>
      <c r="BT7" s="125">
        <v>2</v>
      </c>
      <c r="BU7" s="125">
        <v>2</v>
      </c>
      <c r="BV7" s="125">
        <v>2</v>
      </c>
      <c r="BW7" s="126">
        <v>7</v>
      </c>
      <c r="BX7" s="127">
        <f>IF(P7=0,"",IF(BW7=0,"",(BW7/P7)))</f>
        <v>0.31818181818182</v>
      </c>
      <c r="BY7" s="128">
        <v>2</v>
      </c>
      <c r="BZ7" s="129">
        <f>IFERROR(BY7/BW7,"-")</f>
        <v>0.28571428571429</v>
      </c>
      <c r="CA7" s="130">
        <v>28000</v>
      </c>
      <c r="CB7" s="131">
        <f>IFERROR(CA7/BW7,"-")</f>
        <v>4000</v>
      </c>
      <c r="CC7" s="132"/>
      <c r="CD7" s="132">
        <v>1</v>
      </c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6</v>
      </c>
      <c r="CP7" s="141">
        <v>176500</v>
      </c>
      <c r="CQ7" s="141">
        <v>126000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204" t="s">
        <v>67</v>
      </c>
      <c r="J8" s="188"/>
      <c r="K8" s="81">
        <v>31</v>
      </c>
      <c r="L8" s="81">
        <v>0</v>
      </c>
      <c r="M8" s="81">
        <v>62</v>
      </c>
      <c r="N8" s="91">
        <v>15</v>
      </c>
      <c r="O8" s="92">
        <v>0</v>
      </c>
      <c r="P8" s="93">
        <f>N8+O8</f>
        <v>15</v>
      </c>
      <c r="Q8" s="82">
        <f>IFERROR(P8/M8,"-")</f>
        <v>0.24193548387097</v>
      </c>
      <c r="R8" s="81">
        <v>0</v>
      </c>
      <c r="S8" s="81">
        <v>5</v>
      </c>
      <c r="T8" s="82">
        <f>IFERROR(S8/(O8+P8),"-")</f>
        <v>0.33333333333333</v>
      </c>
      <c r="U8" s="182"/>
      <c r="V8" s="84">
        <v>4</v>
      </c>
      <c r="W8" s="82">
        <f>IF(P8=0,"-",V8/P8)</f>
        <v>0.26666666666667</v>
      </c>
      <c r="X8" s="186">
        <v>46000</v>
      </c>
      <c r="Y8" s="187">
        <f>IFERROR(X8/P8,"-")</f>
        <v>3066.6666666667</v>
      </c>
      <c r="Z8" s="187">
        <f>IFERROR(X8/V8,"-")</f>
        <v>11500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0.066666666666667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4</v>
      </c>
      <c r="BF8" s="113">
        <f>IF(P8=0,"",IF(BE8=0,"",(BE8/P8)))</f>
        <v>0.26666666666667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5</v>
      </c>
      <c r="BO8" s="120">
        <f>IF(P8=0,"",IF(BN8=0,"",(BN8/P8)))</f>
        <v>0.33333333333333</v>
      </c>
      <c r="BP8" s="121">
        <v>1</v>
      </c>
      <c r="BQ8" s="122">
        <f>IFERROR(BP8/BN8,"-")</f>
        <v>0.2</v>
      </c>
      <c r="BR8" s="123">
        <v>12000</v>
      </c>
      <c r="BS8" s="124">
        <f>IFERROR(BR8/BN8,"-")</f>
        <v>2400</v>
      </c>
      <c r="BT8" s="125"/>
      <c r="BU8" s="125"/>
      <c r="BV8" s="125">
        <v>1</v>
      </c>
      <c r="BW8" s="126">
        <v>5</v>
      </c>
      <c r="BX8" s="127">
        <f>IF(P8=0,"",IF(BW8=0,"",(BW8/P8)))</f>
        <v>0.33333333333333</v>
      </c>
      <c r="BY8" s="128">
        <v>3</v>
      </c>
      <c r="BZ8" s="129">
        <f>IFERROR(BY8/BW8,"-")</f>
        <v>0.6</v>
      </c>
      <c r="CA8" s="130">
        <v>34000</v>
      </c>
      <c r="CB8" s="131">
        <f>IFERROR(CA8/BW8,"-")</f>
        <v>6800</v>
      </c>
      <c r="CC8" s="132">
        <v>1</v>
      </c>
      <c r="CD8" s="132"/>
      <c r="CE8" s="132">
        <v>2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4</v>
      </c>
      <c r="CP8" s="141">
        <v>46000</v>
      </c>
      <c r="CQ8" s="141">
        <v>18000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64</v>
      </c>
      <c r="G9" s="203" t="s">
        <v>73</v>
      </c>
      <c r="H9" s="90" t="s">
        <v>66</v>
      </c>
      <c r="I9" s="204" t="s">
        <v>67</v>
      </c>
      <c r="J9" s="188"/>
      <c r="K9" s="81">
        <v>11</v>
      </c>
      <c r="L9" s="81">
        <v>0</v>
      </c>
      <c r="M9" s="81">
        <v>35</v>
      </c>
      <c r="N9" s="91">
        <v>5</v>
      </c>
      <c r="O9" s="92">
        <v>0</v>
      </c>
      <c r="P9" s="93">
        <f>N9+O9</f>
        <v>5</v>
      </c>
      <c r="Q9" s="82">
        <f>IFERROR(P9/M9,"-")</f>
        <v>0.14285714285714</v>
      </c>
      <c r="R9" s="81">
        <v>0</v>
      </c>
      <c r="S9" s="81">
        <v>2</v>
      </c>
      <c r="T9" s="82">
        <f>IFERROR(S9/(O9+P9),"-")</f>
        <v>0.4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0.2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2</v>
      </c>
      <c r="BF9" s="113">
        <f>IF(P9=0,"",IF(BE9=0,"",(BE9/P9)))</f>
        <v>0.4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0.4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75</v>
      </c>
      <c r="F10" s="203" t="s">
        <v>76</v>
      </c>
      <c r="G10" s="203" t="s">
        <v>77</v>
      </c>
      <c r="H10" s="90"/>
      <c r="I10" s="90"/>
      <c r="J10" s="188"/>
      <c r="K10" s="81">
        <v>249</v>
      </c>
      <c r="L10" s="81">
        <v>157</v>
      </c>
      <c r="M10" s="81">
        <v>63</v>
      </c>
      <c r="N10" s="91">
        <v>52</v>
      </c>
      <c r="O10" s="92">
        <v>0</v>
      </c>
      <c r="P10" s="93">
        <f>N10+O10</f>
        <v>52</v>
      </c>
      <c r="Q10" s="82">
        <f>IFERROR(P10/M10,"-")</f>
        <v>0.82539682539683</v>
      </c>
      <c r="R10" s="81">
        <v>2</v>
      </c>
      <c r="S10" s="81">
        <v>8</v>
      </c>
      <c r="T10" s="82">
        <f>IFERROR(S10/(O10+P10),"-")</f>
        <v>0.15384615384615</v>
      </c>
      <c r="U10" s="182"/>
      <c r="V10" s="84">
        <v>7</v>
      </c>
      <c r="W10" s="82">
        <f>IF(P10=0,"-",V10/P10)</f>
        <v>0.13461538461538</v>
      </c>
      <c r="X10" s="186">
        <v>1099000</v>
      </c>
      <c r="Y10" s="187">
        <f>IFERROR(X10/P10,"-")</f>
        <v>21134.615384615</v>
      </c>
      <c r="Z10" s="187">
        <f>IFERROR(X10/V10,"-")</f>
        <v>157000</v>
      </c>
      <c r="AA10" s="188"/>
      <c r="AB10" s="85"/>
      <c r="AC10" s="79"/>
      <c r="AD10" s="94">
        <v>1</v>
      </c>
      <c r="AE10" s="95">
        <f>IF(P10=0,"",IF(AD10=0,"",(AD10/P10)))</f>
        <v>0.019230769230769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1</v>
      </c>
      <c r="AN10" s="101">
        <f>IF(P10=0,"",IF(AM10=0,"",(AM10/P10)))</f>
        <v>0.019230769230769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9</v>
      </c>
      <c r="BF10" s="113">
        <f>IF(P10=0,"",IF(BE10=0,"",(BE10/P10)))</f>
        <v>0.17307692307692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26</v>
      </c>
      <c r="BO10" s="120">
        <f>IF(P10=0,"",IF(BN10=0,"",(BN10/P10)))</f>
        <v>0.5</v>
      </c>
      <c r="BP10" s="121">
        <v>6</v>
      </c>
      <c r="BQ10" s="122">
        <f>IFERROR(BP10/BN10,"-")</f>
        <v>0.23076923076923</v>
      </c>
      <c r="BR10" s="123">
        <v>64000</v>
      </c>
      <c r="BS10" s="124">
        <f>IFERROR(BR10/BN10,"-")</f>
        <v>2461.5384615385</v>
      </c>
      <c r="BT10" s="125">
        <v>3</v>
      </c>
      <c r="BU10" s="125"/>
      <c r="BV10" s="125">
        <v>3</v>
      </c>
      <c r="BW10" s="126">
        <v>13</v>
      </c>
      <c r="BX10" s="127">
        <f>IF(P10=0,"",IF(BW10=0,"",(BW10/P10)))</f>
        <v>0.25</v>
      </c>
      <c r="BY10" s="128">
        <v>6</v>
      </c>
      <c r="BZ10" s="129">
        <f>IFERROR(BY10/BW10,"-")</f>
        <v>0.46153846153846</v>
      </c>
      <c r="CA10" s="130">
        <v>1004000</v>
      </c>
      <c r="CB10" s="131">
        <f>IFERROR(CA10/BW10,"-")</f>
        <v>77230.769230769</v>
      </c>
      <c r="CC10" s="132">
        <v>2</v>
      </c>
      <c r="CD10" s="132"/>
      <c r="CE10" s="132">
        <v>4</v>
      </c>
      <c r="CF10" s="133">
        <v>2</v>
      </c>
      <c r="CG10" s="134">
        <f>IF(P10=0,"",IF(CF10=0,"",(CF10/P10)))</f>
        <v>0.038461538461538</v>
      </c>
      <c r="CH10" s="135">
        <v>1</v>
      </c>
      <c r="CI10" s="136">
        <f>IFERROR(CH10/CF10,"-")</f>
        <v>0.5</v>
      </c>
      <c r="CJ10" s="137">
        <v>120000</v>
      </c>
      <c r="CK10" s="138">
        <f>IFERROR(CJ10/CF10,"-")</f>
        <v>60000</v>
      </c>
      <c r="CL10" s="139"/>
      <c r="CM10" s="139"/>
      <c r="CN10" s="139">
        <v>1</v>
      </c>
      <c r="CO10" s="140">
        <v>7</v>
      </c>
      <c r="CP10" s="141">
        <v>1099000</v>
      </c>
      <c r="CQ10" s="141">
        <v>951000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>
        <f>AB11</f>
        <v>5.3631578947368</v>
      </c>
      <c r="B11" s="203" t="s">
        <v>78</v>
      </c>
      <c r="C11" s="203"/>
      <c r="D11" s="203" t="s">
        <v>62</v>
      </c>
      <c r="E11" s="203" t="s">
        <v>63</v>
      </c>
      <c r="F11" s="203" t="s">
        <v>64</v>
      </c>
      <c r="G11" s="203" t="s">
        <v>79</v>
      </c>
      <c r="H11" s="90" t="s">
        <v>66</v>
      </c>
      <c r="I11" s="204" t="s">
        <v>67</v>
      </c>
      <c r="J11" s="188">
        <v>570000</v>
      </c>
      <c r="K11" s="81">
        <v>60</v>
      </c>
      <c r="L11" s="81">
        <v>0</v>
      </c>
      <c r="M11" s="81">
        <v>172</v>
      </c>
      <c r="N11" s="91">
        <v>25</v>
      </c>
      <c r="O11" s="92">
        <v>0</v>
      </c>
      <c r="P11" s="93">
        <f>N11+O11</f>
        <v>25</v>
      </c>
      <c r="Q11" s="82">
        <f>IFERROR(P11/M11,"-")</f>
        <v>0.1453488372093</v>
      </c>
      <c r="R11" s="81">
        <v>3</v>
      </c>
      <c r="S11" s="81">
        <v>6</v>
      </c>
      <c r="T11" s="82">
        <f>IFERROR(S11/(O11+P11),"-")</f>
        <v>0.24</v>
      </c>
      <c r="U11" s="182">
        <f>IFERROR(J11/SUM(P11:P16),"-")</f>
        <v>8260.8695652174</v>
      </c>
      <c r="V11" s="84">
        <v>3</v>
      </c>
      <c r="W11" s="82">
        <f>IF(P11=0,"-",V11/P11)</f>
        <v>0.12</v>
      </c>
      <c r="X11" s="186">
        <v>1479000</v>
      </c>
      <c r="Y11" s="187">
        <f>IFERROR(X11/P11,"-")</f>
        <v>59160</v>
      </c>
      <c r="Z11" s="187">
        <f>IFERROR(X11/V11,"-")</f>
        <v>493000</v>
      </c>
      <c r="AA11" s="188">
        <f>SUM(X11:X16)-SUM(J11:J16)</f>
        <v>2487000</v>
      </c>
      <c r="AB11" s="85">
        <f>SUM(X11:X16)/SUM(J11:J16)</f>
        <v>5.3631578947368</v>
      </c>
      <c r="AC11" s="79"/>
      <c r="AD11" s="94">
        <v>1</v>
      </c>
      <c r="AE11" s="95">
        <f>IF(P11=0,"",IF(AD11=0,"",(AD11/P11)))</f>
        <v>0.04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3</v>
      </c>
      <c r="AW11" s="107">
        <f>IF(P11=0,"",IF(AV11=0,"",(AV11/P11)))</f>
        <v>0.12</v>
      </c>
      <c r="AX11" s="106">
        <v>1</v>
      </c>
      <c r="AY11" s="108">
        <f>IFERROR(AX11/AV11,"-")</f>
        <v>0.33333333333333</v>
      </c>
      <c r="AZ11" s="109">
        <v>5000</v>
      </c>
      <c r="BA11" s="110">
        <f>IFERROR(AZ11/AV11,"-")</f>
        <v>1666.6666666667</v>
      </c>
      <c r="BB11" s="111">
        <v>1</v>
      </c>
      <c r="BC11" s="111"/>
      <c r="BD11" s="111"/>
      <c r="BE11" s="112">
        <v>6</v>
      </c>
      <c r="BF11" s="113">
        <f>IF(P11=0,"",IF(BE11=0,"",(BE11/P11)))</f>
        <v>0.24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8</v>
      </c>
      <c r="BO11" s="120">
        <f>IF(P11=0,"",IF(BN11=0,"",(BN11/P11)))</f>
        <v>0.32</v>
      </c>
      <c r="BP11" s="121">
        <v>2</v>
      </c>
      <c r="BQ11" s="122">
        <f>IFERROR(BP11/BN11,"-")</f>
        <v>0.25</v>
      </c>
      <c r="BR11" s="123">
        <v>1474000</v>
      </c>
      <c r="BS11" s="124">
        <f>IFERROR(BR11/BN11,"-")</f>
        <v>184250</v>
      </c>
      <c r="BT11" s="125"/>
      <c r="BU11" s="125"/>
      <c r="BV11" s="125">
        <v>2</v>
      </c>
      <c r="BW11" s="126">
        <v>6</v>
      </c>
      <c r="BX11" s="127">
        <f>IF(P11=0,"",IF(BW11=0,"",(BW11/P11)))</f>
        <v>0.24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1</v>
      </c>
      <c r="CG11" s="134">
        <f>IF(P11=0,"",IF(CF11=0,"",(CF11/P11)))</f>
        <v>0.04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3</v>
      </c>
      <c r="CP11" s="141">
        <v>1479000</v>
      </c>
      <c r="CQ11" s="141">
        <v>1380000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/>
      <c r="B12" s="203" t="s">
        <v>80</v>
      </c>
      <c r="C12" s="203"/>
      <c r="D12" s="203" t="s">
        <v>62</v>
      </c>
      <c r="E12" s="203" t="s">
        <v>63</v>
      </c>
      <c r="F12" s="203" t="s">
        <v>76</v>
      </c>
      <c r="G12" s="203"/>
      <c r="H12" s="90"/>
      <c r="I12" s="90"/>
      <c r="J12" s="188"/>
      <c r="K12" s="81">
        <v>67</v>
      </c>
      <c r="L12" s="81">
        <v>52</v>
      </c>
      <c r="M12" s="81">
        <v>36</v>
      </c>
      <c r="N12" s="91">
        <v>20</v>
      </c>
      <c r="O12" s="92">
        <v>0</v>
      </c>
      <c r="P12" s="93">
        <f>N12+O12</f>
        <v>20</v>
      </c>
      <c r="Q12" s="82">
        <f>IFERROR(P12/M12,"-")</f>
        <v>0.55555555555556</v>
      </c>
      <c r="R12" s="81">
        <v>4</v>
      </c>
      <c r="S12" s="81">
        <v>5</v>
      </c>
      <c r="T12" s="82">
        <f>IFERROR(S12/(O12+P12),"-")</f>
        <v>0.25</v>
      </c>
      <c r="U12" s="182"/>
      <c r="V12" s="84">
        <v>7</v>
      </c>
      <c r="W12" s="82">
        <f>IF(P12=0,"-",V12/P12)</f>
        <v>0.35</v>
      </c>
      <c r="X12" s="186">
        <v>610000</v>
      </c>
      <c r="Y12" s="187">
        <f>IFERROR(X12/P12,"-")</f>
        <v>30500</v>
      </c>
      <c r="Z12" s="187">
        <f>IFERROR(X12/V12,"-")</f>
        <v>87142.857142857</v>
      </c>
      <c r="AA12" s="188"/>
      <c r="AB12" s="85"/>
      <c r="AC12" s="79"/>
      <c r="AD12" s="94">
        <v>3</v>
      </c>
      <c r="AE12" s="95">
        <f>IF(P12=0,"",IF(AD12=0,"",(AD12/P12)))</f>
        <v>0.15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1</v>
      </c>
      <c r="AW12" s="107">
        <f>IF(P12=0,"",IF(AV12=0,"",(AV12/P12)))</f>
        <v>0.05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4</v>
      </c>
      <c r="BF12" s="113">
        <f>IF(P12=0,"",IF(BE12=0,"",(BE12/P12)))</f>
        <v>0.2</v>
      </c>
      <c r="BG12" s="112">
        <v>2</v>
      </c>
      <c r="BH12" s="114">
        <f>IFERROR(BG12/BE12,"-")</f>
        <v>0.5</v>
      </c>
      <c r="BI12" s="115">
        <v>23000</v>
      </c>
      <c r="BJ12" s="116">
        <f>IFERROR(BI12/BE12,"-")</f>
        <v>5750</v>
      </c>
      <c r="BK12" s="117">
        <v>1</v>
      </c>
      <c r="BL12" s="117">
        <v>1</v>
      </c>
      <c r="BM12" s="117"/>
      <c r="BN12" s="119">
        <v>6</v>
      </c>
      <c r="BO12" s="120">
        <f>IF(P12=0,"",IF(BN12=0,"",(BN12/P12)))</f>
        <v>0.3</v>
      </c>
      <c r="BP12" s="121">
        <v>4</v>
      </c>
      <c r="BQ12" s="122">
        <f>IFERROR(BP12/BN12,"-")</f>
        <v>0.66666666666667</v>
      </c>
      <c r="BR12" s="123">
        <v>600000</v>
      </c>
      <c r="BS12" s="124">
        <f>IFERROR(BR12/BN12,"-")</f>
        <v>100000</v>
      </c>
      <c r="BT12" s="125">
        <v>1</v>
      </c>
      <c r="BU12" s="125"/>
      <c r="BV12" s="125">
        <v>3</v>
      </c>
      <c r="BW12" s="126">
        <v>3</v>
      </c>
      <c r="BX12" s="127">
        <f>IF(P12=0,"",IF(BW12=0,"",(BW12/P12)))</f>
        <v>0.15</v>
      </c>
      <c r="BY12" s="128">
        <v>1</v>
      </c>
      <c r="BZ12" s="129">
        <f>IFERROR(BY12/BW12,"-")</f>
        <v>0.33333333333333</v>
      </c>
      <c r="CA12" s="130">
        <v>10000</v>
      </c>
      <c r="CB12" s="131">
        <f>IFERROR(CA12/BW12,"-")</f>
        <v>3333.3333333333</v>
      </c>
      <c r="CC12" s="132"/>
      <c r="CD12" s="132">
        <v>1</v>
      </c>
      <c r="CE12" s="132"/>
      <c r="CF12" s="133">
        <v>3</v>
      </c>
      <c r="CG12" s="134">
        <f>IF(P12=0,"",IF(CF12=0,"",(CF12/P12)))</f>
        <v>0.15</v>
      </c>
      <c r="CH12" s="135">
        <v>3</v>
      </c>
      <c r="CI12" s="136">
        <f>IFERROR(CH12/CF12,"-")</f>
        <v>1</v>
      </c>
      <c r="CJ12" s="137">
        <v>83000</v>
      </c>
      <c r="CK12" s="138">
        <f>IFERROR(CJ12/CF12,"-")</f>
        <v>27666.666666667</v>
      </c>
      <c r="CL12" s="139">
        <v>1</v>
      </c>
      <c r="CM12" s="139"/>
      <c r="CN12" s="139">
        <v>2</v>
      </c>
      <c r="CO12" s="140">
        <v>7</v>
      </c>
      <c r="CP12" s="141">
        <v>610000</v>
      </c>
      <c r="CQ12" s="141">
        <v>489000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81</v>
      </c>
      <c r="C13" s="203"/>
      <c r="D13" s="203" t="s">
        <v>62</v>
      </c>
      <c r="E13" s="203" t="s">
        <v>63</v>
      </c>
      <c r="F13" s="203" t="s">
        <v>64</v>
      </c>
      <c r="G13" s="203" t="s">
        <v>82</v>
      </c>
      <c r="H13" s="90" t="s">
        <v>83</v>
      </c>
      <c r="I13" s="204" t="s">
        <v>67</v>
      </c>
      <c r="J13" s="188"/>
      <c r="K13" s="81">
        <v>19</v>
      </c>
      <c r="L13" s="81">
        <v>0</v>
      </c>
      <c r="M13" s="81">
        <v>59</v>
      </c>
      <c r="N13" s="91">
        <v>11</v>
      </c>
      <c r="O13" s="92">
        <v>0</v>
      </c>
      <c r="P13" s="93">
        <f>N13+O13</f>
        <v>11</v>
      </c>
      <c r="Q13" s="82">
        <f>IFERROR(P13/M13,"-")</f>
        <v>0.1864406779661</v>
      </c>
      <c r="R13" s="81">
        <v>0</v>
      </c>
      <c r="S13" s="81">
        <v>5</v>
      </c>
      <c r="T13" s="82">
        <f>IFERROR(S13/(O13+P13),"-")</f>
        <v>0.45454545454545</v>
      </c>
      <c r="U13" s="182"/>
      <c r="V13" s="84">
        <v>1</v>
      </c>
      <c r="W13" s="82">
        <f>IF(P13=0,"-",V13/P13)</f>
        <v>0.090909090909091</v>
      </c>
      <c r="X13" s="186">
        <v>10000</v>
      </c>
      <c r="Y13" s="187">
        <f>IFERROR(X13/P13,"-")</f>
        <v>909.09090909091</v>
      </c>
      <c r="Z13" s="187">
        <f>IFERROR(X13/V13,"-")</f>
        <v>10000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5</v>
      </c>
      <c r="BF13" s="113">
        <f>IF(P13=0,"",IF(BE13=0,"",(BE13/P13)))</f>
        <v>0.45454545454545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3</v>
      </c>
      <c r="BO13" s="120">
        <f>IF(P13=0,"",IF(BN13=0,"",(BN13/P13)))</f>
        <v>0.27272727272727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2</v>
      </c>
      <c r="BX13" s="127">
        <f>IF(P13=0,"",IF(BW13=0,"",(BW13/P13)))</f>
        <v>0.18181818181818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>
        <v>1</v>
      </c>
      <c r="CG13" s="134">
        <f>IF(P13=0,"",IF(CF13=0,"",(CF13/P13)))</f>
        <v>0.090909090909091</v>
      </c>
      <c r="CH13" s="135">
        <v>1</v>
      </c>
      <c r="CI13" s="136">
        <f>IFERROR(CH13/CF13,"-")</f>
        <v>1</v>
      </c>
      <c r="CJ13" s="137">
        <v>10000</v>
      </c>
      <c r="CK13" s="138">
        <f>IFERROR(CJ13/CF13,"-")</f>
        <v>10000</v>
      </c>
      <c r="CL13" s="139">
        <v>1</v>
      </c>
      <c r="CM13" s="139"/>
      <c r="CN13" s="139"/>
      <c r="CO13" s="140">
        <v>1</v>
      </c>
      <c r="CP13" s="141">
        <v>10000</v>
      </c>
      <c r="CQ13" s="141">
        <v>10000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84</v>
      </c>
      <c r="C14" s="203"/>
      <c r="D14" s="203" t="s">
        <v>62</v>
      </c>
      <c r="E14" s="203" t="s">
        <v>63</v>
      </c>
      <c r="F14" s="203" t="s">
        <v>76</v>
      </c>
      <c r="G14" s="203"/>
      <c r="H14" s="90"/>
      <c r="I14" s="90"/>
      <c r="J14" s="188"/>
      <c r="K14" s="81">
        <v>41</v>
      </c>
      <c r="L14" s="81">
        <v>34</v>
      </c>
      <c r="M14" s="81">
        <v>8</v>
      </c>
      <c r="N14" s="91">
        <v>7</v>
      </c>
      <c r="O14" s="92">
        <v>0</v>
      </c>
      <c r="P14" s="93">
        <f>N14+O14</f>
        <v>7</v>
      </c>
      <c r="Q14" s="82">
        <f>IFERROR(P14/M14,"-")</f>
        <v>0.875</v>
      </c>
      <c r="R14" s="81">
        <v>3</v>
      </c>
      <c r="S14" s="81">
        <v>1</v>
      </c>
      <c r="T14" s="82">
        <f>IFERROR(S14/(O14+P14),"-")</f>
        <v>0.14285714285714</v>
      </c>
      <c r="U14" s="182"/>
      <c r="V14" s="84">
        <v>3</v>
      </c>
      <c r="W14" s="82">
        <f>IF(P14=0,"-",V14/P14)</f>
        <v>0.42857142857143</v>
      </c>
      <c r="X14" s="186">
        <v>945000</v>
      </c>
      <c r="Y14" s="187">
        <f>IFERROR(X14/P14,"-")</f>
        <v>135000</v>
      </c>
      <c r="Z14" s="187">
        <f>IFERROR(X14/V14,"-")</f>
        <v>315000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0.14285714285714</v>
      </c>
      <c r="BG14" s="112">
        <v>1</v>
      </c>
      <c r="BH14" s="114">
        <f>IFERROR(BG14/BE14,"-")</f>
        <v>1</v>
      </c>
      <c r="BI14" s="115">
        <v>3000</v>
      </c>
      <c r="BJ14" s="116">
        <f>IFERROR(BI14/BE14,"-")</f>
        <v>3000</v>
      </c>
      <c r="BK14" s="117">
        <v>1</v>
      </c>
      <c r="BL14" s="117"/>
      <c r="BM14" s="117"/>
      <c r="BN14" s="119">
        <v>3</v>
      </c>
      <c r="BO14" s="120">
        <f>IF(P14=0,"",IF(BN14=0,"",(BN14/P14)))</f>
        <v>0.42857142857143</v>
      </c>
      <c r="BP14" s="121">
        <v>2</v>
      </c>
      <c r="BQ14" s="122">
        <f>IFERROR(BP14/BN14,"-")</f>
        <v>0.66666666666667</v>
      </c>
      <c r="BR14" s="123">
        <v>104000</v>
      </c>
      <c r="BS14" s="124">
        <f>IFERROR(BR14/BN14,"-")</f>
        <v>34666.666666667</v>
      </c>
      <c r="BT14" s="125"/>
      <c r="BU14" s="125"/>
      <c r="BV14" s="125">
        <v>2</v>
      </c>
      <c r="BW14" s="126">
        <v>2</v>
      </c>
      <c r="BX14" s="127">
        <f>IF(P14=0,"",IF(BW14=0,"",(BW14/P14)))</f>
        <v>0.28571428571429</v>
      </c>
      <c r="BY14" s="128">
        <v>1</v>
      </c>
      <c r="BZ14" s="129">
        <f>IFERROR(BY14/BW14,"-")</f>
        <v>0.5</v>
      </c>
      <c r="CA14" s="130">
        <v>315000</v>
      </c>
      <c r="CB14" s="131">
        <f>IFERROR(CA14/BW14,"-")</f>
        <v>157500</v>
      </c>
      <c r="CC14" s="132"/>
      <c r="CD14" s="132"/>
      <c r="CE14" s="132">
        <v>1</v>
      </c>
      <c r="CF14" s="133">
        <v>1</v>
      </c>
      <c r="CG14" s="134">
        <f>IF(P14=0,"",IF(CF14=0,"",(CF14/P14)))</f>
        <v>0.14285714285714</v>
      </c>
      <c r="CH14" s="135">
        <v>1</v>
      </c>
      <c r="CI14" s="136">
        <f>IFERROR(CH14/CF14,"-")</f>
        <v>1</v>
      </c>
      <c r="CJ14" s="137">
        <v>523000</v>
      </c>
      <c r="CK14" s="138">
        <f>IFERROR(CJ14/CF14,"-")</f>
        <v>523000</v>
      </c>
      <c r="CL14" s="139"/>
      <c r="CM14" s="139"/>
      <c r="CN14" s="139">
        <v>1</v>
      </c>
      <c r="CO14" s="140">
        <v>3</v>
      </c>
      <c r="CP14" s="141">
        <v>945000</v>
      </c>
      <c r="CQ14" s="141">
        <v>523000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85</v>
      </c>
      <c r="C15" s="203"/>
      <c r="D15" s="203" t="s">
        <v>86</v>
      </c>
      <c r="E15" s="203" t="s">
        <v>87</v>
      </c>
      <c r="F15" s="203" t="s">
        <v>64</v>
      </c>
      <c r="G15" s="203" t="s">
        <v>82</v>
      </c>
      <c r="H15" s="90" t="s">
        <v>83</v>
      </c>
      <c r="I15" s="205" t="s">
        <v>88</v>
      </c>
      <c r="J15" s="188"/>
      <c r="K15" s="81">
        <v>9</v>
      </c>
      <c r="L15" s="81">
        <v>0</v>
      </c>
      <c r="M15" s="81">
        <v>67</v>
      </c>
      <c r="N15" s="91">
        <v>4</v>
      </c>
      <c r="O15" s="92">
        <v>0</v>
      </c>
      <c r="P15" s="93">
        <f>N15+O15</f>
        <v>4</v>
      </c>
      <c r="Q15" s="82">
        <f>IFERROR(P15/M15,"-")</f>
        <v>0.059701492537313</v>
      </c>
      <c r="R15" s="81">
        <v>0</v>
      </c>
      <c r="S15" s="81">
        <v>1</v>
      </c>
      <c r="T15" s="82">
        <f>IFERROR(S15/(O15+P15),"-")</f>
        <v>0.25</v>
      </c>
      <c r="U15" s="182"/>
      <c r="V15" s="84">
        <v>1</v>
      </c>
      <c r="W15" s="82">
        <f>IF(P15=0,"-",V15/P15)</f>
        <v>0.25</v>
      </c>
      <c r="X15" s="186">
        <v>13000</v>
      </c>
      <c r="Y15" s="187">
        <f>IFERROR(X15/P15,"-")</f>
        <v>3250</v>
      </c>
      <c r="Z15" s="187">
        <f>IFERROR(X15/V15,"-")</f>
        <v>13000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4</v>
      </c>
      <c r="BO15" s="120">
        <f>IF(P15=0,"",IF(BN15=0,"",(BN15/P15)))</f>
        <v>1</v>
      </c>
      <c r="BP15" s="121">
        <v>1</v>
      </c>
      <c r="BQ15" s="122">
        <f>IFERROR(BP15/BN15,"-")</f>
        <v>0.25</v>
      </c>
      <c r="BR15" s="123">
        <v>13000</v>
      </c>
      <c r="BS15" s="124">
        <f>IFERROR(BR15/BN15,"-")</f>
        <v>3250</v>
      </c>
      <c r="BT15" s="125"/>
      <c r="BU15" s="125"/>
      <c r="BV15" s="125">
        <v>1</v>
      </c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13000</v>
      </c>
      <c r="CQ15" s="141">
        <v>13000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89</v>
      </c>
      <c r="C16" s="203"/>
      <c r="D16" s="203" t="s">
        <v>86</v>
      </c>
      <c r="E16" s="203" t="s">
        <v>87</v>
      </c>
      <c r="F16" s="203" t="s">
        <v>76</v>
      </c>
      <c r="G16" s="203"/>
      <c r="H16" s="90"/>
      <c r="I16" s="90"/>
      <c r="J16" s="188"/>
      <c r="K16" s="81">
        <v>31</v>
      </c>
      <c r="L16" s="81">
        <v>17</v>
      </c>
      <c r="M16" s="81">
        <v>5</v>
      </c>
      <c r="N16" s="91">
        <v>2</v>
      </c>
      <c r="O16" s="92">
        <v>0</v>
      </c>
      <c r="P16" s="93">
        <f>N16+O16</f>
        <v>2</v>
      </c>
      <c r="Q16" s="82">
        <f>IFERROR(P16/M16,"-")</f>
        <v>0.4</v>
      </c>
      <c r="R16" s="81">
        <v>0</v>
      </c>
      <c r="S16" s="81">
        <v>1</v>
      </c>
      <c r="T16" s="82">
        <f>IFERROR(S16/(O16+P16),"-")</f>
        <v>0.5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1</v>
      </c>
      <c r="BO16" s="120">
        <f>IF(P16=0,"",IF(BN16=0,"",(BN16/P16)))</f>
        <v>0.5</v>
      </c>
      <c r="BP16" s="121">
        <v>1</v>
      </c>
      <c r="BQ16" s="122">
        <f>IFERROR(BP16/BN16,"-")</f>
        <v>1</v>
      </c>
      <c r="BR16" s="123">
        <v>14000</v>
      </c>
      <c r="BS16" s="124">
        <f>IFERROR(BR16/BN16,"-")</f>
        <v>14000</v>
      </c>
      <c r="BT16" s="125"/>
      <c r="BU16" s="125"/>
      <c r="BV16" s="125">
        <v>1</v>
      </c>
      <c r="BW16" s="126">
        <v>1</v>
      </c>
      <c r="BX16" s="127">
        <f>IF(P16=0,"",IF(BW16=0,"",(BW16/P16)))</f>
        <v>0.5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>
        <v>14000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3.1788461538462</v>
      </c>
      <c r="B17" s="203" t="s">
        <v>90</v>
      </c>
      <c r="C17" s="203"/>
      <c r="D17" s="203" t="s">
        <v>62</v>
      </c>
      <c r="E17" s="203" t="s">
        <v>63</v>
      </c>
      <c r="F17" s="203" t="s">
        <v>64</v>
      </c>
      <c r="G17" s="203" t="s">
        <v>91</v>
      </c>
      <c r="H17" s="90" t="s">
        <v>92</v>
      </c>
      <c r="I17" s="90" t="s">
        <v>93</v>
      </c>
      <c r="J17" s="188">
        <v>520000</v>
      </c>
      <c r="K17" s="81">
        <v>16</v>
      </c>
      <c r="L17" s="81">
        <v>0</v>
      </c>
      <c r="M17" s="81">
        <v>51</v>
      </c>
      <c r="N17" s="91">
        <v>7</v>
      </c>
      <c r="O17" s="92">
        <v>0</v>
      </c>
      <c r="P17" s="93">
        <f>N17+O17</f>
        <v>7</v>
      </c>
      <c r="Q17" s="82">
        <f>IFERROR(P17/M17,"-")</f>
        <v>0.13725490196078</v>
      </c>
      <c r="R17" s="81">
        <v>0</v>
      </c>
      <c r="S17" s="81">
        <v>1</v>
      </c>
      <c r="T17" s="82">
        <f>IFERROR(S17/(O17+P17),"-")</f>
        <v>0.14285714285714</v>
      </c>
      <c r="U17" s="182">
        <f>IFERROR(J17/SUM(P17:P21),"-")</f>
        <v>11063.829787234</v>
      </c>
      <c r="V17" s="84">
        <v>2</v>
      </c>
      <c r="W17" s="82">
        <f>IF(P17=0,"-",V17/P17)</f>
        <v>0.28571428571429</v>
      </c>
      <c r="X17" s="186">
        <v>22000</v>
      </c>
      <c r="Y17" s="187">
        <f>IFERROR(X17/P17,"-")</f>
        <v>3142.8571428571</v>
      </c>
      <c r="Z17" s="187">
        <f>IFERROR(X17/V17,"-")</f>
        <v>11000</v>
      </c>
      <c r="AA17" s="188">
        <f>SUM(X17:X21)-SUM(J17:J21)</f>
        <v>1133000</v>
      </c>
      <c r="AB17" s="85">
        <f>SUM(X17:X21)/SUM(J17:J21)</f>
        <v>3.1788461538462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2</v>
      </c>
      <c r="BF17" s="113">
        <f>IF(P17=0,"",IF(BE17=0,"",(BE17/P17)))</f>
        <v>0.28571428571429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3</v>
      </c>
      <c r="BO17" s="120">
        <f>IF(P17=0,"",IF(BN17=0,"",(BN17/P17)))</f>
        <v>0.42857142857143</v>
      </c>
      <c r="BP17" s="121">
        <v>1</v>
      </c>
      <c r="BQ17" s="122">
        <f>IFERROR(BP17/BN17,"-")</f>
        <v>0.33333333333333</v>
      </c>
      <c r="BR17" s="123">
        <v>8000</v>
      </c>
      <c r="BS17" s="124">
        <f>IFERROR(BR17/BN17,"-")</f>
        <v>2666.6666666667</v>
      </c>
      <c r="BT17" s="125"/>
      <c r="BU17" s="125">
        <v>1</v>
      </c>
      <c r="BV17" s="125"/>
      <c r="BW17" s="126">
        <v>2</v>
      </c>
      <c r="BX17" s="127">
        <f>IF(P17=0,"",IF(BW17=0,"",(BW17/P17)))</f>
        <v>0.28571428571429</v>
      </c>
      <c r="BY17" s="128">
        <v>2</v>
      </c>
      <c r="BZ17" s="129">
        <f>IFERROR(BY17/BW17,"-")</f>
        <v>1</v>
      </c>
      <c r="CA17" s="130">
        <v>17000</v>
      </c>
      <c r="CB17" s="131">
        <f>IFERROR(CA17/BW17,"-")</f>
        <v>8500</v>
      </c>
      <c r="CC17" s="132">
        <v>1</v>
      </c>
      <c r="CD17" s="132"/>
      <c r="CE17" s="132">
        <v>1</v>
      </c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2</v>
      </c>
      <c r="CP17" s="141">
        <v>22000</v>
      </c>
      <c r="CQ17" s="141">
        <v>14000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94</v>
      </c>
      <c r="C18" s="203"/>
      <c r="D18" s="203" t="s">
        <v>95</v>
      </c>
      <c r="E18" s="203" t="s">
        <v>96</v>
      </c>
      <c r="F18" s="203" t="s">
        <v>64</v>
      </c>
      <c r="G18" s="203" t="s">
        <v>91</v>
      </c>
      <c r="H18" s="90" t="s">
        <v>92</v>
      </c>
      <c r="I18" s="90" t="s">
        <v>97</v>
      </c>
      <c r="J18" s="188"/>
      <c r="K18" s="81">
        <v>11</v>
      </c>
      <c r="L18" s="81">
        <v>0</v>
      </c>
      <c r="M18" s="81">
        <v>50</v>
      </c>
      <c r="N18" s="91">
        <v>4</v>
      </c>
      <c r="O18" s="92">
        <v>0</v>
      </c>
      <c r="P18" s="93">
        <f>N18+O18</f>
        <v>4</v>
      </c>
      <c r="Q18" s="82">
        <f>IFERROR(P18/M18,"-")</f>
        <v>0.08</v>
      </c>
      <c r="R18" s="81">
        <v>0</v>
      </c>
      <c r="S18" s="81">
        <v>2</v>
      </c>
      <c r="T18" s="82">
        <f>IFERROR(S18/(O18+P18),"-")</f>
        <v>0.5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3</v>
      </c>
      <c r="BO18" s="120">
        <f>IF(P18=0,"",IF(BN18=0,"",(BN18/P18)))</f>
        <v>0.75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1</v>
      </c>
      <c r="BX18" s="127">
        <f>IF(P18=0,"",IF(BW18=0,"",(BW18/P18)))</f>
        <v>0.25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98</v>
      </c>
      <c r="C19" s="203"/>
      <c r="D19" s="203" t="s">
        <v>99</v>
      </c>
      <c r="E19" s="203" t="s">
        <v>100</v>
      </c>
      <c r="F19" s="203" t="s">
        <v>64</v>
      </c>
      <c r="G19" s="203" t="s">
        <v>91</v>
      </c>
      <c r="H19" s="90" t="s">
        <v>92</v>
      </c>
      <c r="I19" s="90" t="s">
        <v>101</v>
      </c>
      <c r="J19" s="188"/>
      <c r="K19" s="81">
        <v>10</v>
      </c>
      <c r="L19" s="81">
        <v>0</v>
      </c>
      <c r="M19" s="81">
        <v>22</v>
      </c>
      <c r="N19" s="91">
        <v>2</v>
      </c>
      <c r="O19" s="92">
        <v>0</v>
      </c>
      <c r="P19" s="93">
        <f>N19+O19</f>
        <v>2</v>
      </c>
      <c r="Q19" s="82">
        <f>IFERROR(P19/M19,"-")</f>
        <v>0.090909090909091</v>
      </c>
      <c r="R19" s="81">
        <v>0</v>
      </c>
      <c r="S19" s="81">
        <v>0</v>
      </c>
      <c r="T19" s="82">
        <f>IFERROR(S19/(O19+P19),"-")</f>
        <v>0</v>
      </c>
      <c r="U19" s="182"/>
      <c r="V19" s="84">
        <v>1</v>
      </c>
      <c r="W19" s="82">
        <f>IF(P19=0,"-",V19/P19)</f>
        <v>0.5</v>
      </c>
      <c r="X19" s="186">
        <v>20000</v>
      </c>
      <c r="Y19" s="187">
        <f>IFERROR(X19/P19,"-")</f>
        <v>10000</v>
      </c>
      <c r="Z19" s="187">
        <f>IFERROR(X19/V19,"-")</f>
        <v>20000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>
        <v>1</v>
      </c>
      <c r="AW19" s="107">
        <f>IF(P19=0,"",IF(AV19=0,"",(AV19/P19)))</f>
        <v>0.5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>
        <v>1</v>
      </c>
      <c r="BX19" s="127">
        <f>IF(P19=0,"",IF(BW19=0,"",(BW19/P19)))</f>
        <v>0.5</v>
      </c>
      <c r="BY19" s="128">
        <v>1</v>
      </c>
      <c r="BZ19" s="129">
        <f>IFERROR(BY19/BW19,"-")</f>
        <v>1</v>
      </c>
      <c r="CA19" s="130">
        <v>20000</v>
      </c>
      <c r="CB19" s="131">
        <f>IFERROR(CA19/BW19,"-")</f>
        <v>20000</v>
      </c>
      <c r="CC19" s="132"/>
      <c r="CD19" s="132"/>
      <c r="CE19" s="132">
        <v>1</v>
      </c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20000</v>
      </c>
      <c r="CQ19" s="141">
        <v>20000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102</v>
      </c>
      <c r="C20" s="203"/>
      <c r="D20" s="203" t="s">
        <v>103</v>
      </c>
      <c r="E20" s="203" t="s">
        <v>104</v>
      </c>
      <c r="F20" s="203" t="s">
        <v>64</v>
      </c>
      <c r="G20" s="203" t="s">
        <v>91</v>
      </c>
      <c r="H20" s="90" t="s">
        <v>92</v>
      </c>
      <c r="I20" s="90"/>
      <c r="J20" s="188"/>
      <c r="K20" s="81">
        <v>4</v>
      </c>
      <c r="L20" s="81">
        <v>0</v>
      </c>
      <c r="M20" s="81">
        <v>31</v>
      </c>
      <c r="N20" s="91">
        <v>1</v>
      </c>
      <c r="O20" s="92">
        <v>0</v>
      </c>
      <c r="P20" s="93">
        <f>N20+O20</f>
        <v>1</v>
      </c>
      <c r="Q20" s="82">
        <f>IFERROR(P20/M20,"-")</f>
        <v>0.032258064516129</v>
      </c>
      <c r="R20" s="81">
        <v>0</v>
      </c>
      <c r="S20" s="81">
        <v>1</v>
      </c>
      <c r="T20" s="82">
        <f>IFERROR(S20/(O20+P20),"-")</f>
        <v>1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1</v>
      </c>
      <c r="BO20" s="120">
        <f>IF(P20=0,"",IF(BN20=0,"",(BN20/P20)))</f>
        <v>1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105</v>
      </c>
      <c r="C21" s="203"/>
      <c r="D21" s="203" t="s">
        <v>75</v>
      </c>
      <c r="E21" s="203" t="s">
        <v>75</v>
      </c>
      <c r="F21" s="203" t="s">
        <v>76</v>
      </c>
      <c r="G21" s="203" t="s">
        <v>77</v>
      </c>
      <c r="H21" s="90"/>
      <c r="I21" s="90"/>
      <c r="J21" s="188"/>
      <c r="K21" s="81">
        <v>140</v>
      </c>
      <c r="L21" s="81">
        <v>92</v>
      </c>
      <c r="M21" s="81">
        <v>44</v>
      </c>
      <c r="N21" s="91">
        <v>33</v>
      </c>
      <c r="O21" s="92">
        <v>0</v>
      </c>
      <c r="P21" s="93">
        <f>N21+O21</f>
        <v>33</v>
      </c>
      <c r="Q21" s="82">
        <f>IFERROR(P21/M21,"-")</f>
        <v>0.75</v>
      </c>
      <c r="R21" s="81">
        <v>6</v>
      </c>
      <c r="S21" s="81">
        <v>6</v>
      </c>
      <c r="T21" s="82">
        <f>IFERROR(S21/(O21+P21),"-")</f>
        <v>0.18181818181818</v>
      </c>
      <c r="U21" s="182"/>
      <c r="V21" s="84">
        <v>7</v>
      </c>
      <c r="W21" s="82">
        <f>IF(P21=0,"-",V21/P21)</f>
        <v>0.21212121212121</v>
      </c>
      <c r="X21" s="186">
        <v>1611000</v>
      </c>
      <c r="Y21" s="187">
        <f>IFERROR(X21/P21,"-")</f>
        <v>48818.181818182</v>
      </c>
      <c r="Z21" s="187">
        <f>IFERROR(X21/V21,"-")</f>
        <v>230142.85714286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>
        <v>1</v>
      </c>
      <c r="AW21" s="107">
        <f>IF(P21=0,"",IF(AV21=0,"",(AV21/P21)))</f>
        <v>0.03030303030303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>
        <v>2</v>
      </c>
      <c r="BF21" s="113">
        <f>IF(P21=0,"",IF(BE21=0,"",(BE21/P21)))</f>
        <v>0.060606060606061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17</v>
      </c>
      <c r="BO21" s="120">
        <f>IF(P21=0,"",IF(BN21=0,"",(BN21/P21)))</f>
        <v>0.51515151515152</v>
      </c>
      <c r="BP21" s="121">
        <v>6</v>
      </c>
      <c r="BQ21" s="122">
        <f>IFERROR(BP21/BN21,"-")</f>
        <v>0.35294117647059</v>
      </c>
      <c r="BR21" s="123">
        <v>304000</v>
      </c>
      <c r="BS21" s="124">
        <f>IFERROR(BR21/BN21,"-")</f>
        <v>17882.352941176</v>
      </c>
      <c r="BT21" s="125">
        <v>1</v>
      </c>
      <c r="BU21" s="125">
        <v>2</v>
      </c>
      <c r="BV21" s="125">
        <v>3</v>
      </c>
      <c r="BW21" s="126">
        <v>8</v>
      </c>
      <c r="BX21" s="127">
        <f>IF(P21=0,"",IF(BW21=0,"",(BW21/P21)))</f>
        <v>0.24242424242424</v>
      </c>
      <c r="BY21" s="128">
        <v>2</v>
      </c>
      <c r="BZ21" s="129">
        <f>IFERROR(BY21/BW21,"-")</f>
        <v>0.25</v>
      </c>
      <c r="CA21" s="130">
        <v>37000</v>
      </c>
      <c r="CB21" s="131">
        <f>IFERROR(CA21/BW21,"-")</f>
        <v>4625</v>
      </c>
      <c r="CC21" s="132">
        <v>1</v>
      </c>
      <c r="CD21" s="132"/>
      <c r="CE21" s="132">
        <v>1</v>
      </c>
      <c r="CF21" s="133">
        <v>5</v>
      </c>
      <c r="CG21" s="134">
        <f>IF(P21=0,"",IF(CF21=0,"",(CF21/P21)))</f>
        <v>0.15151515151515</v>
      </c>
      <c r="CH21" s="135">
        <v>4</v>
      </c>
      <c r="CI21" s="136">
        <f>IFERROR(CH21/CF21,"-")</f>
        <v>0.8</v>
      </c>
      <c r="CJ21" s="137">
        <v>1799000</v>
      </c>
      <c r="CK21" s="138">
        <f>IFERROR(CJ21/CF21,"-")</f>
        <v>359800</v>
      </c>
      <c r="CL21" s="139">
        <v>1</v>
      </c>
      <c r="CM21" s="139"/>
      <c r="CN21" s="139">
        <v>3</v>
      </c>
      <c r="CO21" s="140">
        <v>7</v>
      </c>
      <c r="CP21" s="141">
        <v>1611000</v>
      </c>
      <c r="CQ21" s="141">
        <v>829000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3.4115384615385</v>
      </c>
      <c r="B22" s="203" t="s">
        <v>106</v>
      </c>
      <c r="C22" s="203"/>
      <c r="D22" s="203" t="s">
        <v>107</v>
      </c>
      <c r="E22" s="203" t="s">
        <v>108</v>
      </c>
      <c r="F22" s="203" t="s">
        <v>64</v>
      </c>
      <c r="G22" s="203" t="s">
        <v>109</v>
      </c>
      <c r="H22" s="90" t="s">
        <v>110</v>
      </c>
      <c r="I22" s="90"/>
      <c r="J22" s="188">
        <v>260000</v>
      </c>
      <c r="K22" s="81">
        <v>3</v>
      </c>
      <c r="L22" s="81">
        <v>0</v>
      </c>
      <c r="M22" s="81">
        <v>37</v>
      </c>
      <c r="N22" s="91">
        <v>2</v>
      </c>
      <c r="O22" s="92">
        <v>0</v>
      </c>
      <c r="P22" s="93">
        <f>N22+O22</f>
        <v>2</v>
      </c>
      <c r="Q22" s="82">
        <f>IFERROR(P22/M22,"-")</f>
        <v>0.054054054054054</v>
      </c>
      <c r="R22" s="81">
        <v>0</v>
      </c>
      <c r="S22" s="81">
        <v>1</v>
      </c>
      <c r="T22" s="82">
        <f>IFERROR(S22/(O22+P22),"-")</f>
        <v>0.5</v>
      </c>
      <c r="U22" s="182">
        <f>IFERROR(J22/SUM(P22:P25),"-")</f>
        <v>6842.1052631579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SUM(X22:X25)-SUM(J22:J25)</f>
        <v>627000</v>
      </c>
      <c r="AB22" s="85">
        <f>SUM(X22:X25)/SUM(J22:J25)</f>
        <v>3.4115384615385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2</v>
      </c>
      <c r="BF22" s="113">
        <f>IF(P22=0,"",IF(BE22=0,"",(BE22/P22)))</f>
        <v>1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111</v>
      </c>
      <c r="C23" s="203"/>
      <c r="D23" s="203" t="s">
        <v>112</v>
      </c>
      <c r="E23" s="203" t="s">
        <v>113</v>
      </c>
      <c r="F23" s="203" t="s">
        <v>64</v>
      </c>
      <c r="G23" s="203"/>
      <c r="H23" s="90" t="s">
        <v>110</v>
      </c>
      <c r="I23" s="90"/>
      <c r="J23" s="188"/>
      <c r="K23" s="81">
        <v>27</v>
      </c>
      <c r="L23" s="81">
        <v>0</v>
      </c>
      <c r="M23" s="81">
        <v>74</v>
      </c>
      <c r="N23" s="91">
        <v>12</v>
      </c>
      <c r="O23" s="92">
        <v>0</v>
      </c>
      <c r="P23" s="93">
        <f>N23+O23</f>
        <v>12</v>
      </c>
      <c r="Q23" s="82">
        <f>IFERROR(P23/M23,"-")</f>
        <v>0.16216216216216</v>
      </c>
      <c r="R23" s="81">
        <v>1</v>
      </c>
      <c r="S23" s="81">
        <v>4</v>
      </c>
      <c r="T23" s="82">
        <f>IFERROR(S23/(O23+P23),"-")</f>
        <v>0.33333333333333</v>
      </c>
      <c r="U23" s="182"/>
      <c r="V23" s="84">
        <v>1</v>
      </c>
      <c r="W23" s="82">
        <f>IF(P23=0,"-",V23/P23)</f>
        <v>0.083333333333333</v>
      </c>
      <c r="X23" s="186">
        <v>20000</v>
      </c>
      <c r="Y23" s="187">
        <f>IFERROR(X23/P23,"-")</f>
        <v>1666.6666666667</v>
      </c>
      <c r="Z23" s="187">
        <f>IFERROR(X23/V23,"-")</f>
        <v>20000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>
        <v>1</v>
      </c>
      <c r="AW23" s="107">
        <f>IF(P23=0,"",IF(AV23=0,"",(AV23/P23)))</f>
        <v>0.083333333333333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>
        <v>1</v>
      </c>
      <c r="BF23" s="113">
        <f>IF(P23=0,"",IF(BE23=0,"",(BE23/P23)))</f>
        <v>0.083333333333333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3</v>
      </c>
      <c r="BO23" s="120">
        <f>IF(P23=0,"",IF(BN23=0,"",(BN23/P23)))</f>
        <v>0.25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6</v>
      </c>
      <c r="BX23" s="127">
        <f>IF(P23=0,"",IF(BW23=0,"",(BW23/P23)))</f>
        <v>0.5</v>
      </c>
      <c r="BY23" s="128">
        <v>1</v>
      </c>
      <c r="BZ23" s="129">
        <f>IFERROR(BY23/BW23,"-")</f>
        <v>0.16666666666667</v>
      </c>
      <c r="CA23" s="130">
        <v>5000</v>
      </c>
      <c r="CB23" s="131">
        <f>IFERROR(CA23/BW23,"-")</f>
        <v>833.33333333333</v>
      </c>
      <c r="CC23" s="132">
        <v>1</v>
      </c>
      <c r="CD23" s="132"/>
      <c r="CE23" s="132"/>
      <c r="CF23" s="133">
        <v>1</v>
      </c>
      <c r="CG23" s="134">
        <f>IF(P23=0,"",IF(CF23=0,"",(CF23/P23)))</f>
        <v>0.083333333333333</v>
      </c>
      <c r="CH23" s="135">
        <v>1</v>
      </c>
      <c r="CI23" s="136">
        <f>IFERROR(CH23/CF23,"-")</f>
        <v>1</v>
      </c>
      <c r="CJ23" s="137">
        <v>76000</v>
      </c>
      <c r="CK23" s="138">
        <f>IFERROR(CJ23/CF23,"-")</f>
        <v>76000</v>
      </c>
      <c r="CL23" s="139"/>
      <c r="CM23" s="139"/>
      <c r="CN23" s="139">
        <v>1</v>
      </c>
      <c r="CO23" s="140">
        <v>1</v>
      </c>
      <c r="CP23" s="141">
        <v>20000</v>
      </c>
      <c r="CQ23" s="141">
        <v>76000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114</v>
      </c>
      <c r="C24" s="203"/>
      <c r="D24" s="203" t="s">
        <v>115</v>
      </c>
      <c r="E24" s="203" t="s">
        <v>116</v>
      </c>
      <c r="F24" s="203" t="s">
        <v>64</v>
      </c>
      <c r="G24" s="203"/>
      <c r="H24" s="90" t="s">
        <v>110</v>
      </c>
      <c r="I24" s="90"/>
      <c r="J24" s="188"/>
      <c r="K24" s="81">
        <v>13</v>
      </c>
      <c r="L24" s="81">
        <v>0</v>
      </c>
      <c r="M24" s="81">
        <v>42</v>
      </c>
      <c r="N24" s="91">
        <v>7</v>
      </c>
      <c r="O24" s="92">
        <v>0</v>
      </c>
      <c r="P24" s="93">
        <f>N24+O24</f>
        <v>7</v>
      </c>
      <c r="Q24" s="82">
        <f>IFERROR(P24/M24,"-")</f>
        <v>0.16666666666667</v>
      </c>
      <c r="R24" s="81">
        <v>0</v>
      </c>
      <c r="S24" s="81">
        <v>4</v>
      </c>
      <c r="T24" s="82">
        <f>IFERROR(S24/(O24+P24),"-")</f>
        <v>0.57142857142857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4</v>
      </c>
      <c r="BF24" s="113">
        <f>IF(P24=0,"",IF(BE24=0,"",(BE24/P24)))</f>
        <v>0.57142857142857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2</v>
      </c>
      <c r="BO24" s="120">
        <f>IF(P24=0,"",IF(BN24=0,"",(BN24/P24)))</f>
        <v>0.28571428571429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>
        <v>1</v>
      </c>
      <c r="CG24" s="134">
        <f>IF(P24=0,"",IF(CF24=0,"",(CF24/P24)))</f>
        <v>0.14285714285714</v>
      </c>
      <c r="CH24" s="135"/>
      <c r="CI24" s="136">
        <f>IFERROR(CH24/CF24,"-")</f>
        <v>0</v>
      </c>
      <c r="CJ24" s="137"/>
      <c r="CK24" s="138">
        <f>IFERROR(CJ24/CF24,"-")</f>
        <v>0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117</v>
      </c>
      <c r="C25" s="203"/>
      <c r="D25" s="203" t="s">
        <v>75</v>
      </c>
      <c r="E25" s="203" t="s">
        <v>75</v>
      </c>
      <c r="F25" s="203" t="s">
        <v>76</v>
      </c>
      <c r="G25" s="203"/>
      <c r="H25" s="90"/>
      <c r="I25" s="90"/>
      <c r="J25" s="188"/>
      <c r="K25" s="81">
        <v>218</v>
      </c>
      <c r="L25" s="81">
        <v>53</v>
      </c>
      <c r="M25" s="81">
        <v>20</v>
      </c>
      <c r="N25" s="91">
        <v>17</v>
      </c>
      <c r="O25" s="92">
        <v>0</v>
      </c>
      <c r="P25" s="93">
        <f>N25+O25</f>
        <v>17</v>
      </c>
      <c r="Q25" s="82">
        <f>IFERROR(P25/M25,"-")</f>
        <v>0.85</v>
      </c>
      <c r="R25" s="81">
        <v>3</v>
      </c>
      <c r="S25" s="81">
        <v>3</v>
      </c>
      <c r="T25" s="82">
        <f>IFERROR(S25/(O25+P25),"-")</f>
        <v>0.17647058823529</v>
      </c>
      <c r="U25" s="182"/>
      <c r="V25" s="84">
        <v>6</v>
      </c>
      <c r="W25" s="82">
        <f>IF(P25=0,"-",V25/P25)</f>
        <v>0.35294117647059</v>
      </c>
      <c r="X25" s="186">
        <v>867000</v>
      </c>
      <c r="Y25" s="187">
        <f>IFERROR(X25/P25,"-")</f>
        <v>51000</v>
      </c>
      <c r="Z25" s="187">
        <f>IFERROR(X25/V25,"-")</f>
        <v>144500</v>
      </c>
      <c r="AA25" s="188"/>
      <c r="AB25" s="85"/>
      <c r="AC25" s="79"/>
      <c r="AD25" s="94">
        <v>1</v>
      </c>
      <c r="AE25" s="95">
        <f>IF(P25=0,"",IF(AD25=0,"",(AD25/P25)))</f>
        <v>0.058823529411765</v>
      </c>
      <c r="AF25" s="94">
        <v>1</v>
      </c>
      <c r="AG25" s="96">
        <f>IFERROR(AF25/AD25,"-")</f>
        <v>1</v>
      </c>
      <c r="AH25" s="97">
        <v>633000</v>
      </c>
      <c r="AI25" s="98">
        <f>IFERROR(AH25/AD25,"-")</f>
        <v>633000</v>
      </c>
      <c r="AJ25" s="99"/>
      <c r="AK25" s="99"/>
      <c r="AL25" s="99">
        <v>1</v>
      </c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>
        <v>1</v>
      </c>
      <c r="AW25" s="107">
        <f>IF(P25=0,"",IF(AV25=0,"",(AV25/P25)))</f>
        <v>0.058823529411765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1</v>
      </c>
      <c r="BF25" s="113">
        <f>IF(P25=0,"",IF(BE25=0,"",(BE25/P25)))</f>
        <v>0.058823529411765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8</v>
      </c>
      <c r="BO25" s="120">
        <f>IF(P25=0,"",IF(BN25=0,"",(BN25/P25)))</f>
        <v>0.47058823529412</v>
      </c>
      <c r="BP25" s="121">
        <v>2</v>
      </c>
      <c r="BQ25" s="122">
        <f>IFERROR(BP25/BN25,"-")</f>
        <v>0.25</v>
      </c>
      <c r="BR25" s="123">
        <v>36000</v>
      </c>
      <c r="BS25" s="124">
        <f>IFERROR(BR25/BN25,"-")</f>
        <v>4500</v>
      </c>
      <c r="BT25" s="125">
        <v>1</v>
      </c>
      <c r="BU25" s="125"/>
      <c r="BV25" s="125">
        <v>1</v>
      </c>
      <c r="BW25" s="126">
        <v>6</v>
      </c>
      <c r="BX25" s="127">
        <f>IF(P25=0,"",IF(BW25=0,"",(BW25/P25)))</f>
        <v>0.35294117647059</v>
      </c>
      <c r="BY25" s="128">
        <v>4</v>
      </c>
      <c r="BZ25" s="129">
        <f>IFERROR(BY25/BW25,"-")</f>
        <v>0.66666666666667</v>
      </c>
      <c r="CA25" s="130">
        <v>242000</v>
      </c>
      <c r="CB25" s="131">
        <f>IFERROR(CA25/BW25,"-")</f>
        <v>40333.333333333</v>
      </c>
      <c r="CC25" s="132">
        <v>1</v>
      </c>
      <c r="CD25" s="132">
        <v>1</v>
      </c>
      <c r="CE25" s="132">
        <v>2</v>
      </c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6</v>
      </c>
      <c r="CP25" s="141">
        <v>867000</v>
      </c>
      <c r="CQ25" s="141">
        <v>633000</v>
      </c>
      <c r="CR25" s="141"/>
      <c r="CS25" s="142" t="str">
        <f>IF(AND(CQ25=0,CR25=0),"",IF(AND(CQ25&lt;=100000,CR25&lt;=100000),"",IF(CQ25/CP25&gt;0.7,"男高",IF(CR25/CP25&gt;0.7,"女高",""))))</f>
        <v>男高</v>
      </c>
    </row>
    <row r="26" spans="1:98">
      <c r="A26" s="80">
        <f>AB26</f>
        <v>0.71111111111111</v>
      </c>
      <c r="B26" s="203" t="s">
        <v>118</v>
      </c>
      <c r="C26" s="203"/>
      <c r="D26" s="203" t="s">
        <v>62</v>
      </c>
      <c r="E26" s="203" t="s">
        <v>63</v>
      </c>
      <c r="F26" s="203" t="s">
        <v>64</v>
      </c>
      <c r="G26" s="203" t="s">
        <v>119</v>
      </c>
      <c r="H26" s="90" t="s">
        <v>83</v>
      </c>
      <c r="I26" s="90" t="s">
        <v>120</v>
      </c>
      <c r="J26" s="188">
        <v>90000</v>
      </c>
      <c r="K26" s="81">
        <v>21</v>
      </c>
      <c r="L26" s="81">
        <v>0</v>
      </c>
      <c r="M26" s="81">
        <v>80</v>
      </c>
      <c r="N26" s="91">
        <v>8</v>
      </c>
      <c r="O26" s="92">
        <v>0</v>
      </c>
      <c r="P26" s="93">
        <f>N26+O26</f>
        <v>8</v>
      </c>
      <c r="Q26" s="82">
        <f>IFERROR(P26/M26,"-")</f>
        <v>0.1</v>
      </c>
      <c r="R26" s="81">
        <v>0</v>
      </c>
      <c r="S26" s="81">
        <v>3</v>
      </c>
      <c r="T26" s="82">
        <f>IFERROR(S26/(O26+P26),"-")</f>
        <v>0.375</v>
      </c>
      <c r="U26" s="182">
        <f>IFERROR(J26/SUM(P26:P27),"-")</f>
        <v>6000</v>
      </c>
      <c r="V26" s="84">
        <v>2</v>
      </c>
      <c r="W26" s="82">
        <f>IF(P26=0,"-",V26/P26)</f>
        <v>0.25</v>
      </c>
      <c r="X26" s="186">
        <v>51000</v>
      </c>
      <c r="Y26" s="187">
        <f>IFERROR(X26/P26,"-")</f>
        <v>6375</v>
      </c>
      <c r="Z26" s="187">
        <f>IFERROR(X26/V26,"-")</f>
        <v>25500</v>
      </c>
      <c r="AA26" s="188">
        <f>SUM(X26:X27)-SUM(J26:J27)</f>
        <v>-26000</v>
      </c>
      <c r="AB26" s="85">
        <f>SUM(X26:X27)/SUM(J26:J27)</f>
        <v>0.71111111111111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4</v>
      </c>
      <c r="BF26" s="113">
        <f>IF(P26=0,"",IF(BE26=0,"",(BE26/P26)))</f>
        <v>0.5</v>
      </c>
      <c r="BG26" s="112">
        <v>1</v>
      </c>
      <c r="BH26" s="114">
        <f>IFERROR(BG26/BE26,"-")</f>
        <v>0.25</v>
      </c>
      <c r="BI26" s="115">
        <v>45000</v>
      </c>
      <c r="BJ26" s="116">
        <f>IFERROR(BI26/BE26,"-")</f>
        <v>11250</v>
      </c>
      <c r="BK26" s="117"/>
      <c r="BL26" s="117"/>
      <c r="BM26" s="117">
        <v>1</v>
      </c>
      <c r="BN26" s="119">
        <v>3</v>
      </c>
      <c r="BO26" s="120">
        <f>IF(P26=0,"",IF(BN26=0,"",(BN26/P26)))</f>
        <v>0.375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1</v>
      </c>
      <c r="BX26" s="127">
        <f>IF(P26=0,"",IF(BW26=0,"",(BW26/P26)))</f>
        <v>0.125</v>
      </c>
      <c r="BY26" s="128">
        <v>1</v>
      </c>
      <c r="BZ26" s="129">
        <f>IFERROR(BY26/BW26,"-")</f>
        <v>1</v>
      </c>
      <c r="CA26" s="130">
        <v>6000</v>
      </c>
      <c r="CB26" s="131">
        <f>IFERROR(CA26/BW26,"-")</f>
        <v>6000</v>
      </c>
      <c r="CC26" s="132"/>
      <c r="CD26" s="132">
        <v>1</v>
      </c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2</v>
      </c>
      <c r="CP26" s="141">
        <v>51000</v>
      </c>
      <c r="CQ26" s="141">
        <v>45000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121</v>
      </c>
      <c r="C27" s="203"/>
      <c r="D27" s="203" t="s">
        <v>62</v>
      </c>
      <c r="E27" s="203" t="s">
        <v>63</v>
      </c>
      <c r="F27" s="203" t="s">
        <v>76</v>
      </c>
      <c r="G27" s="203"/>
      <c r="H27" s="90"/>
      <c r="I27" s="90"/>
      <c r="J27" s="188"/>
      <c r="K27" s="81">
        <v>60</v>
      </c>
      <c r="L27" s="81">
        <v>35</v>
      </c>
      <c r="M27" s="81">
        <v>7</v>
      </c>
      <c r="N27" s="91">
        <v>7</v>
      </c>
      <c r="O27" s="92">
        <v>0</v>
      </c>
      <c r="P27" s="93">
        <f>N27+O27</f>
        <v>7</v>
      </c>
      <c r="Q27" s="82">
        <f>IFERROR(P27/M27,"-")</f>
        <v>1</v>
      </c>
      <c r="R27" s="81">
        <v>0</v>
      </c>
      <c r="S27" s="81">
        <v>0</v>
      </c>
      <c r="T27" s="82">
        <f>IFERROR(S27/(O27+P27),"-")</f>
        <v>0</v>
      </c>
      <c r="U27" s="182"/>
      <c r="V27" s="84">
        <v>1</v>
      </c>
      <c r="W27" s="82">
        <f>IF(P27=0,"-",V27/P27)</f>
        <v>0.14285714285714</v>
      </c>
      <c r="X27" s="186">
        <v>13000</v>
      </c>
      <c r="Y27" s="187">
        <f>IFERROR(X27/P27,"-")</f>
        <v>1857.1428571429</v>
      </c>
      <c r="Z27" s="187">
        <f>IFERROR(X27/V27,"-")</f>
        <v>13000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3</v>
      </c>
      <c r="BO27" s="120">
        <f>IF(P27=0,"",IF(BN27=0,"",(BN27/P27)))</f>
        <v>0.42857142857143</v>
      </c>
      <c r="BP27" s="121">
        <v>1</v>
      </c>
      <c r="BQ27" s="122">
        <f>IFERROR(BP27/BN27,"-")</f>
        <v>0.33333333333333</v>
      </c>
      <c r="BR27" s="123">
        <v>15000</v>
      </c>
      <c r="BS27" s="124">
        <f>IFERROR(BR27/BN27,"-")</f>
        <v>5000</v>
      </c>
      <c r="BT27" s="125"/>
      <c r="BU27" s="125"/>
      <c r="BV27" s="125">
        <v>1</v>
      </c>
      <c r="BW27" s="126">
        <v>3</v>
      </c>
      <c r="BX27" s="127">
        <f>IF(P27=0,"",IF(BW27=0,"",(BW27/P27)))</f>
        <v>0.42857142857143</v>
      </c>
      <c r="BY27" s="128">
        <v>1</v>
      </c>
      <c r="BZ27" s="129">
        <f>IFERROR(BY27/BW27,"-")</f>
        <v>0.33333333333333</v>
      </c>
      <c r="CA27" s="130">
        <v>13000</v>
      </c>
      <c r="CB27" s="131">
        <f>IFERROR(CA27/BW27,"-")</f>
        <v>4333.3333333333</v>
      </c>
      <c r="CC27" s="132"/>
      <c r="CD27" s="132"/>
      <c r="CE27" s="132">
        <v>1</v>
      </c>
      <c r="CF27" s="133">
        <v>1</v>
      </c>
      <c r="CG27" s="134">
        <f>IF(P27=0,"",IF(CF27=0,"",(CF27/P27)))</f>
        <v>0.14285714285714</v>
      </c>
      <c r="CH27" s="135"/>
      <c r="CI27" s="136">
        <f>IFERROR(CH27/CF27,"-")</f>
        <v>0</v>
      </c>
      <c r="CJ27" s="137"/>
      <c r="CK27" s="138">
        <f>IFERROR(CJ27/CF27,"-")</f>
        <v>0</v>
      </c>
      <c r="CL27" s="139"/>
      <c r="CM27" s="139"/>
      <c r="CN27" s="139"/>
      <c r="CO27" s="140">
        <v>1</v>
      </c>
      <c r="CP27" s="141">
        <v>13000</v>
      </c>
      <c r="CQ27" s="141">
        <v>15000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0.055555555555556</v>
      </c>
      <c r="B28" s="203" t="s">
        <v>122</v>
      </c>
      <c r="C28" s="203"/>
      <c r="D28" s="203" t="s">
        <v>95</v>
      </c>
      <c r="E28" s="203" t="s">
        <v>96</v>
      </c>
      <c r="F28" s="203" t="s">
        <v>64</v>
      </c>
      <c r="G28" s="203" t="s">
        <v>119</v>
      </c>
      <c r="H28" s="90" t="s">
        <v>83</v>
      </c>
      <c r="I28" s="90" t="s">
        <v>123</v>
      </c>
      <c r="J28" s="188">
        <v>90000</v>
      </c>
      <c r="K28" s="81">
        <v>9</v>
      </c>
      <c r="L28" s="81">
        <v>0</v>
      </c>
      <c r="M28" s="81">
        <v>25</v>
      </c>
      <c r="N28" s="91">
        <v>3</v>
      </c>
      <c r="O28" s="92">
        <v>0</v>
      </c>
      <c r="P28" s="93">
        <f>N28+O28</f>
        <v>3</v>
      </c>
      <c r="Q28" s="82">
        <f>IFERROR(P28/M28,"-")</f>
        <v>0.12</v>
      </c>
      <c r="R28" s="81">
        <v>0</v>
      </c>
      <c r="S28" s="81">
        <v>0</v>
      </c>
      <c r="T28" s="82">
        <f>IFERROR(S28/(O28+P28),"-")</f>
        <v>0</v>
      </c>
      <c r="U28" s="182">
        <f>IFERROR(J28/SUM(P28:P29),"-")</f>
        <v>18000</v>
      </c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>
        <f>SUM(X28:X29)-SUM(J28:J29)</f>
        <v>-85000</v>
      </c>
      <c r="AB28" s="85">
        <f>SUM(X28:X29)/SUM(J28:J29)</f>
        <v>0.055555555555556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0.33333333333333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1</v>
      </c>
      <c r="BO28" s="120">
        <f>IF(P28=0,"",IF(BN28=0,"",(BN28/P28)))</f>
        <v>0.33333333333333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1</v>
      </c>
      <c r="BX28" s="127">
        <f>IF(P28=0,"",IF(BW28=0,"",(BW28/P28)))</f>
        <v>0.33333333333333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124</v>
      </c>
      <c r="C29" s="203"/>
      <c r="D29" s="203" t="s">
        <v>95</v>
      </c>
      <c r="E29" s="203" t="s">
        <v>96</v>
      </c>
      <c r="F29" s="203" t="s">
        <v>76</v>
      </c>
      <c r="G29" s="203"/>
      <c r="H29" s="90"/>
      <c r="I29" s="90"/>
      <c r="J29" s="188"/>
      <c r="K29" s="81">
        <v>26</v>
      </c>
      <c r="L29" s="81">
        <v>16</v>
      </c>
      <c r="M29" s="81">
        <v>10</v>
      </c>
      <c r="N29" s="91">
        <v>2</v>
      </c>
      <c r="O29" s="92">
        <v>0</v>
      </c>
      <c r="P29" s="93">
        <f>N29+O29</f>
        <v>2</v>
      </c>
      <c r="Q29" s="82">
        <f>IFERROR(P29/M29,"-")</f>
        <v>0.2</v>
      </c>
      <c r="R29" s="81">
        <v>0</v>
      </c>
      <c r="S29" s="81">
        <v>0</v>
      </c>
      <c r="T29" s="82">
        <f>IFERROR(S29/(O29+P29),"-")</f>
        <v>0</v>
      </c>
      <c r="U29" s="182"/>
      <c r="V29" s="84">
        <v>0</v>
      </c>
      <c r="W29" s="82">
        <f>IF(P29=0,"-",V29/P29)</f>
        <v>0</v>
      </c>
      <c r="X29" s="186">
        <v>5000</v>
      </c>
      <c r="Y29" s="187">
        <f>IFERROR(X29/P29,"-")</f>
        <v>2500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1</v>
      </c>
      <c r="BO29" s="120">
        <f>IF(P29=0,"",IF(BN29=0,"",(BN29/P29)))</f>
        <v>0.5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1</v>
      </c>
      <c r="BX29" s="127">
        <f>IF(P29=0,"",IF(BW29=0,"",(BW29/P29)))</f>
        <v>0.5</v>
      </c>
      <c r="BY29" s="128">
        <v>1</v>
      </c>
      <c r="BZ29" s="129">
        <f>IFERROR(BY29/BW29,"-")</f>
        <v>1</v>
      </c>
      <c r="CA29" s="130">
        <v>5000</v>
      </c>
      <c r="CB29" s="131">
        <f>IFERROR(CA29/BW29,"-")</f>
        <v>5000</v>
      </c>
      <c r="CC29" s="132">
        <v>1</v>
      </c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5000</v>
      </c>
      <c r="CQ29" s="141">
        <v>5000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0.975</v>
      </c>
      <c r="B30" s="203" t="s">
        <v>125</v>
      </c>
      <c r="C30" s="203"/>
      <c r="D30" s="203" t="s">
        <v>86</v>
      </c>
      <c r="E30" s="203" t="s">
        <v>87</v>
      </c>
      <c r="F30" s="203" t="s">
        <v>64</v>
      </c>
      <c r="G30" s="203" t="s">
        <v>65</v>
      </c>
      <c r="H30" s="90" t="s">
        <v>83</v>
      </c>
      <c r="I30" s="90" t="s">
        <v>126</v>
      </c>
      <c r="J30" s="188">
        <v>120000</v>
      </c>
      <c r="K30" s="81">
        <v>29</v>
      </c>
      <c r="L30" s="81">
        <v>0</v>
      </c>
      <c r="M30" s="81">
        <v>93</v>
      </c>
      <c r="N30" s="91">
        <v>10</v>
      </c>
      <c r="O30" s="92">
        <v>0</v>
      </c>
      <c r="P30" s="93">
        <f>N30+O30</f>
        <v>10</v>
      </c>
      <c r="Q30" s="82">
        <f>IFERROR(P30/M30,"-")</f>
        <v>0.10752688172043</v>
      </c>
      <c r="R30" s="81">
        <v>0</v>
      </c>
      <c r="S30" s="81">
        <v>4</v>
      </c>
      <c r="T30" s="82">
        <f>IFERROR(S30/(O30+P30),"-")</f>
        <v>0.4</v>
      </c>
      <c r="U30" s="182">
        <f>IFERROR(J30/SUM(P30:P31),"-")</f>
        <v>8571.4285714286</v>
      </c>
      <c r="V30" s="84">
        <v>1</v>
      </c>
      <c r="W30" s="82">
        <f>IF(P30=0,"-",V30/P30)</f>
        <v>0.1</v>
      </c>
      <c r="X30" s="186">
        <v>85000</v>
      </c>
      <c r="Y30" s="187">
        <f>IFERROR(X30/P30,"-")</f>
        <v>8500</v>
      </c>
      <c r="Z30" s="187">
        <f>IFERROR(X30/V30,"-")</f>
        <v>85000</v>
      </c>
      <c r="AA30" s="188">
        <f>SUM(X30:X31)-SUM(J30:J31)</f>
        <v>-3000</v>
      </c>
      <c r="AB30" s="85">
        <f>SUM(X30:X31)/SUM(J30:J31)</f>
        <v>0.975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>
        <v>1</v>
      </c>
      <c r="AN30" s="101">
        <f>IF(P30=0,"",IF(AM30=0,"",(AM30/P30)))</f>
        <v>0.1</v>
      </c>
      <c r="AO30" s="100"/>
      <c r="AP30" s="102">
        <f>IFERROR(AP30/AM30,"-")</f>
        <v>0</v>
      </c>
      <c r="AQ30" s="103"/>
      <c r="AR30" s="104">
        <f>IFERROR(AQ30/AM30,"-")</f>
        <v>0</v>
      </c>
      <c r="AS30" s="105"/>
      <c r="AT30" s="105"/>
      <c r="AU30" s="105"/>
      <c r="AV30" s="106">
        <v>1</v>
      </c>
      <c r="AW30" s="107">
        <f>IF(P30=0,"",IF(AV30=0,"",(AV30/P30)))</f>
        <v>0.1</v>
      </c>
      <c r="AX30" s="106"/>
      <c r="AY30" s="108">
        <f>IFERROR(AX30/AV30,"-")</f>
        <v>0</v>
      </c>
      <c r="AZ30" s="109"/>
      <c r="BA30" s="110">
        <f>IFERROR(AZ30/AV30,"-")</f>
        <v>0</v>
      </c>
      <c r="BB30" s="111"/>
      <c r="BC30" s="111"/>
      <c r="BD30" s="111"/>
      <c r="BE30" s="112">
        <v>1</v>
      </c>
      <c r="BF30" s="113">
        <f>IF(P30=0,"",IF(BE30=0,"",(BE30/P30)))</f>
        <v>0.1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5</v>
      </c>
      <c r="BO30" s="120">
        <f>IF(P30=0,"",IF(BN30=0,"",(BN30/P30)))</f>
        <v>0.5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2</v>
      </c>
      <c r="BX30" s="127">
        <f>IF(P30=0,"",IF(BW30=0,"",(BW30/P30)))</f>
        <v>0.2</v>
      </c>
      <c r="BY30" s="128">
        <v>1</v>
      </c>
      <c r="BZ30" s="129">
        <f>IFERROR(BY30/BW30,"-")</f>
        <v>0.5</v>
      </c>
      <c r="CA30" s="130">
        <v>85000</v>
      </c>
      <c r="CB30" s="131">
        <f>IFERROR(CA30/BW30,"-")</f>
        <v>42500</v>
      </c>
      <c r="CC30" s="132"/>
      <c r="CD30" s="132"/>
      <c r="CE30" s="132">
        <v>1</v>
      </c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1</v>
      </c>
      <c r="CP30" s="141">
        <v>85000</v>
      </c>
      <c r="CQ30" s="141">
        <v>85000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127</v>
      </c>
      <c r="C31" s="203"/>
      <c r="D31" s="203" t="s">
        <v>86</v>
      </c>
      <c r="E31" s="203" t="s">
        <v>87</v>
      </c>
      <c r="F31" s="203" t="s">
        <v>76</v>
      </c>
      <c r="G31" s="203"/>
      <c r="H31" s="90"/>
      <c r="I31" s="90"/>
      <c r="J31" s="188"/>
      <c r="K31" s="81">
        <v>16</v>
      </c>
      <c r="L31" s="81">
        <v>15</v>
      </c>
      <c r="M31" s="81">
        <v>4</v>
      </c>
      <c r="N31" s="91">
        <v>4</v>
      </c>
      <c r="O31" s="92">
        <v>0</v>
      </c>
      <c r="P31" s="93">
        <f>N31+O31</f>
        <v>4</v>
      </c>
      <c r="Q31" s="82">
        <f>IFERROR(P31/M31,"-")</f>
        <v>1</v>
      </c>
      <c r="R31" s="81">
        <v>0</v>
      </c>
      <c r="S31" s="81">
        <v>2</v>
      </c>
      <c r="T31" s="82">
        <f>IFERROR(S31/(O31+P31),"-")</f>
        <v>0.5</v>
      </c>
      <c r="U31" s="182"/>
      <c r="V31" s="84">
        <v>2</v>
      </c>
      <c r="W31" s="82">
        <f>IF(P31=0,"-",V31/P31)</f>
        <v>0.5</v>
      </c>
      <c r="X31" s="186">
        <v>32000</v>
      </c>
      <c r="Y31" s="187">
        <f>IFERROR(X31/P31,"-")</f>
        <v>8000</v>
      </c>
      <c r="Z31" s="187">
        <f>IFERROR(X31/V31,"-")</f>
        <v>16000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2</v>
      </c>
      <c r="BF31" s="113">
        <f>IF(P31=0,"",IF(BE31=0,"",(BE31/P31)))</f>
        <v>0.5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/>
      <c r="BO31" s="120">
        <f>IF(P31=0,"",IF(BN31=0,"",(BN31/P31)))</f>
        <v>0</v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>
        <v>2</v>
      </c>
      <c r="BX31" s="127">
        <f>IF(P31=0,"",IF(BW31=0,"",(BW31/P31)))</f>
        <v>0.5</v>
      </c>
      <c r="BY31" s="128">
        <v>2</v>
      </c>
      <c r="BZ31" s="129">
        <f>IFERROR(BY31/BW31,"-")</f>
        <v>1</v>
      </c>
      <c r="CA31" s="130">
        <v>32000</v>
      </c>
      <c r="CB31" s="131">
        <f>IFERROR(CA31/BW31,"-")</f>
        <v>16000</v>
      </c>
      <c r="CC31" s="132">
        <v>1</v>
      </c>
      <c r="CD31" s="132"/>
      <c r="CE31" s="132">
        <v>1</v>
      </c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2</v>
      </c>
      <c r="CP31" s="141">
        <v>32000</v>
      </c>
      <c r="CQ31" s="141">
        <v>27000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>
        <f>AB32</f>
        <v>0.02</v>
      </c>
      <c r="B32" s="203" t="s">
        <v>128</v>
      </c>
      <c r="C32" s="203"/>
      <c r="D32" s="203" t="s">
        <v>62</v>
      </c>
      <c r="E32" s="203" t="s">
        <v>63</v>
      </c>
      <c r="F32" s="203" t="s">
        <v>64</v>
      </c>
      <c r="G32" s="203" t="s">
        <v>69</v>
      </c>
      <c r="H32" s="90" t="s">
        <v>83</v>
      </c>
      <c r="I32" s="205" t="s">
        <v>129</v>
      </c>
      <c r="J32" s="188">
        <v>150000</v>
      </c>
      <c r="K32" s="81">
        <v>17</v>
      </c>
      <c r="L32" s="81">
        <v>0</v>
      </c>
      <c r="M32" s="81">
        <v>78</v>
      </c>
      <c r="N32" s="91">
        <v>3</v>
      </c>
      <c r="O32" s="92">
        <v>0</v>
      </c>
      <c r="P32" s="93">
        <f>N32+O32</f>
        <v>3</v>
      </c>
      <c r="Q32" s="82">
        <f>IFERROR(P32/M32,"-")</f>
        <v>0.038461538461538</v>
      </c>
      <c r="R32" s="81">
        <v>0</v>
      </c>
      <c r="S32" s="81">
        <v>1</v>
      </c>
      <c r="T32" s="82">
        <f>IFERROR(S32/(O32+P32),"-")</f>
        <v>0.33333333333333</v>
      </c>
      <c r="U32" s="182">
        <f>IFERROR(J32/SUM(P32:P33),"-")</f>
        <v>18750</v>
      </c>
      <c r="V32" s="84">
        <v>1</v>
      </c>
      <c r="W32" s="82">
        <f>IF(P32=0,"-",V32/P32)</f>
        <v>0.33333333333333</v>
      </c>
      <c r="X32" s="186">
        <v>3000</v>
      </c>
      <c r="Y32" s="187">
        <f>IFERROR(X32/P32,"-")</f>
        <v>1000</v>
      </c>
      <c r="Z32" s="187">
        <f>IFERROR(X32/V32,"-")</f>
        <v>3000</v>
      </c>
      <c r="AA32" s="188">
        <f>SUM(X32:X33)-SUM(J32:J33)</f>
        <v>-147000</v>
      </c>
      <c r="AB32" s="85">
        <f>SUM(X32:X33)/SUM(J32:J33)</f>
        <v>0.02</v>
      </c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2</v>
      </c>
      <c r="BF32" s="113">
        <f>IF(P32=0,"",IF(BE32=0,"",(BE32/P32)))</f>
        <v>0.66666666666667</v>
      </c>
      <c r="BG32" s="112">
        <v>1</v>
      </c>
      <c r="BH32" s="114">
        <f>IFERROR(BG32/BE32,"-")</f>
        <v>0.5</v>
      </c>
      <c r="BI32" s="115">
        <v>3000</v>
      </c>
      <c r="BJ32" s="116">
        <f>IFERROR(BI32/BE32,"-")</f>
        <v>1500</v>
      </c>
      <c r="BK32" s="117">
        <v>1</v>
      </c>
      <c r="BL32" s="117"/>
      <c r="BM32" s="117"/>
      <c r="BN32" s="119">
        <v>1</v>
      </c>
      <c r="BO32" s="120">
        <f>IF(P32=0,"",IF(BN32=0,"",(BN32/P32)))</f>
        <v>0.33333333333333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1</v>
      </c>
      <c r="CP32" s="141">
        <v>3000</v>
      </c>
      <c r="CQ32" s="141">
        <v>3000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130</v>
      </c>
      <c r="C33" s="203"/>
      <c r="D33" s="203" t="s">
        <v>62</v>
      </c>
      <c r="E33" s="203" t="s">
        <v>63</v>
      </c>
      <c r="F33" s="203" t="s">
        <v>76</v>
      </c>
      <c r="G33" s="203"/>
      <c r="H33" s="90"/>
      <c r="I33" s="90"/>
      <c r="J33" s="188"/>
      <c r="K33" s="81">
        <v>54</v>
      </c>
      <c r="L33" s="81">
        <v>34</v>
      </c>
      <c r="M33" s="81">
        <v>13</v>
      </c>
      <c r="N33" s="91">
        <v>5</v>
      </c>
      <c r="O33" s="92">
        <v>0</v>
      </c>
      <c r="P33" s="93">
        <f>N33+O33</f>
        <v>5</v>
      </c>
      <c r="Q33" s="82">
        <f>IFERROR(P33/M33,"-")</f>
        <v>0.38461538461538</v>
      </c>
      <c r="R33" s="81">
        <v>0</v>
      </c>
      <c r="S33" s="81">
        <v>2</v>
      </c>
      <c r="T33" s="82">
        <f>IFERROR(S33/(O33+P33),"-")</f>
        <v>0.4</v>
      </c>
      <c r="U33" s="182"/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1</v>
      </c>
      <c r="BO33" s="120">
        <f>IF(P33=0,"",IF(BN33=0,"",(BN33/P33)))</f>
        <v>0.2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4</v>
      </c>
      <c r="BX33" s="127">
        <f>IF(P33=0,"",IF(BW33=0,"",(BW33/P33)))</f>
        <v>0.8</v>
      </c>
      <c r="BY33" s="128">
        <v>1</v>
      </c>
      <c r="BZ33" s="129">
        <f>IFERROR(BY33/BW33,"-")</f>
        <v>0.25</v>
      </c>
      <c r="CA33" s="130">
        <v>15000</v>
      </c>
      <c r="CB33" s="131">
        <f>IFERROR(CA33/BW33,"-")</f>
        <v>3750</v>
      </c>
      <c r="CC33" s="132"/>
      <c r="CD33" s="132">
        <v>1</v>
      </c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>
        <v>15000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>
        <f>AB34</f>
        <v>1.2222222222222</v>
      </c>
      <c r="B34" s="203" t="s">
        <v>131</v>
      </c>
      <c r="C34" s="203"/>
      <c r="D34" s="203" t="s">
        <v>95</v>
      </c>
      <c r="E34" s="203" t="s">
        <v>96</v>
      </c>
      <c r="F34" s="203" t="s">
        <v>64</v>
      </c>
      <c r="G34" s="203" t="s">
        <v>132</v>
      </c>
      <c r="H34" s="90" t="s">
        <v>83</v>
      </c>
      <c r="I34" s="90" t="s">
        <v>123</v>
      </c>
      <c r="J34" s="188">
        <v>90000</v>
      </c>
      <c r="K34" s="81">
        <v>11</v>
      </c>
      <c r="L34" s="81">
        <v>0</v>
      </c>
      <c r="M34" s="81">
        <v>29</v>
      </c>
      <c r="N34" s="91">
        <v>4</v>
      </c>
      <c r="O34" s="92">
        <v>0</v>
      </c>
      <c r="P34" s="93">
        <f>N34+O34</f>
        <v>4</v>
      </c>
      <c r="Q34" s="82">
        <f>IFERROR(P34/M34,"-")</f>
        <v>0.13793103448276</v>
      </c>
      <c r="R34" s="81">
        <v>0</v>
      </c>
      <c r="S34" s="81">
        <v>3</v>
      </c>
      <c r="T34" s="82">
        <f>IFERROR(S34/(O34+P34),"-")</f>
        <v>0.75</v>
      </c>
      <c r="U34" s="182">
        <f>IFERROR(J34/SUM(P34:P35),"-")</f>
        <v>11250</v>
      </c>
      <c r="V34" s="84">
        <v>1</v>
      </c>
      <c r="W34" s="82">
        <f>IF(P34=0,"-",V34/P34)</f>
        <v>0.25</v>
      </c>
      <c r="X34" s="186">
        <v>8000</v>
      </c>
      <c r="Y34" s="187">
        <f>IFERROR(X34/P34,"-")</f>
        <v>2000</v>
      </c>
      <c r="Z34" s="187">
        <f>IFERROR(X34/V34,"-")</f>
        <v>8000</v>
      </c>
      <c r="AA34" s="188">
        <f>SUM(X34:X35)-SUM(J34:J35)</f>
        <v>20000</v>
      </c>
      <c r="AB34" s="85">
        <f>SUM(X34:X35)/SUM(J34:J35)</f>
        <v>1.2222222222222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>
        <v>1</v>
      </c>
      <c r="AN34" s="101">
        <f>IF(P34=0,"",IF(AM34=0,"",(AM34/P34)))</f>
        <v>0.25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2</v>
      </c>
      <c r="BF34" s="113">
        <f>IF(P34=0,"",IF(BE34=0,"",(BE34/P34)))</f>
        <v>0.5</v>
      </c>
      <c r="BG34" s="112">
        <v>1</v>
      </c>
      <c r="BH34" s="114">
        <f>IFERROR(BG34/BE34,"-")</f>
        <v>0.5</v>
      </c>
      <c r="BI34" s="115">
        <v>8000</v>
      </c>
      <c r="BJ34" s="116">
        <f>IFERROR(BI34/BE34,"-")</f>
        <v>4000</v>
      </c>
      <c r="BK34" s="117"/>
      <c r="BL34" s="117">
        <v>1</v>
      </c>
      <c r="BM34" s="117"/>
      <c r="BN34" s="119">
        <v>1</v>
      </c>
      <c r="BO34" s="120">
        <f>IF(P34=0,"",IF(BN34=0,"",(BN34/P34)))</f>
        <v>0.25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1</v>
      </c>
      <c r="CP34" s="141">
        <v>8000</v>
      </c>
      <c r="CQ34" s="141">
        <v>8000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133</v>
      </c>
      <c r="C35" s="203"/>
      <c r="D35" s="203" t="s">
        <v>95</v>
      </c>
      <c r="E35" s="203" t="s">
        <v>96</v>
      </c>
      <c r="F35" s="203" t="s">
        <v>76</v>
      </c>
      <c r="G35" s="203"/>
      <c r="H35" s="90"/>
      <c r="I35" s="90"/>
      <c r="J35" s="188"/>
      <c r="K35" s="81">
        <v>24</v>
      </c>
      <c r="L35" s="81">
        <v>16</v>
      </c>
      <c r="M35" s="81">
        <v>3</v>
      </c>
      <c r="N35" s="91">
        <v>4</v>
      </c>
      <c r="O35" s="92">
        <v>0</v>
      </c>
      <c r="P35" s="93">
        <f>N35+O35</f>
        <v>4</v>
      </c>
      <c r="Q35" s="82">
        <f>IFERROR(P35/M35,"-")</f>
        <v>1.3333333333333</v>
      </c>
      <c r="R35" s="81">
        <v>0</v>
      </c>
      <c r="S35" s="81">
        <v>3</v>
      </c>
      <c r="T35" s="82">
        <f>IFERROR(S35/(O35+P35),"-")</f>
        <v>0.75</v>
      </c>
      <c r="U35" s="182"/>
      <c r="V35" s="84">
        <v>1</v>
      </c>
      <c r="W35" s="82">
        <f>IF(P35=0,"-",V35/P35)</f>
        <v>0.25</v>
      </c>
      <c r="X35" s="186">
        <v>102000</v>
      </c>
      <c r="Y35" s="187">
        <f>IFERROR(X35/P35,"-")</f>
        <v>25500</v>
      </c>
      <c r="Z35" s="187">
        <f>IFERROR(X35/V35,"-")</f>
        <v>102000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>
        <v>1</v>
      </c>
      <c r="AW35" s="107">
        <f>IF(P35=0,"",IF(AV35=0,"",(AV35/P35)))</f>
        <v>0.25</v>
      </c>
      <c r="AX35" s="106"/>
      <c r="AY35" s="108">
        <f>IFERROR(AX35/AV35,"-")</f>
        <v>0</v>
      </c>
      <c r="AZ35" s="109"/>
      <c r="BA35" s="110">
        <f>IFERROR(AZ35/AV35,"-")</f>
        <v>0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3</v>
      </c>
      <c r="BO35" s="120">
        <f>IF(P35=0,"",IF(BN35=0,"",(BN35/P35)))</f>
        <v>0.75</v>
      </c>
      <c r="BP35" s="121">
        <v>2</v>
      </c>
      <c r="BQ35" s="122">
        <f>IFERROR(BP35/BN35,"-")</f>
        <v>0.66666666666667</v>
      </c>
      <c r="BR35" s="123">
        <v>562000</v>
      </c>
      <c r="BS35" s="124">
        <f>IFERROR(BR35/BN35,"-")</f>
        <v>187333.33333333</v>
      </c>
      <c r="BT35" s="125"/>
      <c r="BU35" s="125">
        <v>1</v>
      </c>
      <c r="BV35" s="125">
        <v>1</v>
      </c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1</v>
      </c>
      <c r="CP35" s="141">
        <v>102000</v>
      </c>
      <c r="CQ35" s="141">
        <v>554000</v>
      </c>
      <c r="CR35" s="141"/>
      <c r="CS35" s="142" t="str">
        <f>IF(AND(CQ35=0,CR35=0),"",IF(AND(CQ35&lt;=100000,CR35&lt;=100000),"",IF(CQ35/CP35&gt;0.7,"男高",IF(CR35/CP35&gt;0.7,"女高",""))))</f>
        <v>男高</v>
      </c>
    </row>
    <row r="36" spans="1:98">
      <c r="A36" s="80">
        <f>AB36</f>
        <v>0.97692307692308</v>
      </c>
      <c r="B36" s="203" t="s">
        <v>134</v>
      </c>
      <c r="C36" s="203"/>
      <c r="D36" s="203" t="s">
        <v>86</v>
      </c>
      <c r="E36" s="203" t="s">
        <v>87</v>
      </c>
      <c r="F36" s="203" t="s">
        <v>64</v>
      </c>
      <c r="G36" s="203" t="s">
        <v>79</v>
      </c>
      <c r="H36" s="90" t="s">
        <v>83</v>
      </c>
      <c r="I36" s="90" t="s">
        <v>135</v>
      </c>
      <c r="J36" s="188">
        <v>130000</v>
      </c>
      <c r="K36" s="81">
        <v>21</v>
      </c>
      <c r="L36" s="81">
        <v>0</v>
      </c>
      <c r="M36" s="81">
        <v>99</v>
      </c>
      <c r="N36" s="91">
        <v>8</v>
      </c>
      <c r="O36" s="92">
        <v>0</v>
      </c>
      <c r="P36" s="93">
        <f>N36+O36</f>
        <v>8</v>
      </c>
      <c r="Q36" s="82">
        <f>IFERROR(P36/M36,"-")</f>
        <v>0.080808080808081</v>
      </c>
      <c r="R36" s="81">
        <v>0</v>
      </c>
      <c r="S36" s="81">
        <v>4</v>
      </c>
      <c r="T36" s="82">
        <f>IFERROR(S36/(O36+P36),"-")</f>
        <v>0.5</v>
      </c>
      <c r="U36" s="182">
        <f>IFERROR(J36/SUM(P36:P37),"-")</f>
        <v>6500</v>
      </c>
      <c r="V36" s="84">
        <v>1</v>
      </c>
      <c r="W36" s="82">
        <f>IF(P36=0,"-",V36/P36)</f>
        <v>0.125</v>
      </c>
      <c r="X36" s="186">
        <v>6000</v>
      </c>
      <c r="Y36" s="187">
        <f>IFERROR(X36/P36,"-")</f>
        <v>750</v>
      </c>
      <c r="Z36" s="187">
        <f>IFERROR(X36/V36,"-")</f>
        <v>6000</v>
      </c>
      <c r="AA36" s="188">
        <f>SUM(X36:X37)-SUM(J36:J37)</f>
        <v>-3000</v>
      </c>
      <c r="AB36" s="85">
        <f>SUM(X36:X37)/SUM(J36:J37)</f>
        <v>0.97692307692308</v>
      </c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1</v>
      </c>
      <c r="BF36" s="113">
        <f>IF(P36=0,"",IF(BE36=0,"",(BE36/P36)))</f>
        <v>0.125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3</v>
      </c>
      <c r="BO36" s="120">
        <f>IF(P36=0,"",IF(BN36=0,"",(BN36/P36)))</f>
        <v>0.375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>
        <v>4</v>
      </c>
      <c r="BX36" s="127">
        <f>IF(P36=0,"",IF(BW36=0,"",(BW36/P36)))</f>
        <v>0.5</v>
      </c>
      <c r="BY36" s="128">
        <v>1</v>
      </c>
      <c r="BZ36" s="129">
        <f>IFERROR(BY36/BW36,"-")</f>
        <v>0.25</v>
      </c>
      <c r="CA36" s="130">
        <v>6000</v>
      </c>
      <c r="CB36" s="131">
        <f>IFERROR(CA36/BW36,"-")</f>
        <v>1500</v>
      </c>
      <c r="CC36" s="132"/>
      <c r="CD36" s="132">
        <v>1</v>
      </c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1</v>
      </c>
      <c r="CP36" s="141">
        <v>6000</v>
      </c>
      <c r="CQ36" s="141">
        <v>6000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136</v>
      </c>
      <c r="C37" s="203"/>
      <c r="D37" s="203" t="s">
        <v>86</v>
      </c>
      <c r="E37" s="203" t="s">
        <v>87</v>
      </c>
      <c r="F37" s="203" t="s">
        <v>76</v>
      </c>
      <c r="G37" s="203"/>
      <c r="H37" s="90"/>
      <c r="I37" s="90"/>
      <c r="J37" s="188"/>
      <c r="K37" s="81">
        <v>61</v>
      </c>
      <c r="L37" s="81">
        <v>39</v>
      </c>
      <c r="M37" s="81">
        <v>20</v>
      </c>
      <c r="N37" s="91">
        <v>12</v>
      </c>
      <c r="O37" s="92">
        <v>0</v>
      </c>
      <c r="P37" s="93">
        <f>N37+O37</f>
        <v>12</v>
      </c>
      <c r="Q37" s="82">
        <f>IFERROR(P37/M37,"-")</f>
        <v>0.6</v>
      </c>
      <c r="R37" s="81">
        <v>4</v>
      </c>
      <c r="S37" s="81">
        <v>2</v>
      </c>
      <c r="T37" s="82">
        <f>IFERROR(S37/(O37+P37),"-")</f>
        <v>0.16666666666667</v>
      </c>
      <c r="U37" s="182"/>
      <c r="V37" s="84">
        <v>3</v>
      </c>
      <c r="W37" s="82">
        <f>IF(P37=0,"-",V37/P37)</f>
        <v>0.25</v>
      </c>
      <c r="X37" s="186">
        <v>121000</v>
      </c>
      <c r="Y37" s="187">
        <f>IFERROR(X37/P37,"-")</f>
        <v>10083.333333333</v>
      </c>
      <c r="Z37" s="187">
        <f>IFERROR(X37/V37,"-")</f>
        <v>40333.333333333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2</v>
      </c>
      <c r="BF37" s="113">
        <f>IF(P37=0,"",IF(BE37=0,"",(BE37/P37)))</f>
        <v>0.16666666666667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2</v>
      </c>
      <c r="BO37" s="120">
        <f>IF(P37=0,"",IF(BN37=0,"",(BN37/P37)))</f>
        <v>0.16666666666667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5</v>
      </c>
      <c r="BX37" s="127">
        <f>IF(P37=0,"",IF(BW37=0,"",(BW37/P37)))</f>
        <v>0.41666666666667</v>
      </c>
      <c r="BY37" s="128">
        <v>2</v>
      </c>
      <c r="BZ37" s="129">
        <f>IFERROR(BY37/BW37,"-")</f>
        <v>0.4</v>
      </c>
      <c r="CA37" s="130">
        <v>36000</v>
      </c>
      <c r="CB37" s="131">
        <f>IFERROR(CA37/BW37,"-")</f>
        <v>7200</v>
      </c>
      <c r="CC37" s="132"/>
      <c r="CD37" s="132"/>
      <c r="CE37" s="132">
        <v>2</v>
      </c>
      <c r="CF37" s="133">
        <v>3</v>
      </c>
      <c r="CG37" s="134">
        <f>IF(P37=0,"",IF(CF37=0,"",(CF37/P37)))</f>
        <v>0.25</v>
      </c>
      <c r="CH37" s="135">
        <v>1</v>
      </c>
      <c r="CI37" s="136">
        <f>IFERROR(CH37/CF37,"-")</f>
        <v>0.33333333333333</v>
      </c>
      <c r="CJ37" s="137">
        <v>85000</v>
      </c>
      <c r="CK37" s="138">
        <f>IFERROR(CJ37/CF37,"-")</f>
        <v>28333.333333333</v>
      </c>
      <c r="CL37" s="139"/>
      <c r="CM37" s="139"/>
      <c r="CN37" s="139">
        <v>1</v>
      </c>
      <c r="CO37" s="140">
        <v>3</v>
      </c>
      <c r="CP37" s="141">
        <v>121000</v>
      </c>
      <c r="CQ37" s="141">
        <v>85000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3.3923076923077</v>
      </c>
      <c r="B38" s="203" t="s">
        <v>137</v>
      </c>
      <c r="C38" s="203"/>
      <c r="D38" s="203" t="s">
        <v>62</v>
      </c>
      <c r="E38" s="203" t="s">
        <v>63</v>
      </c>
      <c r="F38" s="203" t="s">
        <v>64</v>
      </c>
      <c r="G38" s="203" t="s">
        <v>109</v>
      </c>
      <c r="H38" s="90" t="s">
        <v>83</v>
      </c>
      <c r="I38" s="204" t="s">
        <v>67</v>
      </c>
      <c r="J38" s="188">
        <v>130000</v>
      </c>
      <c r="K38" s="81">
        <v>17</v>
      </c>
      <c r="L38" s="81">
        <v>0</v>
      </c>
      <c r="M38" s="81">
        <v>60</v>
      </c>
      <c r="N38" s="91">
        <v>10</v>
      </c>
      <c r="O38" s="92">
        <v>0</v>
      </c>
      <c r="P38" s="93">
        <f>N38+O38</f>
        <v>10</v>
      </c>
      <c r="Q38" s="82">
        <f>IFERROR(P38/M38,"-")</f>
        <v>0.16666666666667</v>
      </c>
      <c r="R38" s="81">
        <v>0</v>
      </c>
      <c r="S38" s="81">
        <v>5</v>
      </c>
      <c r="T38" s="82">
        <f>IFERROR(S38/(O38+P38),"-")</f>
        <v>0.5</v>
      </c>
      <c r="U38" s="182">
        <f>IFERROR(J38/SUM(P38:P39),"-")</f>
        <v>8666.6666666667</v>
      </c>
      <c r="V38" s="84">
        <v>3</v>
      </c>
      <c r="W38" s="82">
        <f>IF(P38=0,"-",V38/P38)</f>
        <v>0.3</v>
      </c>
      <c r="X38" s="186">
        <v>94000</v>
      </c>
      <c r="Y38" s="187">
        <f>IFERROR(X38/P38,"-")</f>
        <v>9400</v>
      </c>
      <c r="Z38" s="187">
        <f>IFERROR(X38/V38,"-")</f>
        <v>31333.333333333</v>
      </c>
      <c r="AA38" s="188">
        <f>SUM(X38:X39)-SUM(J38:J39)</f>
        <v>311000</v>
      </c>
      <c r="AB38" s="85">
        <f>SUM(X38:X39)/SUM(J38:J39)</f>
        <v>3.3923076923077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2</v>
      </c>
      <c r="BF38" s="113">
        <f>IF(P38=0,"",IF(BE38=0,"",(BE38/P38)))</f>
        <v>0.2</v>
      </c>
      <c r="BG38" s="112">
        <v>1</v>
      </c>
      <c r="BH38" s="114">
        <f>IFERROR(BG38/BE38,"-")</f>
        <v>0.5</v>
      </c>
      <c r="BI38" s="115">
        <v>6000</v>
      </c>
      <c r="BJ38" s="116">
        <f>IFERROR(BI38/BE38,"-")</f>
        <v>3000</v>
      </c>
      <c r="BK38" s="117"/>
      <c r="BL38" s="117">
        <v>1</v>
      </c>
      <c r="BM38" s="117"/>
      <c r="BN38" s="119">
        <v>8</v>
      </c>
      <c r="BO38" s="120">
        <f>IF(P38=0,"",IF(BN38=0,"",(BN38/P38)))</f>
        <v>0.8</v>
      </c>
      <c r="BP38" s="121">
        <v>2</v>
      </c>
      <c r="BQ38" s="122">
        <f>IFERROR(BP38/BN38,"-")</f>
        <v>0.25</v>
      </c>
      <c r="BR38" s="123">
        <v>88000</v>
      </c>
      <c r="BS38" s="124">
        <f>IFERROR(BR38/BN38,"-")</f>
        <v>11000</v>
      </c>
      <c r="BT38" s="125">
        <v>1</v>
      </c>
      <c r="BU38" s="125"/>
      <c r="BV38" s="125">
        <v>1</v>
      </c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3</v>
      </c>
      <c r="CP38" s="141">
        <v>94000</v>
      </c>
      <c r="CQ38" s="141">
        <v>83000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138</v>
      </c>
      <c r="C39" s="203"/>
      <c r="D39" s="203" t="s">
        <v>62</v>
      </c>
      <c r="E39" s="203" t="s">
        <v>63</v>
      </c>
      <c r="F39" s="203" t="s">
        <v>76</v>
      </c>
      <c r="G39" s="203"/>
      <c r="H39" s="90"/>
      <c r="I39" s="90"/>
      <c r="J39" s="188"/>
      <c r="K39" s="81">
        <v>29</v>
      </c>
      <c r="L39" s="81">
        <v>19</v>
      </c>
      <c r="M39" s="81">
        <v>7</v>
      </c>
      <c r="N39" s="91">
        <v>5</v>
      </c>
      <c r="O39" s="92">
        <v>0</v>
      </c>
      <c r="P39" s="93">
        <f>N39+O39</f>
        <v>5</v>
      </c>
      <c r="Q39" s="82">
        <f>IFERROR(P39/M39,"-")</f>
        <v>0.71428571428571</v>
      </c>
      <c r="R39" s="81">
        <v>1</v>
      </c>
      <c r="S39" s="81">
        <v>2</v>
      </c>
      <c r="T39" s="82">
        <f>IFERROR(S39/(O39+P39),"-")</f>
        <v>0.4</v>
      </c>
      <c r="U39" s="182"/>
      <c r="V39" s="84">
        <v>3</v>
      </c>
      <c r="W39" s="82">
        <f>IF(P39=0,"-",V39/P39)</f>
        <v>0.6</v>
      </c>
      <c r="X39" s="186">
        <v>347000</v>
      </c>
      <c r="Y39" s="187">
        <f>IFERROR(X39/P39,"-")</f>
        <v>69400</v>
      </c>
      <c r="Z39" s="187">
        <f>IFERROR(X39/V39,"-")</f>
        <v>115666.66666667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2</v>
      </c>
      <c r="BO39" s="120">
        <f>IF(P39=0,"",IF(BN39=0,"",(BN39/P39)))</f>
        <v>0.4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>
        <v>3</v>
      </c>
      <c r="BX39" s="127">
        <f>IF(P39=0,"",IF(BW39=0,"",(BW39/P39)))</f>
        <v>0.6</v>
      </c>
      <c r="BY39" s="128">
        <v>3</v>
      </c>
      <c r="BZ39" s="129">
        <f>IFERROR(BY39/BW39,"-")</f>
        <v>1</v>
      </c>
      <c r="CA39" s="130">
        <v>347000</v>
      </c>
      <c r="CB39" s="131">
        <f>IFERROR(CA39/BW39,"-")</f>
        <v>115666.66666667</v>
      </c>
      <c r="CC39" s="132"/>
      <c r="CD39" s="132">
        <v>2</v>
      </c>
      <c r="CE39" s="132">
        <v>1</v>
      </c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3</v>
      </c>
      <c r="CP39" s="141">
        <v>347000</v>
      </c>
      <c r="CQ39" s="141">
        <v>328000</v>
      </c>
      <c r="CR39" s="141"/>
      <c r="CS39" s="142" t="str">
        <f>IF(AND(CQ39=0,CR39=0),"",IF(AND(CQ39&lt;=100000,CR39&lt;=100000),"",IF(CQ39/CP39&gt;0.7,"男高",IF(CR39/CP39&gt;0.7,"女高",""))))</f>
        <v>男高</v>
      </c>
    </row>
    <row r="40" spans="1:98">
      <c r="A40" s="80">
        <f>AB40</f>
        <v>0.19166666666667</v>
      </c>
      <c r="B40" s="203" t="s">
        <v>139</v>
      </c>
      <c r="C40" s="203"/>
      <c r="D40" s="203" t="s">
        <v>62</v>
      </c>
      <c r="E40" s="203" t="s">
        <v>63</v>
      </c>
      <c r="F40" s="203" t="s">
        <v>64</v>
      </c>
      <c r="G40" s="203" t="s">
        <v>140</v>
      </c>
      <c r="H40" s="90" t="s">
        <v>66</v>
      </c>
      <c r="I40" s="204" t="s">
        <v>67</v>
      </c>
      <c r="J40" s="188">
        <v>120000</v>
      </c>
      <c r="K40" s="81">
        <v>35</v>
      </c>
      <c r="L40" s="81">
        <v>0</v>
      </c>
      <c r="M40" s="81">
        <v>99</v>
      </c>
      <c r="N40" s="91">
        <v>7</v>
      </c>
      <c r="O40" s="92">
        <v>0</v>
      </c>
      <c r="P40" s="93">
        <f>N40+O40</f>
        <v>7</v>
      </c>
      <c r="Q40" s="82">
        <f>IFERROR(P40/M40,"-")</f>
        <v>0.070707070707071</v>
      </c>
      <c r="R40" s="81">
        <v>0</v>
      </c>
      <c r="S40" s="81">
        <v>2</v>
      </c>
      <c r="T40" s="82">
        <f>IFERROR(S40/(O40+P40),"-")</f>
        <v>0.28571428571429</v>
      </c>
      <c r="U40" s="182">
        <f>IFERROR(J40/SUM(P40:P41),"-")</f>
        <v>8571.4285714286</v>
      </c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>
        <f>SUM(X40:X41)-SUM(J40:J41)</f>
        <v>-97000</v>
      </c>
      <c r="AB40" s="85">
        <f>SUM(X40:X41)/SUM(J40:J41)</f>
        <v>0.19166666666667</v>
      </c>
      <c r="AC40" s="79"/>
      <c r="AD40" s="94">
        <v>1</v>
      </c>
      <c r="AE40" s="95">
        <f>IF(P40=0,"",IF(AD40=0,"",(AD40/P40)))</f>
        <v>0.14285714285714</v>
      </c>
      <c r="AF40" s="94"/>
      <c r="AG40" s="96">
        <f>IFERROR(AF40/AD40,"-")</f>
        <v>0</v>
      </c>
      <c r="AH40" s="97"/>
      <c r="AI40" s="98">
        <f>IFERROR(AH40/AD40,"-")</f>
        <v>0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>
        <v>1</v>
      </c>
      <c r="AW40" s="107">
        <f>IF(P40=0,"",IF(AV40=0,"",(AV40/P40)))</f>
        <v>0.14285714285714</v>
      </c>
      <c r="AX40" s="106"/>
      <c r="AY40" s="108">
        <f>IFERROR(AX40/AV40,"-")</f>
        <v>0</v>
      </c>
      <c r="AZ40" s="109"/>
      <c r="BA40" s="110">
        <f>IFERROR(AZ40/AV40,"-")</f>
        <v>0</v>
      </c>
      <c r="BB40" s="111"/>
      <c r="BC40" s="111"/>
      <c r="BD40" s="111"/>
      <c r="BE40" s="112">
        <v>1</v>
      </c>
      <c r="BF40" s="113">
        <f>IF(P40=0,"",IF(BE40=0,"",(BE40/P40)))</f>
        <v>0.14285714285714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3</v>
      </c>
      <c r="BO40" s="120">
        <f>IF(P40=0,"",IF(BN40=0,"",(BN40/P40)))</f>
        <v>0.42857142857143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>
        <v>1</v>
      </c>
      <c r="BX40" s="127">
        <f>IF(P40=0,"",IF(BW40=0,"",(BW40/P40)))</f>
        <v>0.14285714285714</v>
      </c>
      <c r="BY40" s="128"/>
      <c r="BZ40" s="129">
        <f>IFERROR(BY40/BW40,"-")</f>
        <v>0</v>
      </c>
      <c r="CA40" s="130"/>
      <c r="CB40" s="131">
        <f>IFERROR(CA40/BW40,"-")</f>
        <v>0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141</v>
      </c>
      <c r="C41" s="203"/>
      <c r="D41" s="203" t="s">
        <v>62</v>
      </c>
      <c r="E41" s="203" t="s">
        <v>63</v>
      </c>
      <c r="F41" s="203" t="s">
        <v>76</v>
      </c>
      <c r="G41" s="203"/>
      <c r="H41" s="90"/>
      <c r="I41" s="90"/>
      <c r="J41" s="188"/>
      <c r="K41" s="81">
        <v>39</v>
      </c>
      <c r="L41" s="81">
        <v>32</v>
      </c>
      <c r="M41" s="81">
        <v>10</v>
      </c>
      <c r="N41" s="91">
        <v>7</v>
      </c>
      <c r="O41" s="92">
        <v>0</v>
      </c>
      <c r="P41" s="93">
        <f>N41+O41</f>
        <v>7</v>
      </c>
      <c r="Q41" s="82">
        <f>IFERROR(P41/M41,"-")</f>
        <v>0.7</v>
      </c>
      <c r="R41" s="81">
        <v>0</v>
      </c>
      <c r="S41" s="81">
        <v>2</v>
      </c>
      <c r="T41" s="82">
        <f>IFERROR(S41/(O41+P41),"-")</f>
        <v>0.28571428571429</v>
      </c>
      <c r="U41" s="182"/>
      <c r="V41" s="84">
        <v>2</v>
      </c>
      <c r="W41" s="82">
        <f>IF(P41=0,"-",V41/P41)</f>
        <v>0.28571428571429</v>
      </c>
      <c r="X41" s="186">
        <v>23000</v>
      </c>
      <c r="Y41" s="187">
        <f>IFERROR(X41/P41,"-")</f>
        <v>3285.7142857143</v>
      </c>
      <c r="Z41" s="187">
        <f>IFERROR(X41/V41,"-")</f>
        <v>11500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1</v>
      </c>
      <c r="BF41" s="113">
        <f>IF(P41=0,"",IF(BE41=0,"",(BE41/P41)))</f>
        <v>0.14285714285714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>
        <v>4</v>
      </c>
      <c r="BO41" s="120">
        <f>IF(P41=0,"",IF(BN41=0,"",(BN41/P41)))</f>
        <v>0.57142857142857</v>
      </c>
      <c r="BP41" s="121">
        <v>1</v>
      </c>
      <c r="BQ41" s="122">
        <f>IFERROR(BP41/BN41,"-")</f>
        <v>0.25</v>
      </c>
      <c r="BR41" s="123">
        <v>20000</v>
      </c>
      <c r="BS41" s="124">
        <f>IFERROR(BR41/BN41,"-")</f>
        <v>5000</v>
      </c>
      <c r="BT41" s="125"/>
      <c r="BU41" s="125">
        <v>1</v>
      </c>
      <c r="BV41" s="125"/>
      <c r="BW41" s="126">
        <v>2</v>
      </c>
      <c r="BX41" s="127">
        <f>IF(P41=0,"",IF(BW41=0,"",(BW41/P41)))</f>
        <v>0.28571428571429</v>
      </c>
      <c r="BY41" s="128">
        <v>1</v>
      </c>
      <c r="BZ41" s="129">
        <f>IFERROR(BY41/BW41,"-")</f>
        <v>0.5</v>
      </c>
      <c r="CA41" s="130">
        <v>3000</v>
      </c>
      <c r="CB41" s="131">
        <f>IFERROR(CA41/BW41,"-")</f>
        <v>1500</v>
      </c>
      <c r="CC41" s="132">
        <v>1</v>
      </c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2</v>
      </c>
      <c r="CP41" s="141">
        <v>23000</v>
      </c>
      <c r="CQ41" s="141">
        <v>20000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>
        <f>AB42</f>
        <v>1.2166666666667</v>
      </c>
      <c r="B42" s="203" t="s">
        <v>142</v>
      </c>
      <c r="C42" s="203"/>
      <c r="D42" s="203" t="s">
        <v>95</v>
      </c>
      <c r="E42" s="203" t="s">
        <v>96</v>
      </c>
      <c r="F42" s="203" t="s">
        <v>64</v>
      </c>
      <c r="G42" s="203" t="s">
        <v>140</v>
      </c>
      <c r="H42" s="90" t="s">
        <v>66</v>
      </c>
      <c r="I42" s="205" t="s">
        <v>88</v>
      </c>
      <c r="J42" s="188">
        <v>120000</v>
      </c>
      <c r="K42" s="81">
        <v>12</v>
      </c>
      <c r="L42" s="81">
        <v>0</v>
      </c>
      <c r="M42" s="81">
        <v>39</v>
      </c>
      <c r="N42" s="91">
        <v>6</v>
      </c>
      <c r="O42" s="92">
        <v>0</v>
      </c>
      <c r="P42" s="93">
        <f>N42+O42</f>
        <v>6</v>
      </c>
      <c r="Q42" s="82">
        <f>IFERROR(P42/M42,"-")</f>
        <v>0.15384615384615</v>
      </c>
      <c r="R42" s="81">
        <v>0</v>
      </c>
      <c r="S42" s="81">
        <v>4</v>
      </c>
      <c r="T42" s="82">
        <f>IFERROR(S42/(O42+P42),"-")</f>
        <v>0.66666666666667</v>
      </c>
      <c r="U42" s="182">
        <f>IFERROR(J42/SUM(P42:P43),"-")</f>
        <v>17142.857142857</v>
      </c>
      <c r="V42" s="84">
        <v>1</v>
      </c>
      <c r="W42" s="82">
        <f>IF(P42=0,"-",V42/P42)</f>
        <v>0.16666666666667</v>
      </c>
      <c r="X42" s="186">
        <v>18000</v>
      </c>
      <c r="Y42" s="187">
        <f>IFERROR(X42/P42,"-")</f>
        <v>3000</v>
      </c>
      <c r="Z42" s="187">
        <f>IFERROR(X42/V42,"-")</f>
        <v>18000</v>
      </c>
      <c r="AA42" s="188">
        <f>SUM(X42:X43)-SUM(J42:J43)</f>
        <v>26000</v>
      </c>
      <c r="AB42" s="85">
        <f>SUM(X42:X43)/SUM(J42:J43)</f>
        <v>1.2166666666667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4</v>
      </c>
      <c r="BF42" s="113">
        <f>IF(P42=0,"",IF(BE42=0,"",(BE42/P42)))</f>
        <v>0.66666666666667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>
        <v>1</v>
      </c>
      <c r="BO42" s="120">
        <f>IF(P42=0,"",IF(BN42=0,"",(BN42/P42)))</f>
        <v>0.16666666666667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>
        <v>1</v>
      </c>
      <c r="BX42" s="127">
        <f>IF(P42=0,"",IF(BW42=0,"",(BW42/P42)))</f>
        <v>0.16666666666667</v>
      </c>
      <c r="BY42" s="128">
        <v>1</v>
      </c>
      <c r="BZ42" s="129">
        <f>IFERROR(BY42/BW42,"-")</f>
        <v>1</v>
      </c>
      <c r="CA42" s="130">
        <v>18000</v>
      </c>
      <c r="CB42" s="131">
        <f>IFERROR(CA42/BW42,"-")</f>
        <v>18000</v>
      </c>
      <c r="CC42" s="132"/>
      <c r="CD42" s="132"/>
      <c r="CE42" s="132">
        <v>1</v>
      </c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1</v>
      </c>
      <c r="CP42" s="141">
        <v>18000</v>
      </c>
      <c r="CQ42" s="141">
        <v>18000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143</v>
      </c>
      <c r="C43" s="203"/>
      <c r="D43" s="203" t="s">
        <v>95</v>
      </c>
      <c r="E43" s="203" t="s">
        <v>96</v>
      </c>
      <c r="F43" s="203" t="s">
        <v>76</v>
      </c>
      <c r="G43" s="203"/>
      <c r="H43" s="90"/>
      <c r="I43" s="90"/>
      <c r="J43" s="188"/>
      <c r="K43" s="81">
        <v>8</v>
      </c>
      <c r="L43" s="81">
        <v>7</v>
      </c>
      <c r="M43" s="81">
        <v>1</v>
      </c>
      <c r="N43" s="91">
        <v>1</v>
      </c>
      <c r="O43" s="92">
        <v>0</v>
      </c>
      <c r="P43" s="93">
        <f>N43+O43</f>
        <v>1</v>
      </c>
      <c r="Q43" s="82">
        <f>IFERROR(P43/M43,"-")</f>
        <v>1</v>
      </c>
      <c r="R43" s="81">
        <v>0</v>
      </c>
      <c r="S43" s="81">
        <v>0</v>
      </c>
      <c r="T43" s="82">
        <f>IFERROR(S43/(O43+P43),"-")</f>
        <v>0</v>
      </c>
      <c r="U43" s="182"/>
      <c r="V43" s="84">
        <v>0</v>
      </c>
      <c r="W43" s="82">
        <f>IF(P43=0,"-",V43/P43)</f>
        <v>0</v>
      </c>
      <c r="X43" s="186">
        <v>128000</v>
      </c>
      <c r="Y43" s="187">
        <f>IFERROR(X43/P43,"-")</f>
        <v>128000</v>
      </c>
      <c r="Z43" s="187" t="str">
        <f>IFERROR(X43/V43,"-")</f>
        <v>-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/>
      <c r="BO43" s="120">
        <f>IF(P43=0,"",IF(BN43=0,"",(BN43/P43)))</f>
        <v>0</v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>
        <v>1</v>
      </c>
      <c r="BX43" s="127">
        <f>IF(P43=0,"",IF(BW43=0,"",(BW43/P43)))</f>
        <v>1</v>
      </c>
      <c r="BY43" s="128">
        <v>1</v>
      </c>
      <c r="BZ43" s="129">
        <f>IFERROR(BY43/BW43,"-")</f>
        <v>1</v>
      </c>
      <c r="CA43" s="130">
        <v>362568</v>
      </c>
      <c r="CB43" s="131">
        <f>IFERROR(CA43/BW43,"-")</f>
        <v>362568</v>
      </c>
      <c r="CC43" s="132"/>
      <c r="CD43" s="132"/>
      <c r="CE43" s="132">
        <v>1</v>
      </c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128000</v>
      </c>
      <c r="CQ43" s="141">
        <v>362568</v>
      </c>
      <c r="CR43" s="141"/>
      <c r="CS43" s="142" t="str">
        <f>IF(AND(CQ43=0,CR43=0),"",IF(AND(CQ43&lt;=100000,CR43&lt;=100000),"",IF(CQ43/CP43&gt;0.7,"男高",IF(CR43/CP43&gt;0.7,"女高",""))))</f>
        <v>男高</v>
      </c>
    </row>
    <row r="44" spans="1:98">
      <c r="A44" s="80">
        <f>AB44</f>
        <v>0.7875</v>
      </c>
      <c r="B44" s="203" t="s">
        <v>144</v>
      </c>
      <c r="C44" s="203"/>
      <c r="D44" s="203" t="s">
        <v>62</v>
      </c>
      <c r="E44" s="203" t="s">
        <v>63</v>
      </c>
      <c r="F44" s="203" t="s">
        <v>64</v>
      </c>
      <c r="G44" s="203" t="s">
        <v>145</v>
      </c>
      <c r="H44" s="90" t="s">
        <v>83</v>
      </c>
      <c r="I44" s="204" t="s">
        <v>146</v>
      </c>
      <c r="J44" s="188">
        <v>80000</v>
      </c>
      <c r="K44" s="81">
        <v>13</v>
      </c>
      <c r="L44" s="81">
        <v>0</v>
      </c>
      <c r="M44" s="81">
        <v>43</v>
      </c>
      <c r="N44" s="91">
        <v>3</v>
      </c>
      <c r="O44" s="92">
        <v>0</v>
      </c>
      <c r="P44" s="93">
        <f>N44+O44</f>
        <v>3</v>
      </c>
      <c r="Q44" s="82">
        <f>IFERROR(P44/M44,"-")</f>
        <v>0.069767441860465</v>
      </c>
      <c r="R44" s="81">
        <v>0</v>
      </c>
      <c r="S44" s="81">
        <v>1</v>
      </c>
      <c r="T44" s="82">
        <f>IFERROR(S44/(O44+P44),"-")</f>
        <v>0.33333333333333</v>
      </c>
      <c r="U44" s="182">
        <f>IFERROR(J44/SUM(P44:P45),"-")</f>
        <v>11428.571428571</v>
      </c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>
        <f>SUM(X44:X45)-SUM(J44:J45)</f>
        <v>-17000</v>
      </c>
      <c r="AB44" s="85">
        <f>SUM(X44:X45)/SUM(J44:J45)</f>
        <v>0.7875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2</v>
      </c>
      <c r="BO44" s="120">
        <f>IF(P44=0,"",IF(BN44=0,"",(BN44/P44)))</f>
        <v>0.66666666666667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>
        <v>1</v>
      </c>
      <c r="BX44" s="127">
        <f>IF(P44=0,"",IF(BW44=0,"",(BW44/P44)))</f>
        <v>0.33333333333333</v>
      </c>
      <c r="BY44" s="128"/>
      <c r="BZ44" s="129">
        <f>IFERROR(BY44/BW44,"-")</f>
        <v>0</v>
      </c>
      <c r="CA44" s="130"/>
      <c r="CB44" s="131">
        <f>IFERROR(CA44/BW44,"-")</f>
        <v>0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147</v>
      </c>
      <c r="C45" s="203"/>
      <c r="D45" s="203" t="s">
        <v>62</v>
      </c>
      <c r="E45" s="203" t="s">
        <v>63</v>
      </c>
      <c r="F45" s="203" t="s">
        <v>76</v>
      </c>
      <c r="G45" s="203"/>
      <c r="H45" s="90"/>
      <c r="I45" s="90"/>
      <c r="J45" s="188"/>
      <c r="K45" s="81">
        <v>22</v>
      </c>
      <c r="L45" s="81">
        <v>19</v>
      </c>
      <c r="M45" s="81">
        <v>11</v>
      </c>
      <c r="N45" s="91">
        <v>4</v>
      </c>
      <c r="O45" s="92">
        <v>0</v>
      </c>
      <c r="P45" s="93">
        <f>N45+O45</f>
        <v>4</v>
      </c>
      <c r="Q45" s="82">
        <f>IFERROR(P45/M45,"-")</f>
        <v>0.36363636363636</v>
      </c>
      <c r="R45" s="81">
        <v>1</v>
      </c>
      <c r="S45" s="81">
        <v>1</v>
      </c>
      <c r="T45" s="82">
        <f>IFERROR(S45/(O45+P45),"-")</f>
        <v>0.25</v>
      </c>
      <c r="U45" s="182"/>
      <c r="V45" s="84">
        <v>2</v>
      </c>
      <c r="W45" s="82">
        <f>IF(P45=0,"-",V45/P45)</f>
        <v>0.5</v>
      </c>
      <c r="X45" s="186">
        <v>63000</v>
      </c>
      <c r="Y45" s="187">
        <f>IFERROR(X45/P45,"-")</f>
        <v>15750</v>
      </c>
      <c r="Z45" s="187">
        <f>IFERROR(X45/V45,"-")</f>
        <v>31500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>
        <v>1</v>
      </c>
      <c r="BO45" s="120">
        <f>IF(P45=0,"",IF(BN45=0,"",(BN45/P45)))</f>
        <v>0.25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>
        <v>2</v>
      </c>
      <c r="BX45" s="127">
        <f>IF(P45=0,"",IF(BW45=0,"",(BW45/P45)))</f>
        <v>0.5</v>
      </c>
      <c r="BY45" s="128">
        <v>1</v>
      </c>
      <c r="BZ45" s="129">
        <f>IFERROR(BY45/BW45,"-")</f>
        <v>0.5</v>
      </c>
      <c r="CA45" s="130">
        <v>3000</v>
      </c>
      <c r="CB45" s="131">
        <f>IFERROR(CA45/BW45,"-")</f>
        <v>1500</v>
      </c>
      <c r="CC45" s="132">
        <v>1</v>
      </c>
      <c r="CD45" s="132"/>
      <c r="CE45" s="132"/>
      <c r="CF45" s="133">
        <v>1</v>
      </c>
      <c r="CG45" s="134">
        <f>IF(P45=0,"",IF(CF45=0,"",(CF45/P45)))</f>
        <v>0.25</v>
      </c>
      <c r="CH45" s="135">
        <v>1</v>
      </c>
      <c r="CI45" s="136">
        <f>IFERROR(CH45/CF45,"-")</f>
        <v>1</v>
      </c>
      <c r="CJ45" s="137">
        <v>60000</v>
      </c>
      <c r="CK45" s="138">
        <f>IFERROR(CJ45/CF45,"-")</f>
        <v>60000</v>
      </c>
      <c r="CL45" s="139"/>
      <c r="CM45" s="139"/>
      <c r="CN45" s="139">
        <v>1</v>
      </c>
      <c r="CO45" s="140">
        <v>2</v>
      </c>
      <c r="CP45" s="141">
        <v>63000</v>
      </c>
      <c r="CQ45" s="141">
        <v>60000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>
        <f>AB46</f>
        <v>2.83125</v>
      </c>
      <c r="B46" s="203" t="s">
        <v>148</v>
      </c>
      <c r="C46" s="203"/>
      <c r="D46" s="203" t="s">
        <v>95</v>
      </c>
      <c r="E46" s="203" t="s">
        <v>96</v>
      </c>
      <c r="F46" s="203" t="s">
        <v>64</v>
      </c>
      <c r="G46" s="203" t="s">
        <v>145</v>
      </c>
      <c r="H46" s="90" t="s">
        <v>83</v>
      </c>
      <c r="I46" s="205" t="s">
        <v>149</v>
      </c>
      <c r="J46" s="188">
        <v>80000</v>
      </c>
      <c r="K46" s="81">
        <v>3</v>
      </c>
      <c r="L46" s="81">
        <v>0</v>
      </c>
      <c r="M46" s="81">
        <v>25</v>
      </c>
      <c r="N46" s="91">
        <v>1</v>
      </c>
      <c r="O46" s="92">
        <v>0</v>
      </c>
      <c r="P46" s="93">
        <f>N46+O46</f>
        <v>1</v>
      </c>
      <c r="Q46" s="82">
        <f>IFERROR(P46/M46,"-")</f>
        <v>0.04</v>
      </c>
      <c r="R46" s="81">
        <v>0</v>
      </c>
      <c r="S46" s="81">
        <v>0</v>
      </c>
      <c r="T46" s="82">
        <f>IFERROR(S46/(O46+P46),"-")</f>
        <v>0</v>
      </c>
      <c r="U46" s="182">
        <f>IFERROR(J46/SUM(P46:P47),"-")</f>
        <v>11428.571428571</v>
      </c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>
        <f>SUM(X46:X47)-SUM(J46:J47)</f>
        <v>146500</v>
      </c>
      <c r="AB46" s="85">
        <f>SUM(X46:X47)/SUM(J46:J47)</f>
        <v>2.83125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/>
      <c r="BO46" s="120">
        <f>IF(P46=0,"",IF(BN46=0,"",(BN46/P46)))</f>
        <v>0</v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>
        <v>1</v>
      </c>
      <c r="BX46" s="127">
        <f>IF(P46=0,"",IF(BW46=0,"",(BW46/P46)))</f>
        <v>1</v>
      </c>
      <c r="BY46" s="128"/>
      <c r="BZ46" s="129">
        <f>IFERROR(BY46/BW46,"-")</f>
        <v>0</v>
      </c>
      <c r="CA46" s="130"/>
      <c r="CB46" s="131">
        <f>IFERROR(CA46/BW46,"-")</f>
        <v>0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150</v>
      </c>
      <c r="C47" s="203"/>
      <c r="D47" s="203" t="s">
        <v>95</v>
      </c>
      <c r="E47" s="203" t="s">
        <v>96</v>
      </c>
      <c r="F47" s="203" t="s">
        <v>76</v>
      </c>
      <c r="G47" s="203"/>
      <c r="H47" s="90"/>
      <c r="I47" s="90"/>
      <c r="J47" s="188"/>
      <c r="K47" s="81">
        <v>24</v>
      </c>
      <c r="L47" s="81">
        <v>12</v>
      </c>
      <c r="M47" s="81">
        <v>8</v>
      </c>
      <c r="N47" s="91">
        <v>6</v>
      </c>
      <c r="O47" s="92">
        <v>0</v>
      </c>
      <c r="P47" s="93">
        <f>N47+O47</f>
        <v>6</v>
      </c>
      <c r="Q47" s="82">
        <f>IFERROR(P47/M47,"-")</f>
        <v>0.75</v>
      </c>
      <c r="R47" s="81">
        <v>2</v>
      </c>
      <c r="S47" s="81">
        <v>0</v>
      </c>
      <c r="T47" s="82">
        <f>IFERROR(S47/(O47+P47),"-")</f>
        <v>0</v>
      </c>
      <c r="U47" s="182"/>
      <c r="V47" s="84">
        <v>3</v>
      </c>
      <c r="W47" s="82">
        <f>IF(P47=0,"-",V47/P47)</f>
        <v>0.5</v>
      </c>
      <c r="X47" s="186">
        <v>226500</v>
      </c>
      <c r="Y47" s="187">
        <f>IFERROR(X47/P47,"-")</f>
        <v>37750</v>
      </c>
      <c r="Z47" s="187">
        <f>IFERROR(X47/V47,"-")</f>
        <v>75500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>
        <v>1</v>
      </c>
      <c r="BF47" s="113">
        <f>IF(P47=0,"",IF(BE47=0,"",(BE47/P47)))</f>
        <v>0.16666666666667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>
        <v>3</v>
      </c>
      <c r="BO47" s="120">
        <f>IF(P47=0,"",IF(BN47=0,"",(BN47/P47)))</f>
        <v>0.5</v>
      </c>
      <c r="BP47" s="121">
        <v>1</v>
      </c>
      <c r="BQ47" s="122">
        <f>IFERROR(BP47/BN47,"-")</f>
        <v>0.33333333333333</v>
      </c>
      <c r="BR47" s="123">
        <v>21000</v>
      </c>
      <c r="BS47" s="124">
        <f>IFERROR(BR47/BN47,"-")</f>
        <v>7000</v>
      </c>
      <c r="BT47" s="125"/>
      <c r="BU47" s="125"/>
      <c r="BV47" s="125">
        <v>1</v>
      </c>
      <c r="BW47" s="126">
        <v>1</v>
      </c>
      <c r="BX47" s="127">
        <f>IF(P47=0,"",IF(BW47=0,"",(BW47/P47)))</f>
        <v>0.16666666666667</v>
      </c>
      <c r="BY47" s="128">
        <v>1</v>
      </c>
      <c r="BZ47" s="129">
        <f>IFERROR(BY47/BW47,"-")</f>
        <v>1</v>
      </c>
      <c r="CA47" s="130">
        <v>170000</v>
      </c>
      <c r="CB47" s="131">
        <f>IFERROR(CA47/BW47,"-")</f>
        <v>170000</v>
      </c>
      <c r="CC47" s="132"/>
      <c r="CD47" s="132"/>
      <c r="CE47" s="132">
        <v>1</v>
      </c>
      <c r="CF47" s="133">
        <v>1</v>
      </c>
      <c r="CG47" s="134">
        <f>IF(P47=0,"",IF(CF47=0,"",(CF47/P47)))</f>
        <v>0.16666666666667</v>
      </c>
      <c r="CH47" s="135">
        <v>1</v>
      </c>
      <c r="CI47" s="136">
        <f>IFERROR(CH47/CF47,"-")</f>
        <v>1</v>
      </c>
      <c r="CJ47" s="137">
        <v>35500</v>
      </c>
      <c r="CK47" s="138">
        <f>IFERROR(CJ47/CF47,"-")</f>
        <v>35500</v>
      </c>
      <c r="CL47" s="139"/>
      <c r="CM47" s="139"/>
      <c r="CN47" s="139">
        <v>1</v>
      </c>
      <c r="CO47" s="140">
        <v>3</v>
      </c>
      <c r="CP47" s="141">
        <v>226500</v>
      </c>
      <c r="CQ47" s="141">
        <v>170000</v>
      </c>
      <c r="CR47" s="141"/>
      <c r="CS47" s="142" t="str">
        <f>IF(AND(CQ47=0,CR47=0),"",IF(AND(CQ47&lt;=100000,CR47&lt;=100000),"",IF(CQ47/CP47&gt;0.7,"男高",IF(CR47/CP47&gt;0.7,"女高",""))))</f>
        <v>男高</v>
      </c>
    </row>
    <row r="48" spans="1:98">
      <c r="A48" s="80">
        <f>AB48</f>
        <v>6.3125</v>
      </c>
      <c r="B48" s="203" t="s">
        <v>151</v>
      </c>
      <c r="C48" s="203"/>
      <c r="D48" s="203"/>
      <c r="E48" s="203"/>
      <c r="F48" s="203" t="s">
        <v>64</v>
      </c>
      <c r="G48" s="203" t="s">
        <v>152</v>
      </c>
      <c r="H48" s="90" t="s">
        <v>153</v>
      </c>
      <c r="I48" s="90" t="s">
        <v>154</v>
      </c>
      <c r="J48" s="188">
        <v>80000</v>
      </c>
      <c r="K48" s="81">
        <v>17</v>
      </c>
      <c r="L48" s="81">
        <v>0</v>
      </c>
      <c r="M48" s="81">
        <v>120</v>
      </c>
      <c r="N48" s="91">
        <v>5</v>
      </c>
      <c r="O48" s="92">
        <v>0</v>
      </c>
      <c r="P48" s="93">
        <f>N48+O48</f>
        <v>5</v>
      </c>
      <c r="Q48" s="82">
        <f>IFERROR(P48/M48,"-")</f>
        <v>0.041666666666667</v>
      </c>
      <c r="R48" s="81">
        <v>1</v>
      </c>
      <c r="S48" s="81">
        <v>1</v>
      </c>
      <c r="T48" s="82">
        <f>IFERROR(S48/(O48+P48),"-")</f>
        <v>0.2</v>
      </c>
      <c r="U48" s="182">
        <f>IFERROR(J48/SUM(P48:P49),"-")</f>
        <v>13333.333333333</v>
      </c>
      <c r="V48" s="84">
        <v>1</v>
      </c>
      <c r="W48" s="82">
        <f>IF(P48=0,"-",V48/P48)</f>
        <v>0.2</v>
      </c>
      <c r="X48" s="186">
        <v>505000</v>
      </c>
      <c r="Y48" s="187">
        <f>IFERROR(X48/P48,"-")</f>
        <v>101000</v>
      </c>
      <c r="Z48" s="187">
        <f>IFERROR(X48/V48,"-")</f>
        <v>505000</v>
      </c>
      <c r="AA48" s="188">
        <f>SUM(X48:X49)-SUM(J48:J49)</f>
        <v>425000</v>
      </c>
      <c r="AB48" s="85">
        <f>SUM(X48:X49)/SUM(J48:J49)</f>
        <v>6.3125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>
        <v>1</v>
      </c>
      <c r="AN48" s="101">
        <f>IF(P48=0,"",IF(AM48=0,"",(AM48/P48)))</f>
        <v>0.2</v>
      </c>
      <c r="AO48" s="100"/>
      <c r="AP48" s="102">
        <f>IFERROR(AP48/AM48,"-")</f>
        <v>0</v>
      </c>
      <c r="AQ48" s="103"/>
      <c r="AR48" s="104">
        <f>IFERROR(AQ48/AM48,"-")</f>
        <v>0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>
        <v>1</v>
      </c>
      <c r="BF48" s="113">
        <f>IF(P48=0,"",IF(BE48=0,"",(BE48/P48)))</f>
        <v>0.2</v>
      </c>
      <c r="BG48" s="112"/>
      <c r="BH48" s="114">
        <f>IFERROR(BG48/BE48,"-")</f>
        <v>0</v>
      </c>
      <c r="BI48" s="115"/>
      <c r="BJ48" s="116">
        <f>IFERROR(BI48/BE48,"-")</f>
        <v>0</v>
      </c>
      <c r="BK48" s="117"/>
      <c r="BL48" s="117"/>
      <c r="BM48" s="117"/>
      <c r="BN48" s="119">
        <v>1</v>
      </c>
      <c r="BO48" s="120">
        <f>IF(P48=0,"",IF(BN48=0,"",(BN48/P48)))</f>
        <v>0.2</v>
      </c>
      <c r="BP48" s="121"/>
      <c r="BQ48" s="122">
        <f>IFERROR(BP48/BN48,"-")</f>
        <v>0</v>
      </c>
      <c r="BR48" s="123"/>
      <c r="BS48" s="124">
        <f>IFERROR(BR48/BN48,"-")</f>
        <v>0</v>
      </c>
      <c r="BT48" s="125"/>
      <c r="BU48" s="125"/>
      <c r="BV48" s="125"/>
      <c r="BW48" s="126">
        <v>2</v>
      </c>
      <c r="BX48" s="127">
        <f>IF(P48=0,"",IF(BW48=0,"",(BW48/P48)))</f>
        <v>0.4</v>
      </c>
      <c r="BY48" s="128">
        <v>1</v>
      </c>
      <c r="BZ48" s="129">
        <f>IFERROR(BY48/BW48,"-")</f>
        <v>0.5</v>
      </c>
      <c r="CA48" s="130">
        <v>505000</v>
      </c>
      <c r="CB48" s="131">
        <f>IFERROR(CA48/BW48,"-")</f>
        <v>252500</v>
      </c>
      <c r="CC48" s="132"/>
      <c r="CD48" s="132"/>
      <c r="CE48" s="132">
        <v>1</v>
      </c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1</v>
      </c>
      <c r="CP48" s="141">
        <v>505000</v>
      </c>
      <c r="CQ48" s="141">
        <v>505000</v>
      </c>
      <c r="CR48" s="141"/>
      <c r="CS48" s="142" t="str">
        <f>IF(AND(CQ48=0,CR48=0),"",IF(AND(CQ48&lt;=100000,CR48&lt;=100000),"",IF(CQ48/CP48&gt;0.7,"男高",IF(CR48/CP48&gt;0.7,"女高",""))))</f>
        <v>男高</v>
      </c>
    </row>
    <row r="49" spans="1:98">
      <c r="A49" s="80"/>
      <c r="B49" s="203" t="s">
        <v>155</v>
      </c>
      <c r="C49" s="203"/>
      <c r="D49" s="203"/>
      <c r="E49" s="203"/>
      <c r="F49" s="203" t="s">
        <v>76</v>
      </c>
      <c r="G49" s="203"/>
      <c r="H49" s="90"/>
      <c r="I49" s="90"/>
      <c r="J49" s="188"/>
      <c r="K49" s="81">
        <v>13</v>
      </c>
      <c r="L49" s="81">
        <v>12</v>
      </c>
      <c r="M49" s="81">
        <v>2</v>
      </c>
      <c r="N49" s="91">
        <v>1</v>
      </c>
      <c r="O49" s="92">
        <v>0</v>
      </c>
      <c r="P49" s="93">
        <f>N49+O49</f>
        <v>1</v>
      </c>
      <c r="Q49" s="82">
        <f>IFERROR(P49/M49,"-")</f>
        <v>0.5</v>
      </c>
      <c r="R49" s="81">
        <v>0</v>
      </c>
      <c r="S49" s="81">
        <v>0</v>
      </c>
      <c r="T49" s="82">
        <f>IFERROR(S49/(O49+P49),"-")</f>
        <v>0</v>
      </c>
      <c r="U49" s="182"/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>
        <v>1</v>
      </c>
      <c r="BO49" s="120">
        <f>IF(P49=0,"",IF(BN49=0,"",(BN49/P49)))</f>
        <v>1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>
        <f>AB50</f>
        <v>0</v>
      </c>
      <c r="B50" s="203" t="s">
        <v>156</v>
      </c>
      <c r="C50" s="203"/>
      <c r="D50" s="203" t="s">
        <v>62</v>
      </c>
      <c r="E50" s="203" t="s">
        <v>63</v>
      </c>
      <c r="F50" s="203" t="s">
        <v>64</v>
      </c>
      <c r="G50" s="203" t="s">
        <v>157</v>
      </c>
      <c r="H50" s="90" t="s">
        <v>83</v>
      </c>
      <c r="I50" s="90"/>
      <c r="J50" s="188">
        <v>50000</v>
      </c>
      <c r="K50" s="81">
        <v>29</v>
      </c>
      <c r="L50" s="81">
        <v>0</v>
      </c>
      <c r="M50" s="81">
        <v>95</v>
      </c>
      <c r="N50" s="91">
        <v>13</v>
      </c>
      <c r="O50" s="92">
        <v>0</v>
      </c>
      <c r="P50" s="93">
        <f>N50+O50</f>
        <v>13</v>
      </c>
      <c r="Q50" s="82">
        <f>IFERROR(P50/M50,"-")</f>
        <v>0.13684210526316</v>
      </c>
      <c r="R50" s="81">
        <v>0</v>
      </c>
      <c r="S50" s="81">
        <v>3</v>
      </c>
      <c r="T50" s="82">
        <f>IFERROR(S50/(O50+P50),"-")</f>
        <v>0.23076923076923</v>
      </c>
      <c r="U50" s="182">
        <f>IFERROR(J50/SUM(P50:P51),"-")</f>
        <v>2173.9130434783</v>
      </c>
      <c r="V50" s="84">
        <v>0</v>
      </c>
      <c r="W50" s="82">
        <f>IF(P50=0,"-",V50/P50)</f>
        <v>0</v>
      </c>
      <c r="X50" s="186">
        <v>0</v>
      </c>
      <c r="Y50" s="187">
        <f>IFERROR(X50/P50,"-")</f>
        <v>0</v>
      </c>
      <c r="Z50" s="187" t="str">
        <f>IFERROR(X50/V50,"-")</f>
        <v>-</v>
      </c>
      <c r="AA50" s="188">
        <f>SUM(X50:X51)-SUM(J50:J51)</f>
        <v>-50000</v>
      </c>
      <c r="AB50" s="85">
        <f>SUM(X50:X51)/SUM(J50:J51)</f>
        <v>0</v>
      </c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>
        <v>1</v>
      </c>
      <c r="AW50" s="107">
        <f>IF(P50=0,"",IF(AV50=0,"",(AV50/P50)))</f>
        <v>0.076923076923077</v>
      </c>
      <c r="AX50" s="106"/>
      <c r="AY50" s="108">
        <f>IFERROR(AX50/AV50,"-")</f>
        <v>0</v>
      </c>
      <c r="AZ50" s="109"/>
      <c r="BA50" s="110">
        <f>IFERROR(AZ50/AV50,"-")</f>
        <v>0</v>
      </c>
      <c r="BB50" s="111"/>
      <c r="BC50" s="111"/>
      <c r="BD50" s="111"/>
      <c r="BE50" s="112">
        <v>4</v>
      </c>
      <c r="BF50" s="113">
        <f>IF(P50=0,"",IF(BE50=0,"",(BE50/P50)))</f>
        <v>0.30769230769231</v>
      </c>
      <c r="BG50" s="112"/>
      <c r="BH50" s="114">
        <f>IFERROR(BG50/BE50,"-")</f>
        <v>0</v>
      </c>
      <c r="BI50" s="115"/>
      <c r="BJ50" s="116">
        <f>IFERROR(BI50/BE50,"-")</f>
        <v>0</v>
      </c>
      <c r="BK50" s="117"/>
      <c r="BL50" s="117"/>
      <c r="BM50" s="117"/>
      <c r="BN50" s="119">
        <v>5</v>
      </c>
      <c r="BO50" s="120">
        <f>IF(P50=0,"",IF(BN50=0,"",(BN50/P50)))</f>
        <v>0.38461538461538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>
        <v>3</v>
      </c>
      <c r="BX50" s="127">
        <f>IF(P50=0,"",IF(BW50=0,"",(BW50/P50)))</f>
        <v>0.23076923076923</v>
      </c>
      <c r="BY50" s="128"/>
      <c r="BZ50" s="129">
        <f>IFERROR(BY50/BW50,"-")</f>
        <v>0</v>
      </c>
      <c r="CA50" s="130"/>
      <c r="CB50" s="131">
        <f>IFERROR(CA50/BW50,"-")</f>
        <v>0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158</v>
      </c>
      <c r="C51" s="203"/>
      <c r="D51" s="203" t="s">
        <v>62</v>
      </c>
      <c r="E51" s="203" t="s">
        <v>63</v>
      </c>
      <c r="F51" s="203" t="s">
        <v>76</v>
      </c>
      <c r="G51" s="203"/>
      <c r="H51" s="90"/>
      <c r="I51" s="90"/>
      <c r="J51" s="188"/>
      <c r="K51" s="81">
        <v>62</v>
      </c>
      <c r="L51" s="81">
        <v>33</v>
      </c>
      <c r="M51" s="81">
        <v>12</v>
      </c>
      <c r="N51" s="91">
        <v>10</v>
      </c>
      <c r="O51" s="92">
        <v>0</v>
      </c>
      <c r="P51" s="93">
        <f>N51+O51</f>
        <v>10</v>
      </c>
      <c r="Q51" s="82">
        <f>IFERROR(P51/M51,"-")</f>
        <v>0.83333333333333</v>
      </c>
      <c r="R51" s="81">
        <v>0</v>
      </c>
      <c r="S51" s="81">
        <v>0</v>
      </c>
      <c r="T51" s="82">
        <f>IFERROR(S51/(O51+P51),"-")</f>
        <v>0</v>
      </c>
      <c r="U51" s="182"/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>
        <v>1</v>
      </c>
      <c r="AW51" s="107">
        <f>IF(P51=0,"",IF(AV51=0,"",(AV51/P51)))</f>
        <v>0.1</v>
      </c>
      <c r="AX51" s="106"/>
      <c r="AY51" s="108">
        <f>IFERROR(AX51/AV51,"-")</f>
        <v>0</v>
      </c>
      <c r="AZ51" s="109"/>
      <c r="BA51" s="110">
        <f>IFERROR(AZ51/AV51,"-")</f>
        <v>0</v>
      </c>
      <c r="BB51" s="111"/>
      <c r="BC51" s="111"/>
      <c r="BD51" s="111"/>
      <c r="BE51" s="112">
        <v>1</v>
      </c>
      <c r="BF51" s="113">
        <f>IF(P51=0,"",IF(BE51=0,"",(BE51/P51)))</f>
        <v>0.1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>
        <v>7</v>
      </c>
      <c r="BO51" s="120">
        <f>IF(P51=0,"",IF(BN51=0,"",(BN51/P51)))</f>
        <v>0.7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/>
      <c r="BX51" s="127">
        <f>IF(P51=0,"",IF(BW51=0,"",(BW51/P51)))</f>
        <v>0</v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>
        <v>1</v>
      </c>
      <c r="CG51" s="134">
        <f>IF(P51=0,"",IF(CF51=0,"",(CF51/P51)))</f>
        <v>0.1</v>
      </c>
      <c r="CH51" s="135">
        <v>1</v>
      </c>
      <c r="CI51" s="136">
        <f>IFERROR(CH51/CF51,"-")</f>
        <v>1</v>
      </c>
      <c r="CJ51" s="137">
        <v>245000</v>
      </c>
      <c r="CK51" s="138">
        <f>IFERROR(CJ51/CF51,"-")</f>
        <v>245000</v>
      </c>
      <c r="CL51" s="139"/>
      <c r="CM51" s="139"/>
      <c r="CN51" s="139">
        <v>1</v>
      </c>
      <c r="CO51" s="140">
        <v>0</v>
      </c>
      <c r="CP51" s="141">
        <v>0</v>
      </c>
      <c r="CQ51" s="141">
        <v>245000</v>
      </c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>
        <f>AB52</f>
        <v>0.5</v>
      </c>
      <c r="B52" s="203" t="s">
        <v>159</v>
      </c>
      <c r="C52" s="203"/>
      <c r="D52" s="203"/>
      <c r="E52" s="203"/>
      <c r="F52" s="203" t="s">
        <v>64</v>
      </c>
      <c r="G52" s="203" t="s">
        <v>145</v>
      </c>
      <c r="H52" s="90" t="s">
        <v>153</v>
      </c>
      <c r="I52" s="205" t="s">
        <v>88</v>
      </c>
      <c r="J52" s="188">
        <v>50000</v>
      </c>
      <c r="K52" s="81">
        <v>9</v>
      </c>
      <c r="L52" s="81">
        <v>0</v>
      </c>
      <c r="M52" s="81">
        <v>46</v>
      </c>
      <c r="N52" s="91">
        <v>4</v>
      </c>
      <c r="O52" s="92">
        <v>0</v>
      </c>
      <c r="P52" s="93">
        <f>N52+O52</f>
        <v>4</v>
      </c>
      <c r="Q52" s="82">
        <f>IFERROR(P52/M52,"-")</f>
        <v>0.08695652173913</v>
      </c>
      <c r="R52" s="81">
        <v>0</v>
      </c>
      <c r="S52" s="81">
        <v>3</v>
      </c>
      <c r="T52" s="82">
        <f>IFERROR(S52/(O52+P52),"-")</f>
        <v>0.75</v>
      </c>
      <c r="U52" s="182">
        <f>IFERROR(J52/SUM(P52:P53),"-")</f>
        <v>12500</v>
      </c>
      <c r="V52" s="84">
        <v>1</v>
      </c>
      <c r="W52" s="82">
        <f>IF(P52=0,"-",V52/P52)</f>
        <v>0.25</v>
      </c>
      <c r="X52" s="186">
        <v>25000</v>
      </c>
      <c r="Y52" s="187">
        <f>IFERROR(X52/P52,"-")</f>
        <v>6250</v>
      </c>
      <c r="Z52" s="187">
        <f>IFERROR(X52/V52,"-")</f>
        <v>25000</v>
      </c>
      <c r="AA52" s="188">
        <f>SUM(X52:X53)-SUM(J52:J53)</f>
        <v>-25000</v>
      </c>
      <c r="AB52" s="85">
        <f>SUM(X52:X53)/SUM(J52:J53)</f>
        <v>0.5</v>
      </c>
      <c r="AC52" s="79"/>
      <c r="AD52" s="94">
        <v>1</v>
      </c>
      <c r="AE52" s="95">
        <f>IF(P52=0,"",IF(AD52=0,"",(AD52/P52)))</f>
        <v>0.25</v>
      </c>
      <c r="AF52" s="94"/>
      <c r="AG52" s="96">
        <f>IFERROR(AF52/AD52,"-")</f>
        <v>0</v>
      </c>
      <c r="AH52" s="97"/>
      <c r="AI52" s="98">
        <f>IFERROR(AH52/AD52,"-")</f>
        <v>0</v>
      </c>
      <c r="AJ52" s="99"/>
      <c r="AK52" s="99"/>
      <c r="AL52" s="99"/>
      <c r="AM52" s="100">
        <v>1</v>
      </c>
      <c r="AN52" s="101">
        <f>IF(P52=0,"",IF(AM52=0,"",(AM52/P52)))</f>
        <v>0.25</v>
      </c>
      <c r="AO52" s="100"/>
      <c r="AP52" s="102">
        <f>IFERROR(AP52/AM52,"-")</f>
        <v>0</v>
      </c>
      <c r="AQ52" s="103"/>
      <c r="AR52" s="104">
        <f>IFERROR(AQ52/AM52,"-")</f>
        <v>0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>
        <v>1</v>
      </c>
      <c r="BO52" s="120">
        <f>IF(P52=0,"",IF(BN52=0,"",(BN52/P52)))</f>
        <v>0.25</v>
      </c>
      <c r="BP52" s="121">
        <v>1</v>
      </c>
      <c r="BQ52" s="122">
        <f>IFERROR(BP52/BN52,"-")</f>
        <v>1</v>
      </c>
      <c r="BR52" s="123">
        <v>25000</v>
      </c>
      <c r="BS52" s="124">
        <f>IFERROR(BR52/BN52,"-")</f>
        <v>25000</v>
      </c>
      <c r="BT52" s="125"/>
      <c r="BU52" s="125"/>
      <c r="BV52" s="125">
        <v>1</v>
      </c>
      <c r="BW52" s="126">
        <v>1</v>
      </c>
      <c r="BX52" s="127">
        <f>IF(P52=0,"",IF(BW52=0,"",(BW52/P52)))</f>
        <v>0.25</v>
      </c>
      <c r="BY52" s="128"/>
      <c r="BZ52" s="129">
        <f>IFERROR(BY52/BW52,"-")</f>
        <v>0</v>
      </c>
      <c r="CA52" s="130"/>
      <c r="CB52" s="131">
        <f>IFERROR(CA52/BW52,"-")</f>
        <v>0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1</v>
      </c>
      <c r="CP52" s="141">
        <v>25000</v>
      </c>
      <c r="CQ52" s="141">
        <v>25000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160</v>
      </c>
      <c r="C53" s="203"/>
      <c r="D53" s="203"/>
      <c r="E53" s="203"/>
      <c r="F53" s="203" t="s">
        <v>76</v>
      </c>
      <c r="G53" s="203"/>
      <c r="H53" s="90"/>
      <c r="I53" s="90"/>
      <c r="J53" s="188"/>
      <c r="K53" s="81">
        <v>0</v>
      </c>
      <c r="L53" s="81">
        <v>0</v>
      </c>
      <c r="M53" s="81">
        <v>0</v>
      </c>
      <c r="N53" s="91">
        <v>0</v>
      </c>
      <c r="O53" s="92">
        <v>0</v>
      </c>
      <c r="P53" s="93">
        <f>N53+O53</f>
        <v>0</v>
      </c>
      <c r="Q53" s="82" t="str">
        <f>IFERROR(P53/M53,"-")</f>
        <v>-</v>
      </c>
      <c r="R53" s="81">
        <v>0</v>
      </c>
      <c r="S53" s="81">
        <v>0</v>
      </c>
      <c r="T53" s="82" t="str">
        <f>IFERROR(S53/(O53+P53),"-")</f>
        <v>-</v>
      </c>
      <c r="U53" s="182"/>
      <c r="V53" s="84">
        <v>0</v>
      </c>
      <c r="W53" s="82" t="str">
        <f>IF(P53=0,"-",V53/P53)</f>
        <v>-</v>
      </c>
      <c r="X53" s="186">
        <v>0</v>
      </c>
      <c r="Y53" s="187" t="str">
        <f>IFERROR(X53/P53,"-")</f>
        <v>-</v>
      </c>
      <c r="Z53" s="187" t="str">
        <f>IFERROR(X53/V53,"-")</f>
        <v>-</v>
      </c>
      <c r="AA53" s="188"/>
      <c r="AB53" s="85"/>
      <c r="AC53" s="79"/>
      <c r="AD53" s="94"/>
      <c r="AE53" s="95" t="str">
        <f>IF(P53=0,"",IF(AD53=0,"",(AD53/P53)))</f>
        <v/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 t="str">
        <f>IF(P53=0,"",IF(AM53=0,"",(AM53/P53)))</f>
        <v/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 t="str">
        <f>IF(P53=0,"",IF(AV53=0,"",(AV53/P53)))</f>
        <v/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 t="str">
        <f>IF(P53=0,"",IF(BE53=0,"",(BE53/P53)))</f>
        <v/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/>
      <c r="BO53" s="120" t="str">
        <f>IF(P53=0,"",IF(BN53=0,"",(BN53/P53)))</f>
        <v/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/>
      <c r="BX53" s="127" t="str">
        <f>IF(P53=0,"",IF(BW53=0,"",(BW53/P53)))</f>
        <v/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 t="str">
        <f>IF(P53=0,"",IF(CF53=0,"",(CF53/P53)))</f>
        <v/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30"/>
      <c r="B54" s="87"/>
      <c r="C54" s="88"/>
      <c r="D54" s="88"/>
      <c r="E54" s="88"/>
      <c r="F54" s="89"/>
      <c r="G54" s="90"/>
      <c r="H54" s="90"/>
      <c r="I54" s="90"/>
      <c r="J54" s="192"/>
      <c r="K54" s="34"/>
      <c r="L54" s="34"/>
      <c r="M54" s="31"/>
      <c r="N54" s="23"/>
      <c r="O54" s="23"/>
      <c r="P54" s="23"/>
      <c r="Q54" s="33"/>
      <c r="R54" s="32"/>
      <c r="S54" s="23"/>
      <c r="T54" s="32"/>
      <c r="U54" s="183"/>
      <c r="V54" s="25"/>
      <c r="W54" s="25"/>
      <c r="X54" s="189"/>
      <c r="Y54" s="189"/>
      <c r="Z54" s="189"/>
      <c r="AA54" s="189"/>
      <c r="AB54" s="33"/>
      <c r="AC54" s="59"/>
      <c r="AD54" s="63"/>
      <c r="AE54" s="64"/>
      <c r="AF54" s="63"/>
      <c r="AG54" s="67"/>
      <c r="AH54" s="68"/>
      <c r="AI54" s="69"/>
      <c r="AJ54" s="70"/>
      <c r="AK54" s="70"/>
      <c r="AL54" s="70"/>
      <c r="AM54" s="63"/>
      <c r="AN54" s="64"/>
      <c r="AO54" s="63"/>
      <c r="AP54" s="67"/>
      <c r="AQ54" s="68"/>
      <c r="AR54" s="69"/>
      <c r="AS54" s="70"/>
      <c r="AT54" s="70"/>
      <c r="AU54" s="70"/>
      <c r="AV54" s="63"/>
      <c r="AW54" s="64"/>
      <c r="AX54" s="63"/>
      <c r="AY54" s="67"/>
      <c r="AZ54" s="68"/>
      <c r="BA54" s="69"/>
      <c r="BB54" s="70"/>
      <c r="BC54" s="70"/>
      <c r="BD54" s="70"/>
      <c r="BE54" s="63"/>
      <c r="BF54" s="64"/>
      <c r="BG54" s="63"/>
      <c r="BH54" s="67"/>
      <c r="BI54" s="68"/>
      <c r="BJ54" s="69"/>
      <c r="BK54" s="70"/>
      <c r="BL54" s="70"/>
      <c r="BM54" s="70"/>
      <c r="BN54" s="65"/>
      <c r="BO54" s="66"/>
      <c r="BP54" s="63"/>
      <c r="BQ54" s="67"/>
      <c r="BR54" s="68"/>
      <c r="BS54" s="69"/>
      <c r="BT54" s="70"/>
      <c r="BU54" s="70"/>
      <c r="BV54" s="70"/>
      <c r="BW54" s="65"/>
      <c r="BX54" s="66"/>
      <c r="BY54" s="63"/>
      <c r="BZ54" s="67"/>
      <c r="CA54" s="68"/>
      <c r="CB54" s="69"/>
      <c r="CC54" s="70"/>
      <c r="CD54" s="70"/>
      <c r="CE54" s="70"/>
      <c r="CF54" s="65"/>
      <c r="CG54" s="66"/>
      <c r="CH54" s="63"/>
      <c r="CI54" s="67"/>
      <c r="CJ54" s="68"/>
      <c r="CK54" s="69"/>
      <c r="CL54" s="70"/>
      <c r="CM54" s="70"/>
      <c r="CN54" s="70"/>
      <c r="CO54" s="71"/>
      <c r="CP54" s="68"/>
      <c r="CQ54" s="68"/>
      <c r="CR54" s="68"/>
      <c r="CS54" s="72"/>
    </row>
    <row r="55" spans="1:98">
      <c r="A55" s="30"/>
      <c r="B55" s="37"/>
      <c r="C55" s="21"/>
      <c r="D55" s="21"/>
      <c r="E55" s="21"/>
      <c r="F55" s="22"/>
      <c r="G55" s="36"/>
      <c r="H55" s="36"/>
      <c r="I55" s="75"/>
      <c r="J55" s="193"/>
      <c r="K55" s="34"/>
      <c r="L55" s="34"/>
      <c r="M55" s="31"/>
      <c r="N55" s="23"/>
      <c r="O55" s="23"/>
      <c r="P55" s="23"/>
      <c r="Q55" s="33"/>
      <c r="R55" s="32"/>
      <c r="S55" s="23"/>
      <c r="T55" s="32"/>
      <c r="U55" s="183"/>
      <c r="V55" s="25"/>
      <c r="W55" s="25"/>
      <c r="X55" s="189"/>
      <c r="Y55" s="189"/>
      <c r="Z55" s="189"/>
      <c r="AA55" s="189"/>
      <c r="AB55" s="33"/>
      <c r="AC55" s="61"/>
      <c r="AD55" s="63"/>
      <c r="AE55" s="64"/>
      <c r="AF55" s="63"/>
      <c r="AG55" s="67"/>
      <c r="AH55" s="68"/>
      <c r="AI55" s="69"/>
      <c r="AJ55" s="70"/>
      <c r="AK55" s="70"/>
      <c r="AL55" s="70"/>
      <c r="AM55" s="63"/>
      <c r="AN55" s="64"/>
      <c r="AO55" s="63"/>
      <c r="AP55" s="67"/>
      <c r="AQ55" s="68"/>
      <c r="AR55" s="69"/>
      <c r="AS55" s="70"/>
      <c r="AT55" s="70"/>
      <c r="AU55" s="70"/>
      <c r="AV55" s="63"/>
      <c r="AW55" s="64"/>
      <c r="AX55" s="63"/>
      <c r="AY55" s="67"/>
      <c r="AZ55" s="68"/>
      <c r="BA55" s="69"/>
      <c r="BB55" s="70"/>
      <c r="BC55" s="70"/>
      <c r="BD55" s="70"/>
      <c r="BE55" s="63"/>
      <c r="BF55" s="64"/>
      <c r="BG55" s="63"/>
      <c r="BH55" s="67"/>
      <c r="BI55" s="68"/>
      <c r="BJ55" s="69"/>
      <c r="BK55" s="70"/>
      <c r="BL55" s="70"/>
      <c r="BM55" s="70"/>
      <c r="BN55" s="65"/>
      <c r="BO55" s="66"/>
      <c r="BP55" s="63"/>
      <c r="BQ55" s="67"/>
      <c r="BR55" s="68"/>
      <c r="BS55" s="69"/>
      <c r="BT55" s="70"/>
      <c r="BU55" s="70"/>
      <c r="BV55" s="70"/>
      <c r="BW55" s="65"/>
      <c r="BX55" s="66"/>
      <c r="BY55" s="63"/>
      <c r="BZ55" s="67"/>
      <c r="CA55" s="68"/>
      <c r="CB55" s="69"/>
      <c r="CC55" s="70"/>
      <c r="CD55" s="70"/>
      <c r="CE55" s="70"/>
      <c r="CF55" s="65"/>
      <c r="CG55" s="66"/>
      <c r="CH55" s="63"/>
      <c r="CI55" s="67"/>
      <c r="CJ55" s="68"/>
      <c r="CK55" s="69"/>
      <c r="CL55" s="70"/>
      <c r="CM55" s="70"/>
      <c r="CN55" s="70"/>
      <c r="CO55" s="71"/>
      <c r="CP55" s="68"/>
      <c r="CQ55" s="68"/>
      <c r="CR55" s="68"/>
      <c r="CS55" s="72"/>
    </row>
    <row r="56" spans="1:98">
      <c r="A56" s="19">
        <f>AB56</f>
        <v>2.5731778425656</v>
      </c>
      <c r="B56" s="39"/>
      <c r="C56" s="39"/>
      <c r="D56" s="39"/>
      <c r="E56" s="39"/>
      <c r="F56" s="39"/>
      <c r="G56" s="40" t="s">
        <v>161</v>
      </c>
      <c r="H56" s="40"/>
      <c r="I56" s="40"/>
      <c r="J56" s="190">
        <f>SUM(J6:J55)</f>
        <v>3430000</v>
      </c>
      <c r="K56" s="41">
        <f>SUM(K6:K55)</f>
        <v>1740</v>
      </c>
      <c r="L56" s="41">
        <f>SUM(L6:L55)</f>
        <v>694</v>
      </c>
      <c r="M56" s="41">
        <f>SUM(M6:M55)</f>
        <v>2269</v>
      </c>
      <c r="N56" s="41">
        <f>SUM(N6:N55)</f>
        <v>420</v>
      </c>
      <c r="O56" s="41">
        <f>SUM(O6:O55)</f>
        <v>1</v>
      </c>
      <c r="P56" s="41">
        <f>SUM(P6:P55)</f>
        <v>421</v>
      </c>
      <c r="Q56" s="42">
        <f>IFERROR(P56/M56,"-")</f>
        <v>0.18554429263993</v>
      </c>
      <c r="R56" s="78">
        <f>SUM(R6:R55)</f>
        <v>33</v>
      </c>
      <c r="S56" s="78">
        <f>SUM(S6:S55)</f>
        <v>116</v>
      </c>
      <c r="T56" s="42">
        <f>IFERROR(R56/P56,"-")</f>
        <v>0.078384798099762</v>
      </c>
      <c r="U56" s="184">
        <f>IFERROR(J56/P56,"-")</f>
        <v>8147.2684085511</v>
      </c>
      <c r="V56" s="44">
        <f>SUM(V6:V55)</f>
        <v>80</v>
      </c>
      <c r="W56" s="42">
        <f>IFERROR(V56/P56,"-")</f>
        <v>0.19002375296912</v>
      </c>
      <c r="X56" s="190">
        <f>SUM(X6:X55)</f>
        <v>8826000</v>
      </c>
      <c r="Y56" s="190">
        <f>IFERROR(X56/P56,"-")</f>
        <v>20964.370546318</v>
      </c>
      <c r="Z56" s="190">
        <f>IFERROR(X56/V56,"-")</f>
        <v>110325</v>
      </c>
      <c r="AA56" s="190">
        <f>X56-J56</f>
        <v>5396000</v>
      </c>
      <c r="AB56" s="47">
        <f>X56/J56</f>
        <v>2.5731778425656</v>
      </c>
      <c r="AC56" s="60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1"/>
    <mergeCell ref="J17:J21"/>
    <mergeCell ref="U17:U21"/>
    <mergeCell ref="AA17:AA21"/>
    <mergeCell ref="AB17:AB21"/>
    <mergeCell ref="A22:A25"/>
    <mergeCell ref="J22:J25"/>
    <mergeCell ref="U22:U25"/>
    <mergeCell ref="AA22:AA25"/>
    <mergeCell ref="AB22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162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0.99</v>
      </c>
      <c r="B6" s="203" t="s">
        <v>163</v>
      </c>
      <c r="C6" s="203" t="s">
        <v>164</v>
      </c>
      <c r="D6" s="203" t="s">
        <v>165</v>
      </c>
      <c r="E6" s="203" t="s">
        <v>96</v>
      </c>
      <c r="F6" s="203" t="s">
        <v>64</v>
      </c>
      <c r="G6" s="203" t="s">
        <v>166</v>
      </c>
      <c r="H6" s="90" t="s">
        <v>167</v>
      </c>
      <c r="I6" s="204" t="s">
        <v>168</v>
      </c>
      <c r="J6" s="188">
        <v>100000</v>
      </c>
      <c r="K6" s="81">
        <v>26</v>
      </c>
      <c r="L6" s="81">
        <v>0</v>
      </c>
      <c r="M6" s="81">
        <v>38</v>
      </c>
      <c r="N6" s="91">
        <v>12</v>
      </c>
      <c r="O6" s="92">
        <v>1</v>
      </c>
      <c r="P6" s="93">
        <f>N6+O6</f>
        <v>13</v>
      </c>
      <c r="Q6" s="82">
        <f>IFERROR(P6/M6,"-")</f>
        <v>0.34210526315789</v>
      </c>
      <c r="R6" s="81">
        <v>0</v>
      </c>
      <c r="S6" s="81">
        <v>1</v>
      </c>
      <c r="T6" s="82">
        <f>IFERROR(S6/(O6+P6),"-")</f>
        <v>0.071428571428571</v>
      </c>
      <c r="U6" s="182">
        <f>IFERROR(J6/SUM(P6:P7),"-")</f>
        <v>4347.8260869565</v>
      </c>
      <c r="V6" s="84">
        <v>1</v>
      </c>
      <c r="W6" s="82">
        <f>IF(P6=0,"-",V6/P6)</f>
        <v>0.076923076923077</v>
      </c>
      <c r="X6" s="186">
        <v>75000</v>
      </c>
      <c r="Y6" s="187">
        <f>IFERROR(X6/P6,"-")</f>
        <v>5769.2307692308</v>
      </c>
      <c r="Z6" s="187">
        <f>IFERROR(X6/V6,"-")</f>
        <v>75000</v>
      </c>
      <c r="AA6" s="188">
        <f>SUM(X6:X7)-SUM(J6:J7)</f>
        <v>-1000</v>
      </c>
      <c r="AB6" s="85">
        <f>SUM(X6:X7)/SUM(J6:J7)</f>
        <v>0.99</v>
      </c>
      <c r="AC6" s="79"/>
      <c r="AD6" s="94">
        <v>2</v>
      </c>
      <c r="AE6" s="95">
        <f>IF(P6=0,"",IF(AD6=0,"",(AD6/P6)))</f>
        <v>0.15384615384615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2</v>
      </c>
      <c r="AW6" s="107">
        <f>IF(P6=0,"",IF(AV6=0,"",(AV6/P6)))</f>
        <v>0.15384615384615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7</v>
      </c>
      <c r="BF6" s="113">
        <f>IF(P6=0,"",IF(BE6=0,"",(BE6/P6)))</f>
        <v>0.53846153846154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0.15384615384615</v>
      </c>
      <c r="BP6" s="121">
        <v>1</v>
      </c>
      <c r="BQ6" s="122">
        <f>IFERROR(BP6/BN6,"-")</f>
        <v>0.5</v>
      </c>
      <c r="BR6" s="123">
        <v>75000</v>
      </c>
      <c r="BS6" s="124">
        <f>IFERROR(BR6/BN6,"-")</f>
        <v>37500</v>
      </c>
      <c r="BT6" s="125"/>
      <c r="BU6" s="125"/>
      <c r="BV6" s="125">
        <v>1</v>
      </c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75000</v>
      </c>
      <c r="CQ6" s="141">
        <v>75000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169</v>
      </c>
      <c r="C7" s="203"/>
      <c r="D7" s="203"/>
      <c r="E7" s="203"/>
      <c r="F7" s="203" t="s">
        <v>76</v>
      </c>
      <c r="G7" s="203"/>
      <c r="H7" s="90"/>
      <c r="I7" s="90"/>
      <c r="J7" s="188"/>
      <c r="K7" s="81">
        <v>67</v>
      </c>
      <c r="L7" s="81">
        <v>27</v>
      </c>
      <c r="M7" s="81">
        <v>11</v>
      </c>
      <c r="N7" s="91">
        <v>10</v>
      </c>
      <c r="O7" s="92">
        <v>0</v>
      </c>
      <c r="P7" s="93">
        <f>N7+O7</f>
        <v>10</v>
      </c>
      <c r="Q7" s="82">
        <f>IFERROR(P7/M7,"-")</f>
        <v>0.90909090909091</v>
      </c>
      <c r="R7" s="81">
        <v>1</v>
      </c>
      <c r="S7" s="81">
        <v>5</v>
      </c>
      <c r="T7" s="82">
        <f>IFERROR(S7/(O7+P7),"-")</f>
        <v>0.5</v>
      </c>
      <c r="U7" s="182"/>
      <c r="V7" s="84">
        <v>1</v>
      </c>
      <c r="W7" s="82">
        <f>IF(P7=0,"-",V7/P7)</f>
        <v>0.1</v>
      </c>
      <c r="X7" s="186">
        <v>24000</v>
      </c>
      <c r="Y7" s="187">
        <f>IFERROR(X7/P7,"-")</f>
        <v>2400</v>
      </c>
      <c r="Z7" s="187">
        <f>IFERROR(X7/V7,"-")</f>
        <v>24000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0.2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4</v>
      </c>
      <c r="BF7" s="113">
        <f>IF(P7=0,"",IF(BE7=0,"",(BE7/P7)))</f>
        <v>0.4</v>
      </c>
      <c r="BG7" s="112">
        <v>1</v>
      </c>
      <c r="BH7" s="114">
        <f>IFERROR(BG7/BE7,"-")</f>
        <v>0.25</v>
      </c>
      <c r="BI7" s="115">
        <v>24000</v>
      </c>
      <c r="BJ7" s="116">
        <f>IFERROR(BI7/BE7,"-")</f>
        <v>6000</v>
      </c>
      <c r="BK7" s="117"/>
      <c r="BL7" s="117"/>
      <c r="BM7" s="117">
        <v>1</v>
      </c>
      <c r="BN7" s="119">
        <v>2</v>
      </c>
      <c r="BO7" s="120">
        <f>IF(P7=0,"",IF(BN7=0,"",(BN7/P7)))</f>
        <v>0.2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0.1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24000</v>
      </c>
      <c r="CQ7" s="141">
        <v>24000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0.99</v>
      </c>
      <c r="B10" s="39"/>
      <c r="C10" s="39"/>
      <c r="D10" s="39"/>
      <c r="E10" s="39"/>
      <c r="F10" s="39"/>
      <c r="G10" s="40" t="s">
        <v>170</v>
      </c>
      <c r="H10" s="40"/>
      <c r="I10" s="40"/>
      <c r="J10" s="190">
        <f>SUM(J6:J9)</f>
        <v>100000</v>
      </c>
      <c r="K10" s="41">
        <f>SUM(K6:K9)</f>
        <v>93</v>
      </c>
      <c r="L10" s="41">
        <f>SUM(L6:L9)</f>
        <v>27</v>
      </c>
      <c r="M10" s="41">
        <f>SUM(M6:M9)</f>
        <v>49</v>
      </c>
      <c r="N10" s="41">
        <f>SUM(N6:N9)</f>
        <v>22</v>
      </c>
      <c r="O10" s="41">
        <f>SUM(O6:O9)</f>
        <v>1</v>
      </c>
      <c r="P10" s="41">
        <f>SUM(P6:P9)</f>
        <v>23</v>
      </c>
      <c r="Q10" s="42">
        <f>IFERROR(P10/M10,"-")</f>
        <v>0.46938775510204</v>
      </c>
      <c r="R10" s="78">
        <f>SUM(R6:R9)</f>
        <v>1</v>
      </c>
      <c r="S10" s="78">
        <f>SUM(S6:S9)</f>
        <v>6</v>
      </c>
      <c r="T10" s="42">
        <f>IFERROR(R10/P10,"-")</f>
        <v>0.043478260869565</v>
      </c>
      <c r="U10" s="184">
        <f>IFERROR(J10/P10,"-")</f>
        <v>4347.8260869565</v>
      </c>
      <c r="V10" s="44">
        <f>SUM(V6:V9)</f>
        <v>2</v>
      </c>
      <c r="W10" s="42">
        <f>IFERROR(V10/P10,"-")</f>
        <v>0.08695652173913</v>
      </c>
      <c r="X10" s="190">
        <f>SUM(X6:X9)</f>
        <v>99000</v>
      </c>
      <c r="Y10" s="190">
        <f>IFERROR(X10/P10,"-")</f>
        <v>4304.347826087</v>
      </c>
      <c r="Z10" s="190">
        <f>IFERROR(X10/V10,"-")</f>
        <v>49500</v>
      </c>
      <c r="AA10" s="190">
        <f>X10-J10</f>
        <v>-1000</v>
      </c>
      <c r="AB10" s="47">
        <f>X10/J10</f>
        <v>0.99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