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<sst xmlns="http://schemas.openxmlformats.org/spreadsheetml/2006/main" uniqueCount="176">
  <si>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</si>
  <si>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</si>
  <si>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</si>
  <si>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</si>
  <si>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</si>
  <si>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</si>
  <si>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</si>
  <si>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</si>
  <si>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</si>
  <si>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</si>
  <si>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</si>
  <si>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</si>
  <si>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</si>
  <si>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</si>
  <si>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</si>
  <si>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</si>
  <si>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</si>
  <si>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</si>
  <si>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</si>
  <si>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</si>
  <si>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</si>
  <si>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</si>
  <si>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</si>
  <si>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</si>
  <si>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</si>
  <si>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06月</t>
  </si>
  <si>
    <t>ヘスティア</t>
  </si>
  <si>
    <t>最終更新日</t>
  </si>
  <si>
    <t>09月30日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</si>
  <si>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</si>
  <si>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</si>
  <si>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</si>
  <si>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</si>
  <si>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</si>
  <si>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</si>
  <si>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</si>
  <si>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</si>
  <si>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</si>
  <si>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</si>
  <si>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</si>
  <si>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</si>
  <si>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</si>
  <si>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</si>
  <si>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</si>
  <si>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</si>
  <si>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</si>
  <si>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</si>
  <si>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</si>
  <si>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</si>
  <si>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</si>
  <si>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</si>
  <si>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</si>
  <si>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</si>
  <si>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</si>
  <si>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</si>
  <si>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</si>
  <si>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</si>
  <si>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</si>
  <si>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</si>
  <si>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</si>
  <si>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</si>
  <si>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ic1110</t>
  </si>
  <si>
    <t>右女３スマホ</t>
  </si>
  <si>
    <t>求む！５０歳以上の女性と…</t>
  </si>
  <si>
    <t>lp01</t>
  </si>
  <si>
    <t>スポニチ関東</t>
  </si>
  <si>
    <t>4C終面全5段</t>
  </si>
  <si>
    <t>6月29日(土)</t>
  </si>
  <si>
    <t>ic1111</t>
  </si>
  <si>
    <t>スポニチ関西</t>
  </si>
  <si>
    <t>ic1112</t>
  </si>
  <si>
    <t>スポニチ西部</t>
  </si>
  <si>
    <t>ic1113</t>
  </si>
  <si>
    <t>スポニチ北海道</t>
  </si>
  <si>
    <t>ic1114</t>
  </si>
  <si>
    <t>(空電共通)</t>
  </si>
  <si>
    <t>空電</t>
  </si>
  <si>
    <t>空電 (共通)</t>
  </si>
  <si>
    <t>ic1115</t>
  </si>
  <si>
    <t>雑誌版 SPA</t>
  </si>
  <si>
    <t>学生いません！ギャルもいません！熟女！熟女！熟女！熟女！</t>
  </si>
  <si>
    <t>サンスポ関東</t>
  </si>
  <si>
    <t>6月08日(土)</t>
  </si>
  <si>
    <t>ic1116</t>
  </si>
  <si>
    <t>ic1117</t>
  </si>
  <si>
    <t>サンスポ関西</t>
  </si>
  <si>
    <t>全5段</t>
  </si>
  <si>
    <t>6月16日(日)</t>
  </si>
  <si>
    <t>ic1118</t>
  </si>
  <si>
    <t>ic1119</t>
  </si>
  <si>
    <t>黒：記事風版</t>
  </si>
  <si>
    <t>(新txt)もう50代の熟女だけど・・・</t>
  </si>
  <si>
    <t>6月30日(日)</t>
  </si>
  <si>
    <t>ic1120</t>
  </si>
  <si>
    <t>ic1121</t>
  </si>
  <si>
    <t>スポーツ報知関東</t>
  </si>
  <si>
    <t>全5段つかみ4回</t>
  </si>
  <si>
    <t>6月05日(水)</t>
  </si>
  <si>
    <t>ic1122</t>
  </si>
  <si>
    <t>もう50代の熟女だけど・・・</t>
  </si>
  <si>
    <t>6月18日(火)</t>
  </si>
  <si>
    <t>ic1123</t>
  </si>
  <si>
    <t>右女３</t>
  </si>
  <si>
    <t>女性からご飯に誘われる。男性はyesかnoか返事するだけ</t>
  </si>
  <si>
    <t>6月14日(金)</t>
  </si>
  <si>
    <t>ic1124</t>
  </si>
  <si>
    <t>黒：C版</t>
  </si>
  <si>
    <t>男の夢をかなえます 超美熟女から逆指名</t>
  </si>
  <si>
    <t>6月24日(月)</t>
  </si>
  <si>
    <t>ic1125</t>
  </si>
  <si>
    <t>ic1126</t>
  </si>
  <si>
    <t>中京スポーツ</t>
  </si>
  <si>
    <t>ic1127</t>
  </si>
  <si>
    <t>ic1128</t>
  </si>
  <si>
    <t>ic1129</t>
  </si>
  <si>
    <t>ic1130</t>
  </si>
  <si>
    <t>黒：右女３</t>
  </si>
  <si>
    <t>①もう５０代の熟女だけど・・・</t>
  </si>
  <si>
    <t>デイリースポーツ関西</t>
  </si>
  <si>
    <t>半2段つかみ20段保証</t>
  </si>
  <si>
    <t>20段保証</t>
  </si>
  <si>
    <t>ic1131</t>
  </si>
  <si>
    <t>②学生いません！ギャルもいません！熟女！熟女！熟女！熟女！</t>
  </si>
  <si>
    <t>ic1132</t>
  </si>
  <si>
    <t>③男の夢をかなえます 超美熟女から逆指名</t>
  </si>
  <si>
    <t>ic1133</t>
  </si>
  <si>
    <t>④求む！５０歳以上の女性と…</t>
  </si>
  <si>
    <t>ic1134</t>
  </si>
  <si>
    <t>ic1135</t>
  </si>
  <si>
    <t>ic1136</t>
  </si>
  <si>
    <t>ic1137</t>
  </si>
  <si>
    <t>ic1138</t>
  </si>
  <si>
    <t>ic1139</t>
  </si>
  <si>
    <t>ic1140</t>
  </si>
  <si>
    <t>6月23日(日)</t>
  </si>
  <si>
    <t>ic1141</t>
  </si>
  <si>
    <t>ic1142</t>
  </si>
  <si>
    <t>ニッカン関東</t>
  </si>
  <si>
    <t>6月01日(土)</t>
  </si>
  <si>
    <t>ic1143</t>
  </si>
  <si>
    <t>ic1144</t>
  </si>
  <si>
    <t>6月09日(日)</t>
  </si>
  <si>
    <t>ic1145</t>
  </si>
  <si>
    <t>ic1146</t>
  </si>
  <si>
    <t>東スポ・大スポ・九スポ・中京</t>
  </si>
  <si>
    <t>記事枠</t>
  </si>
  <si>
    <t>6月27日(木)</t>
  </si>
  <si>
    <t>ic1147</t>
  </si>
  <si>
    <t>ic1148</t>
  </si>
  <si>
    <t>スポーツ報知関西</t>
  </si>
  <si>
    <t>ic1149</t>
  </si>
  <si>
    <t>ic1150</t>
  </si>
  <si>
    <t>ic1151</t>
  </si>
  <si>
    <t>ic1152</t>
  </si>
  <si>
    <t>ic1153</t>
  </si>
  <si>
    <t>C版</t>
  </si>
  <si>
    <t>もう50代の熟女だけど、試しに付き合ってみる？</t>
  </si>
  <si>
    <t>6月02日(日)</t>
  </si>
  <si>
    <t>ic1154</t>
  </si>
  <si>
    <t>ic1155</t>
  </si>
  <si>
    <t>九スポ</t>
  </si>
  <si>
    <t>ic1156</t>
  </si>
  <si>
    <t>新聞 TOTAL</t>
  </si>
  <si>
    <t>●雑誌 広告</t>
  </si>
  <si>
    <t>za127</t>
  </si>
  <si>
    <t>光文社</t>
  </si>
  <si>
    <t>新50代</t>
  </si>
  <si>
    <t>アサヒ芸能</t>
  </si>
  <si>
    <t>4C1P</t>
  </si>
  <si>
    <t>za128</t>
  </si>
  <si>
    <t>za129</t>
  </si>
  <si>
    <t>日本ジャーナル出版</t>
  </si>
  <si>
    <t>EXMAX!</t>
  </si>
  <si>
    <t>表4</t>
  </si>
  <si>
    <t>za130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</si>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</sst>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47</v>
      </c>
      <c r="D6" s="195">
        <v>3630000</v>
      </c>
      <c r="E6" s="81">
        <v>2070</v>
      </c>
      <c r="F6" s="81">
        <v>858</v>
      </c>
      <c r="G6" s="81">
        <v>2688</v>
      </c>
      <c r="H6" s="91">
        <v>464</v>
      </c>
      <c r="I6" s="92">
        <v>0</v>
      </c>
      <c r="J6" s="145">
        <f>H6+I6</f>
        <v>464</v>
      </c>
      <c r="K6" s="82">
        <f>IFERROR(J6/G6,"-")</f>
        <v>0.17261904761905</v>
      </c>
      <c r="L6" s="81">
        <v>107</v>
      </c>
      <c r="M6" s="81">
        <v>86</v>
      </c>
      <c r="N6" s="82">
        <f>IFERROR(L6/J6,"-")</f>
        <v>0.23060344827586</v>
      </c>
      <c r="O6" s="83">
        <f>IFERROR(D6/J6,"-")</f>
        <v>7823.275862069</v>
      </c>
      <c r="P6" s="84">
        <v>130</v>
      </c>
      <c r="Q6" s="82">
        <f>IFERROR(P6/J6,"-")</f>
        <v>0.2801724137931</v>
      </c>
      <c r="R6" s="200">
        <v>11187500</v>
      </c>
      <c r="S6" s="201">
        <f>IFERROR(R6/J6,"-")</f>
        <v>24110.99137931</v>
      </c>
      <c r="T6" s="201">
        <f>IFERROR(R6/P6,"-")</f>
        <v>86057.692307692</v>
      </c>
      <c r="U6" s="195">
        <f>IFERROR(R6-D6,"-")</f>
        <v>7557500</v>
      </c>
      <c r="V6" s="85">
        <f>R6/D6</f>
        <v>3.081955922865</v>
      </c>
      <c r="W6" s="79"/>
      <c r="X6" s="144"/>
    </row>
    <row r="7" spans="1:24">
      <c r="A7" s="80"/>
      <c r="B7" s="86" t="s">
        <v>24</v>
      </c>
      <c r="C7" s="86">
        <v>4</v>
      </c>
      <c r="D7" s="195">
        <v>420000</v>
      </c>
      <c r="E7" s="81">
        <v>169</v>
      </c>
      <c r="F7" s="81">
        <v>74</v>
      </c>
      <c r="G7" s="81">
        <v>183</v>
      </c>
      <c r="H7" s="91">
        <v>38</v>
      </c>
      <c r="I7" s="92">
        <v>1</v>
      </c>
      <c r="J7" s="145">
        <f>H7+I7</f>
        <v>39</v>
      </c>
      <c r="K7" s="82">
        <f>IFERROR(J7/G7,"-")</f>
        <v>0.21311475409836</v>
      </c>
      <c r="L7" s="81">
        <v>11</v>
      </c>
      <c r="M7" s="81">
        <v>8</v>
      </c>
      <c r="N7" s="82">
        <f>IFERROR(L7/J7,"-")</f>
        <v>0.28205128205128</v>
      </c>
      <c r="O7" s="83">
        <f>IFERROR(D7/J7,"-")</f>
        <v>10769.230769231</v>
      </c>
      <c r="P7" s="84">
        <v>7</v>
      </c>
      <c r="Q7" s="82">
        <f>IFERROR(P7/J7,"-")</f>
        <v>0.17948717948718</v>
      </c>
      <c r="R7" s="200">
        <v>328000</v>
      </c>
      <c r="S7" s="201">
        <f>IFERROR(R7/J7,"-")</f>
        <v>8410.2564102564</v>
      </c>
      <c r="T7" s="201">
        <f>IFERROR(R7/P7,"-")</f>
        <v>46857.142857143</v>
      </c>
      <c r="U7" s="195">
        <f>IFERROR(R7-D7,"-")</f>
        <v>-92000</v>
      </c>
      <c r="V7" s="85">
        <f>R7/D7</f>
        <v>0.78095238095238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4050000</v>
      </c>
      <c r="E10" s="41">
        <f>SUM(E6:E8)</f>
        <v>2239</v>
      </c>
      <c r="F10" s="41">
        <f>SUM(F6:F8)</f>
        <v>932</v>
      </c>
      <c r="G10" s="41">
        <f>SUM(G6:G8)</f>
        <v>2871</v>
      </c>
      <c r="H10" s="41">
        <f>SUM(H6:H8)</f>
        <v>502</v>
      </c>
      <c r="I10" s="41">
        <f>SUM(I6:I8)</f>
        <v>1</v>
      </c>
      <c r="J10" s="41">
        <f>SUM(J6:J8)</f>
        <v>503</v>
      </c>
      <c r="K10" s="42">
        <f>IFERROR(J10/G10,"-")</f>
        <v>0.17520027864855</v>
      </c>
      <c r="L10" s="78">
        <f>SUM(L6:L8)</f>
        <v>118</v>
      </c>
      <c r="M10" s="78">
        <f>SUM(M6:M8)</f>
        <v>94</v>
      </c>
      <c r="N10" s="42">
        <f>IFERROR(L10/J10,"-")</f>
        <v>0.23459244532803</v>
      </c>
      <c r="O10" s="43">
        <f>IFERROR(D10/J10,"-")</f>
        <v>8051.689860835</v>
      </c>
      <c r="P10" s="44">
        <f>SUM(P6:P8)</f>
        <v>137</v>
      </c>
      <c r="Q10" s="42">
        <f>IFERROR(P10/J10,"-")</f>
        <v>0.27236580516899</v>
      </c>
      <c r="R10" s="45">
        <f>SUM(R6:R8)</f>
        <v>11515500</v>
      </c>
      <c r="S10" s="45">
        <f>IFERROR(R10/J10,"-")</f>
        <v>22893.638170974</v>
      </c>
      <c r="T10" s="45">
        <f>IFERROR(R10/P10,"-")</f>
        <v>84054.744525547</v>
      </c>
      <c r="U10" s="46">
        <f>SUM(U6:U8)</f>
        <v>7465500</v>
      </c>
      <c r="V10" s="47">
        <f>IFERROR(R10/D10,"-")</f>
        <v>2.8433333333333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55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1.8271428571429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700000</v>
      </c>
      <c r="K6" s="81">
        <v>55</v>
      </c>
      <c r="L6" s="81">
        <v>0</v>
      </c>
      <c r="M6" s="81">
        <v>164</v>
      </c>
      <c r="N6" s="91">
        <v>24</v>
      </c>
      <c r="O6" s="92">
        <v>0</v>
      </c>
      <c r="P6" s="93">
        <f>N6+O6</f>
        <v>24</v>
      </c>
      <c r="Q6" s="82">
        <f>IFERROR(P6/M6,"-")</f>
        <v>0.14634146341463</v>
      </c>
      <c r="R6" s="81">
        <v>3</v>
      </c>
      <c r="S6" s="81">
        <v>11</v>
      </c>
      <c r="T6" s="82">
        <f>IFERROR(S6/(O6+P6),"-")</f>
        <v>0.45833333333333</v>
      </c>
      <c r="U6" s="182">
        <f>IFERROR(J6/SUM(P6:P10),"-")</f>
        <v>6250</v>
      </c>
      <c r="V6" s="84">
        <v>4</v>
      </c>
      <c r="W6" s="82">
        <f>IF(P6=0,"-",V6/P6)</f>
        <v>0.16666666666667</v>
      </c>
      <c r="X6" s="186">
        <v>60000</v>
      </c>
      <c r="Y6" s="187">
        <f>IFERROR(X6/P6,"-")</f>
        <v>2500</v>
      </c>
      <c r="Z6" s="187">
        <f>IFERROR(X6/V6,"-")</f>
        <v>15000</v>
      </c>
      <c r="AA6" s="188">
        <f>SUM(X6:X10)-SUM(J6:J10)</f>
        <v>579000</v>
      </c>
      <c r="AB6" s="85">
        <f>SUM(X6:X10)/SUM(J6:J10)</f>
        <v>1.8271428571429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0.041666666666667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3</v>
      </c>
      <c r="AW6" s="107">
        <f>IF(P6=0,"",IF(AV6=0,"",(AV6/P6)))</f>
        <v>0.125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6</v>
      </c>
      <c r="BF6" s="113">
        <f>IF(P6=0,"",IF(BE6=0,"",(BE6/P6)))</f>
        <v>0.25</v>
      </c>
      <c r="BG6" s="112">
        <v>2</v>
      </c>
      <c r="BH6" s="114">
        <f>IFERROR(BG6/BE6,"-")</f>
        <v>0.33333333333333</v>
      </c>
      <c r="BI6" s="115">
        <v>13000</v>
      </c>
      <c r="BJ6" s="116">
        <f>IFERROR(BI6/BE6,"-")</f>
        <v>2166.6666666667</v>
      </c>
      <c r="BK6" s="117">
        <v>2</v>
      </c>
      <c r="BL6" s="117"/>
      <c r="BM6" s="117"/>
      <c r="BN6" s="119">
        <v>10</v>
      </c>
      <c r="BO6" s="120">
        <f>IF(P6=0,"",IF(BN6=0,"",(BN6/P6)))</f>
        <v>0.41666666666667</v>
      </c>
      <c r="BP6" s="121">
        <v>1</v>
      </c>
      <c r="BQ6" s="122">
        <f>IFERROR(BP6/BN6,"-")</f>
        <v>0.1</v>
      </c>
      <c r="BR6" s="123">
        <v>41000</v>
      </c>
      <c r="BS6" s="124">
        <f>IFERROR(BR6/BN6,"-")</f>
        <v>4100</v>
      </c>
      <c r="BT6" s="125"/>
      <c r="BU6" s="125"/>
      <c r="BV6" s="125">
        <v>1</v>
      </c>
      <c r="BW6" s="126">
        <v>4</v>
      </c>
      <c r="BX6" s="127">
        <f>IF(P6=0,"",IF(BW6=0,"",(BW6/P6)))</f>
        <v>0.16666666666667</v>
      </c>
      <c r="BY6" s="128">
        <v>1</v>
      </c>
      <c r="BZ6" s="129">
        <f>IFERROR(BY6/BW6,"-")</f>
        <v>0.25</v>
      </c>
      <c r="CA6" s="130">
        <v>6000</v>
      </c>
      <c r="CB6" s="131">
        <f>IFERROR(CA6/BW6,"-")</f>
        <v>1500</v>
      </c>
      <c r="CC6" s="132"/>
      <c r="CD6" s="132">
        <v>1</v>
      </c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4</v>
      </c>
      <c r="CP6" s="141">
        <v>60000</v>
      </c>
      <c r="CQ6" s="141">
        <v>41000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 t="s">
        <v>69</v>
      </c>
      <c r="H7" s="90" t="s">
        <v>66</v>
      </c>
      <c r="I7" s="204" t="s">
        <v>67</v>
      </c>
      <c r="J7" s="188"/>
      <c r="K7" s="81">
        <v>33</v>
      </c>
      <c r="L7" s="81">
        <v>0</v>
      </c>
      <c r="M7" s="81">
        <v>89</v>
      </c>
      <c r="N7" s="91">
        <v>8</v>
      </c>
      <c r="O7" s="92">
        <v>0</v>
      </c>
      <c r="P7" s="93">
        <f>N7+O7</f>
        <v>8</v>
      </c>
      <c r="Q7" s="82">
        <f>IFERROR(P7/M7,"-")</f>
        <v>0.089887640449438</v>
      </c>
      <c r="R7" s="81">
        <v>0</v>
      </c>
      <c r="S7" s="81">
        <v>1</v>
      </c>
      <c r="T7" s="82">
        <f>IFERROR(S7/(O7+P7),"-")</f>
        <v>0.125</v>
      </c>
      <c r="U7" s="182"/>
      <c r="V7" s="84">
        <v>2</v>
      </c>
      <c r="W7" s="82">
        <f>IF(P7=0,"-",V7/P7)</f>
        <v>0.25</v>
      </c>
      <c r="X7" s="186">
        <v>108000</v>
      </c>
      <c r="Y7" s="187">
        <f>IFERROR(X7/P7,"-")</f>
        <v>13500</v>
      </c>
      <c r="Z7" s="187">
        <f>IFERROR(X7/V7,"-")</f>
        <v>54000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2</v>
      </c>
      <c r="AW7" s="107">
        <f>IF(P7=0,"",IF(AV7=0,"",(AV7/P7)))</f>
        <v>0.25</v>
      </c>
      <c r="AX7" s="106">
        <v>1</v>
      </c>
      <c r="AY7" s="108">
        <f>IFERROR(AX7/AV7,"-")</f>
        <v>0.5</v>
      </c>
      <c r="AZ7" s="109">
        <v>3000</v>
      </c>
      <c r="BA7" s="110">
        <f>IFERROR(AZ7/AV7,"-")</f>
        <v>1500</v>
      </c>
      <c r="BB7" s="111">
        <v>1</v>
      </c>
      <c r="BC7" s="111"/>
      <c r="BD7" s="111"/>
      <c r="BE7" s="112">
        <v>3</v>
      </c>
      <c r="BF7" s="113">
        <f>IF(P7=0,"",IF(BE7=0,"",(BE7/P7)))</f>
        <v>0.375</v>
      </c>
      <c r="BG7" s="112">
        <v>1</v>
      </c>
      <c r="BH7" s="114">
        <f>IFERROR(BG7/BE7,"-")</f>
        <v>0.33333333333333</v>
      </c>
      <c r="BI7" s="115">
        <v>105000</v>
      </c>
      <c r="BJ7" s="116">
        <f>IFERROR(BI7/BE7,"-")</f>
        <v>35000</v>
      </c>
      <c r="BK7" s="117"/>
      <c r="BL7" s="117"/>
      <c r="BM7" s="117">
        <v>1</v>
      </c>
      <c r="BN7" s="119">
        <v>1</v>
      </c>
      <c r="BO7" s="120">
        <f>IF(P7=0,"",IF(BN7=0,"",(BN7/P7)))</f>
        <v>0.125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0.25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108000</v>
      </c>
      <c r="CQ7" s="141">
        <v>105000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71</v>
      </c>
      <c r="H8" s="90" t="s">
        <v>66</v>
      </c>
      <c r="I8" s="204" t="s">
        <v>67</v>
      </c>
      <c r="J8" s="188"/>
      <c r="K8" s="81">
        <v>18</v>
      </c>
      <c r="L8" s="81">
        <v>0</v>
      </c>
      <c r="M8" s="81">
        <v>44</v>
      </c>
      <c r="N8" s="91">
        <v>9</v>
      </c>
      <c r="O8" s="92">
        <v>0</v>
      </c>
      <c r="P8" s="93">
        <f>N8+O8</f>
        <v>9</v>
      </c>
      <c r="Q8" s="82">
        <f>IFERROR(P8/M8,"-")</f>
        <v>0.20454545454545</v>
      </c>
      <c r="R8" s="81">
        <v>2</v>
      </c>
      <c r="S8" s="81">
        <v>2</v>
      </c>
      <c r="T8" s="82">
        <f>IFERROR(S8/(O8+P8),"-")</f>
        <v>0.22222222222222</v>
      </c>
      <c r="U8" s="182"/>
      <c r="V8" s="84">
        <v>3</v>
      </c>
      <c r="W8" s="82">
        <f>IF(P8=0,"-",V8/P8)</f>
        <v>0.33333333333333</v>
      </c>
      <c r="X8" s="186">
        <v>18000</v>
      </c>
      <c r="Y8" s="187">
        <f>IFERROR(X8/P8,"-")</f>
        <v>2000</v>
      </c>
      <c r="Z8" s="187">
        <f>IFERROR(X8/V8,"-")</f>
        <v>6000</v>
      </c>
      <c r="AA8" s="188"/>
      <c r="AB8" s="85"/>
      <c r="AC8" s="79"/>
      <c r="AD8" s="94">
        <v>1</v>
      </c>
      <c r="AE8" s="95">
        <f>IF(P8=0,"",IF(AD8=0,"",(AD8/P8)))</f>
        <v>0.11111111111111</v>
      </c>
      <c r="AF8" s="94">
        <v>1</v>
      </c>
      <c r="AG8" s="96">
        <f>IFERROR(AF8/AD8,"-")</f>
        <v>1</v>
      </c>
      <c r="AH8" s="97">
        <v>1000</v>
      </c>
      <c r="AI8" s="98">
        <f>IFERROR(AH8/AD8,"-")</f>
        <v>1000</v>
      </c>
      <c r="AJ8" s="99">
        <v>1</v>
      </c>
      <c r="AK8" s="99"/>
      <c r="AL8" s="99"/>
      <c r="AM8" s="100">
        <v>2</v>
      </c>
      <c r="AN8" s="101">
        <f>IF(P8=0,"",IF(AM8=0,"",(AM8/P8)))</f>
        <v>0.22222222222222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0.11111111111111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2</v>
      </c>
      <c r="BO8" s="120">
        <f>IF(P8=0,"",IF(BN8=0,"",(BN8/P8)))</f>
        <v>0.22222222222222</v>
      </c>
      <c r="BP8" s="121">
        <v>1</v>
      </c>
      <c r="BQ8" s="122">
        <f>IFERROR(BP8/BN8,"-")</f>
        <v>0.5</v>
      </c>
      <c r="BR8" s="123">
        <v>14000</v>
      </c>
      <c r="BS8" s="124">
        <f>IFERROR(BR8/BN8,"-")</f>
        <v>7000</v>
      </c>
      <c r="BT8" s="125"/>
      <c r="BU8" s="125"/>
      <c r="BV8" s="125">
        <v>1</v>
      </c>
      <c r="BW8" s="126">
        <v>3</v>
      </c>
      <c r="BX8" s="127">
        <f>IF(P8=0,"",IF(BW8=0,"",(BW8/P8)))</f>
        <v>0.33333333333333</v>
      </c>
      <c r="BY8" s="128">
        <v>1</v>
      </c>
      <c r="BZ8" s="129">
        <f>IFERROR(BY8/BW8,"-")</f>
        <v>0.33333333333333</v>
      </c>
      <c r="CA8" s="130">
        <v>3000</v>
      </c>
      <c r="CB8" s="131">
        <f>IFERROR(CA8/BW8,"-")</f>
        <v>1000</v>
      </c>
      <c r="CC8" s="132">
        <v>1</v>
      </c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3</v>
      </c>
      <c r="CP8" s="141">
        <v>18000</v>
      </c>
      <c r="CQ8" s="141">
        <v>14000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64</v>
      </c>
      <c r="G9" s="203" t="s">
        <v>73</v>
      </c>
      <c r="H9" s="90" t="s">
        <v>66</v>
      </c>
      <c r="I9" s="204" t="s">
        <v>67</v>
      </c>
      <c r="J9" s="188"/>
      <c r="K9" s="81">
        <v>14</v>
      </c>
      <c r="L9" s="81">
        <v>0</v>
      </c>
      <c r="M9" s="81">
        <v>39</v>
      </c>
      <c r="N9" s="91">
        <v>6</v>
      </c>
      <c r="O9" s="92">
        <v>0</v>
      </c>
      <c r="P9" s="93">
        <f>N9+O9</f>
        <v>6</v>
      </c>
      <c r="Q9" s="82">
        <f>IFERROR(P9/M9,"-")</f>
        <v>0.15384615384615</v>
      </c>
      <c r="R9" s="81">
        <v>2</v>
      </c>
      <c r="S9" s="81">
        <v>2</v>
      </c>
      <c r="T9" s="82">
        <f>IFERROR(S9/(O9+P9),"-")</f>
        <v>0.33333333333333</v>
      </c>
      <c r="U9" s="182"/>
      <c r="V9" s="84">
        <v>1</v>
      </c>
      <c r="W9" s="82">
        <f>IF(P9=0,"-",V9/P9)</f>
        <v>0.16666666666667</v>
      </c>
      <c r="X9" s="186">
        <v>4500</v>
      </c>
      <c r="Y9" s="187">
        <f>IFERROR(X9/P9,"-")</f>
        <v>750</v>
      </c>
      <c r="Z9" s="187">
        <f>IFERROR(X9/V9,"-")</f>
        <v>4500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1</v>
      </c>
      <c r="AW9" s="107">
        <f>IF(P9=0,"",IF(AV9=0,"",(AV9/P9)))</f>
        <v>0.16666666666667</v>
      </c>
      <c r="AX9" s="106">
        <v>1</v>
      </c>
      <c r="AY9" s="108">
        <f>IFERROR(AX9/AV9,"-")</f>
        <v>1</v>
      </c>
      <c r="AZ9" s="109">
        <v>4500</v>
      </c>
      <c r="BA9" s="110">
        <f>IFERROR(AZ9/AV9,"-")</f>
        <v>4500</v>
      </c>
      <c r="BB9" s="111"/>
      <c r="BC9" s="111">
        <v>1</v>
      </c>
      <c r="BD9" s="111"/>
      <c r="BE9" s="112">
        <v>2</v>
      </c>
      <c r="BF9" s="113">
        <f>IF(P9=0,"",IF(BE9=0,"",(BE9/P9)))</f>
        <v>0.33333333333333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3</v>
      </c>
      <c r="BO9" s="120">
        <f>IF(P9=0,"",IF(BN9=0,"",(BN9/P9)))</f>
        <v>0.5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4500</v>
      </c>
      <c r="CQ9" s="141">
        <v>4500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75</v>
      </c>
      <c r="F10" s="203" t="s">
        <v>76</v>
      </c>
      <c r="G10" s="203" t="s">
        <v>77</v>
      </c>
      <c r="H10" s="90"/>
      <c r="I10" s="90"/>
      <c r="J10" s="188"/>
      <c r="K10" s="81">
        <v>226</v>
      </c>
      <c r="L10" s="81">
        <v>162</v>
      </c>
      <c r="M10" s="81">
        <v>120</v>
      </c>
      <c r="N10" s="91">
        <v>65</v>
      </c>
      <c r="O10" s="92">
        <v>0</v>
      </c>
      <c r="P10" s="93">
        <f>N10+O10</f>
        <v>65</v>
      </c>
      <c r="Q10" s="82">
        <f>IFERROR(P10/M10,"-")</f>
        <v>0.54166666666667</v>
      </c>
      <c r="R10" s="81">
        <v>17</v>
      </c>
      <c r="S10" s="81">
        <v>4</v>
      </c>
      <c r="T10" s="82">
        <f>IFERROR(S10/(O10+P10),"-")</f>
        <v>0.061538461538462</v>
      </c>
      <c r="U10" s="182"/>
      <c r="V10" s="84">
        <v>22</v>
      </c>
      <c r="W10" s="82">
        <f>IF(P10=0,"-",V10/P10)</f>
        <v>0.33846153846154</v>
      </c>
      <c r="X10" s="186">
        <v>1088500</v>
      </c>
      <c r="Y10" s="187">
        <f>IFERROR(X10/P10,"-")</f>
        <v>16746.153846154</v>
      </c>
      <c r="Z10" s="187">
        <f>IFERROR(X10/V10,"-")</f>
        <v>49477.272727273</v>
      </c>
      <c r="AA10" s="188"/>
      <c r="AB10" s="85"/>
      <c r="AC10" s="79"/>
      <c r="AD10" s="94">
        <v>1</v>
      </c>
      <c r="AE10" s="95">
        <f>IF(P10=0,"",IF(AD10=0,"",(AD10/P10)))</f>
        <v>0.015384615384615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3</v>
      </c>
      <c r="AW10" s="107">
        <f>IF(P10=0,"",IF(AV10=0,"",(AV10/P10)))</f>
        <v>0.046153846153846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11</v>
      </c>
      <c r="BF10" s="113">
        <f>IF(P10=0,"",IF(BE10=0,"",(BE10/P10)))</f>
        <v>0.16923076923077</v>
      </c>
      <c r="BG10" s="112">
        <v>2</v>
      </c>
      <c r="BH10" s="114">
        <f>IFERROR(BG10/BE10,"-")</f>
        <v>0.18181818181818</v>
      </c>
      <c r="BI10" s="115">
        <v>116000</v>
      </c>
      <c r="BJ10" s="116">
        <f>IFERROR(BI10/BE10,"-")</f>
        <v>10545.454545455</v>
      </c>
      <c r="BK10" s="117"/>
      <c r="BL10" s="117"/>
      <c r="BM10" s="117">
        <v>2</v>
      </c>
      <c r="BN10" s="119">
        <v>20</v>
      </c>
      <c r="BO10" s="120">
        <f>IF(P10=0,"",IF(BN10=0,"",(BN10/P10)))</f>
        <v>0.30769230769231</v>
      </c>
      <c r="BP10" s="121">
        <v>5</v>
      </c>
      <c r="BQ10" s="122">
        <f>IFERROR(BP10/BN10,"-")</f>
        <v>0.25</v>
      </c>
      <c r="BR10" s="123">
        <v>101500</v>
      </c>
      <c r="BS10" s="124">
        <f>IFERROR(BR10/BN10,"-")</f>
        <v>5075</v>
      </c>
      <c r="BT10" s="125">
        <v>2</v>
      </c>
      <c r="BU10" s="125">
        <v>2</v>
      </c>
      <c r="BV10" s="125">
        <v>1</v>
      </c>
      <c r="BW10" s="126">
        <v>22</v>
      </c>
      <c r="BX10" s="127">
        <f>IF(P10=0,"",IF(BW10=0,"",(BW10/P10)))</f>
        <v>0.33846153846154</v>
      </c>
      <c r="BY10" s="128">
        <v>14</v>
      </c>
      <c r="BZ10" s="129">
        <f>IFERROR(BY10/BW10,"-")</f>
        <v>0.63636363636364</v>
      </c>
      <c r="CA10" s="130">
        <v>868000</v>
      </c>
      <c r="CB10" s="131">
        <f>IFERROR(CA10/BW10,"-")</f>
        <v>39454.545454545</v>
      </c>
      <c r="CC10" s="132">
        <v>4</v>
      </c>
      <c r="CD10" s="132">
        <v>3</v>
      </c>
      <c r="CE10" s="132">
        <v>7</v>
      </c>
      <c r="CF10" s="133">
        <v>8</v>
      </c>
      <c r="CG10" s="134">
        <f>IF(P10=0,"",IF(CF10=0,"",(CF10/P10)))</f>
        <v>0.12307692307692</v>
      </c>
      <c r="CH10" s="135">
        <v>1</v>
      </c>
      <c r="CI10" s="136">
        <f>IFERROR(CH10/CF10,"-")</f>
        <v>0.125</v>
      </c>
      <c r="CJ10" s="137">
        <v>3000</v>
      </c>
      <c r="CK10" s="138">
        <f>IFERROR(CJ10/CF10,"-")</f>
        <v>375</v>
      </c>
      <c r="CL10" s="139">
        <v>1</v>
      </c>
      <c r="CM10" s="139"/>
      <c r="CN10" s="139"/>
      <c r="CO10" s="140">
        <v>22</v>
      </c>
      <c r="CP10" s="141">
        <v>1088500</v>
      </c>
      <c r="CQ10" s="141">
        <v>328000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2.0780701754386</v>
      </c>
      <c r="B11" s="203" t="s">
        <v>78</v>
      </c>
      <c r="C11" s="203"/>
      <c r="D11" s="203" t="s">
        <v>79</v>
      </c>
      <c r="E11" s="203" t="s">
        <v>80</v>
      </c>
      <c r="F11" s="203" t="s">
        <v>64</v>
      </c>
      <c r="G11" s="203" t="s">
        <v>81</v>
      </c>
      <c r="H11" s="90" t="s">
        <v>66</v>
      </c>
      <c r="I11" s="204" t="s">
        <v>82</v>
      </c>
      <c r="J11" s="188">
        <v>570000</v>
      </c>
      <c r="K11" s="81">
        <v>24</v>
      </c>
      <c r="L11" s="81">
        <v>0</v>
      </c>
      <c r="M11" s="81">
        <v>135</v>
      </c>
      <c r="N11" s="91">
        <v>13</v>
      </c>
      <c r="O11" s="92">
        <v>0</v>
      </c>
      <c r="P11" s="93">
        <f>N11+O11</f>
        <v>13</v>
      </c>
      <c r="Q11" s="82">
        <f>IFERROR(P11/M11,"-")</f>
        <v>0.096296296296296</v>
      </c>
      <c r="R11" s="81">
        <v>2</v>
      </c>
      <c r="S11" s="81">
        <v>4</v>
      </c>
      <c r="T11" s="82">
        <f>IFERROR(S11/(O11+P11),"-")</f>
        <v>0.30769230769231</v>
      </c>
      <c r="U11" s="182">
        <f>IFERROR(J11/SUM(P11:P16),"-")</f>
        <v>16764.705882353</v>
      </c>
      <c r="V11" s="84">
        <v>3</v>
      </c>
      <c r="W11" s="82">
        <f>IF(P11=0,"-",V11/P11)</f>
        <v>0.23076923076923</v>
      </c>
      <c r="X11" s="186">
        <v>11000</v>
      </c>
      <c r="Y11" s="187">
        <f>IFERROR(X11/P11,"-")</f>
        <v>846.15384615385</v>
      </c>
      <c r="Z11" s="187">
        <f>IFERROR(X11/V11,"-")</f>
        <v>3666.6666666667</v>
      </c>
      <c r="AA11" s="188">
        <f>SUM(X11:X16)-SUM(J11:J16)</f>
        <v>614500</v>
      </c>
      <c r="AB11" s="85">
        <f>SUM(X11:X16)/SUM(J11:J16)</f>
        <v>2.0780701754386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0.076923076923077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1</v>
      </c>
      <c r="AW11" s="107">
        <f>IF(P11=0,"",IF(AV11=0,"",(AV11/P11)))</f>
        <v>0.076923076923077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4</v>
      </c>
      <c r="BF11" s="113">
        <f>IF(P11=0,"",IF(BE11=0,"",(BE11/P11)))</f>
        <v>0.30769230769231</v>
      </c>
      <c r="BG11" s="112">
        <v>1</v>
      </c>
      <c r="BH11" s="114">
        <f>IFERROR(BG11/BE11,"-")</f>
        <v>0.25</v>
      </c>
      <c r="BI11" s="115">
        <v>3000</v>
      </c>
      <c r="BJ11" s="116">
        <f>IFERROR(BI11/BE11,"-")</f>
        <v>750</v>
      </c>
      <c r="BK11" s="117">
        <v>1</v>
      </c>
      <c r="BL11" s="117"/>
      <c r="BM11" s="117"/>
      <c r="BN11" s="119">
        <v>4</v>
      </c>
      <c r="BO11" s="120">
        <f>IF(P11=0,"",IF(BN11=0,"",(BN11/P11)))</f>
        <v>0.30769230769231</v>
      </c>
      <c r="BP11" s="121">
        <v>1</v>
      </c>
      <c r="BQ11" s="122">
        <f>IFERROR(BP11/BN11,"-")</f>
        <v>0.25</v>
      </c>
      <c r="BR11" s="123">
        <v>3000</v>
      </c>
      <c r="BS11" s="124">
        <f>IFERROR(BR11/BN11,"-")</f>
        <v>750</v>
      </c>
      <c r="BT11" s="125">
        <v>1</v>
      </c>
      <c r="BU11" s="125"/>
      <c r="BV11" s="125"/>
      <c r="BW11" s="126">
        <v>3</v>
      </c>
      <c r="BX11" s="127">
        <f>IF(P11=0,"",IF(BW11=0,"",(BW11/P11)))</f>
        <v>0.23076923076923</v>
      </c>
      <c r="BY11" s="128">
        <v>1</v>
      </c>
      <c r="BZ11" s="129">
        <f>IFERROR(BY11/BW11,"-")</f>
        <v>0.33333333333333</v>
      </c>
      <c r="CA11" s="130">
        <v>5000</v>
      </c>
      <c r="CB11" s="131">
        <f>IFERROR(CA11/BW11,"-")</f>
        <v>1666.6666666667</v>
      </c>
      <c r="CC11" s="132">
        <v>1</v>
      </c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3</v>
      </c>
      <c r="CP11" s="141">
        <v>11000</v>
      </c>
      <c r="CQ11" s="141">
        <v>5000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83</v>
      </c>
      <c r="C12" s="203"/>
      <c r="D12" s="203" t="s">
        <v>79</v>
      </c>
      <c r="E12" s="203" t="s">
        <v>80</v>
      </c>
      <c r="F12" s="203" t="s">
        <v>76</v>
      </c>
      <c r="G12" s="203"/>
      <c r="H12" s="90"/>
      <c r="I12" s="90"/>
      <c r="J12" s="188"/>
      <c r="K12" s="81">
        <v>61</v>
      </c>
      <c r="L12" s="81">
        <v>37</v>
      </c>
      <c r="M12" s="81">
        <v>20</v>
      </c>
      <c r="N12" s="91">
        <v>3</v>
      </c>
      <c r="O12" s="92">
        <v>0</v>
      </c>
      <c r="P12" s="93">
        <f>N12+O12</f>
        <v>3</v>
      </c>
      <c r="Q12" s="82">
        <f>IFERROR(P12/M12,"-")</f>
        <v>0.15</v>
      </c>
      <c r="R12" s="81">
        <v>0</v>
      </c>
      <c r="S12" s="81">
        <v>0</v>
      </c>
      <c r="T12" s="82">
        <f>IFERROR(S12/(O12+P12),"-")</f>
        <v>0</v>
      </c>
      <c r="U12" s="182"/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>
        <v>1</v>
      </c>
      <c r="AW12" s="107">
        <f>IF(P12=0,"",IF(AV12=0,"",(AV12/P12)))</f>
        <v>0.33333333333333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1</v>
      </c>
      <c r="BO12" s="120">
        <f>IF(P12=0,"",IF(BN12=0,"",(BN12/P12)))</f>
        <v>0.33333333333333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1</v>
      </c>
      <c r="BX12" s="127">
        <f>IF(P12=0,"",IF(BW12=0,"",(BW12/P12)))</f>
        <v>0.33333333333333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84</v>
      </c>
      <c r="C13" s="203"/>
      <c r="D13" s="203" t="s">
        <v>79</v>
      </c>
      <c r="E13" s="203" t="s">
        <v>80</v>
      </c>
      <c r="F13" s="203" t="s">
        <v>64</v>
      </c>
      <c r="G13" s="203" t="s">
        <v>85</v>
      </c>
      <c r="H13" s="90" t="s">
        <v>86</v>
      </c>
      <c r="I13" s="205" t="s">
        <v>87</v>
      </c>
      <c r="J13" s="188"/>
      <c r="K13" s="81">
        <v>19</v>
      </c>
      <c r="L13" s="81">
        <v>0</v>
      </c>
      <c r="M13" s="81">
        <v>69</v>
      </c>
      <c r="N13" s="91">
        <v>6</v>
      </c>
      <c r="O13" s="92">
        <v>0</v>
      </c>
      <c r="P13" s="93">
        <f>N13+O13</f>
        <v>6</v>
      </c>
      <c r="Q13" s="82">
        <f>IFERROR(P13/M13,"-")</f>
        <v>0.08695652173913</v>
      </c>
      <c r="R13" s="81">
        <v>2</v>
      </c>
      <c r="S13" s="81">
        <v>1</v>
      </c>
      <c r="T13" s="82">
        <f>IFERROR(S13/(O13+P13),"-")</f>
        <v>0.16666666666667</v>
      </c>
      <c r="U13" s="182"/>
      <c r="V13" s="84">
        <v>1</v>
      </c>
      <c r="W13" s="82">
        <f>IF(P13=0,"-",V13/P13)</f>
        <v>0.16666666666667</v>
      </c>
      <c r="X13" s="186">
        <v>6500</v>
      </c>
      <c r="Y13" s="187">
        <f>IFERROR(X13/P13,"-")</f>
        <v>1083.3333333333</v>
      </c>
      <c r="Z13" s="187">
        <f>IFERROR(X13/V13,"-")</f>
        <v>6500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>
        <v>1</v>
      </c>
      <c r="AW13" s="107">
        <f>IF(P13=0,"",IF(AV13=0,"",(AV13/P13)))</f>
        <v>0.16666666666667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1</v>
      </c>
      <c r="BF13" s="113">
        <f>IF(P13=0,"",IF(BE13=0,"",(BE13/P13)))</f>
        <v>0.16666666666667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2</v>
      </c>
      <c r="BO13" s="120">
        <f>IF(P13=0,"",IF(BN13=0,"",(BN13/P13)))</f>
        <v>0.33333333333333</v>
      </c>
      <c r="BP13" s="121">
        <v>1</v>
      </c>
      <c r="BQ13" s="122">
        <f>IFERROR(BP13/BN13,"-")</f>
        <v>0.5</v>
      </c>
      <c r="BR13" s="123">
        <v>6500</v>
      </c>
      <c r="BS13" s="124">
        <f>IFERROR(BR13/BN13,"-")</f>
        <v>3250</v>
      </c>
      <c r="BT13" s="125"/>
      <c r="BU13" s="125">
        <v>1</v>
      </c>
      <c r="BV13" s="125"/>
      <c r="BW13" s="126">
        <v>2</v>
      </c>
      <c r="BX13" s="127">
        <f>IF(P13=0,"",IF(BW13=0,"",(BW13/P13)))</f>
        <v>0.33333333333333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1</v>
      </c>
      <c r="CP13" s="141">
        <v>6500</v>
      </c>
      <c r="CQ13" s="141">
        <v>6500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88</v>
      </c>
      <c r="C14" s="203"/>
      <c r="D14" s="203" t="s">
        <v>79</v>
      </c>
      <c r="E14" s="203" t="s">
        <v>80</v>
      </c>
      <c r="F14" s="203" t="s">
        <v>76</v>
      </c>
      <c r="G14" s="203"/>
      <c r="H14" s="90"/>
      <c r="I14" s="90"/>
      <c r="J14" s="188"/>
      <c r="K14" s="81">
        <v>90</v>
      </c>
      <c r="L14" s="81">
        <v>24</v>
      </c>
      <c r="M14" s="81">
        <v>7</v>
      </c>
      <c r="N14" s="91">
        <v>5</v>
      </c>
      <c r="O14" s="92">
        <v>0</v>
      </c>
      <c r="P14" s="93">
        <f>N14+O14</f>
        <v>5</v>
      </c>
      <c r="Q14" s="82">
        <f>IFERROR(P14/M14,"-")</f>
        <v>0.71428571428571</v>
      </c>
      <c r="R14" s="81">
        <v>4</v>
      </c>
      <c r="S14" s="81">
        <v>1</v>
      </c>
      <c r="T14" s="82">
        <f>IFERROR(S14/(O14+P14),"-")</f>
        <v>0.2</v>
      </c>
      <c r="U14" s="182"/>
      <c r="V14" s="84">
        <v>3</v>
      </c>
      <c r="W14" s="82">
        <f>IF(P14=0,"-",V14/P14)</f>
        <v>0.6</v>
      </c>
      <c r="X14" s="186">
        <v>1146000</v>
      </c>
      <c r="Y14" s="187">
        <f>IFERROR(X14/P14,"-")</f>
        <v>229200</v>
      </c>
      <c r="Z14" s="187">
        <f>IFERROR(X14/V14,"-")</f>
        <v>382000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0.2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1</v>
      </c>
      <c r="BO14" s="120">
        <f>IF(P14=0,"",IF(BN14=0,"",(BN14/P14)))</f>
        <v>0.2</v>
      </c>
      <c r="BP14" s="121">
        <v>1</v>
      </c>
      <c r="BQ14" s="122">
        <f>IFERROR(BP14/BN14,"-")</f>
        <v>1</v>
      </c>
      <c r="BR14" s="123">
        <v>5000</v>
      </c>
      <c r="BS14" s="124">
        <f>IFERROR(BR14/BN14,"-")</f>
        <v>5000</v>
      </c>
      <c r="BT14" s="125">
        <v>1</v>
      </c>
      <c r="BU14" s="125"/>
      <c r="BV14" s="125"/>
      <c r="BW14" s="126">
        <v>3</v>
      </c>
      <c r="BX14" s="127">
        <f>IF(P14=0,"",IF(BW14=0,"",(BW14/P14)))</f>
        <v>0.6</v>
      </c>
      <c r="BY14" s="128">
        <v>2</v>
      </c>
      <c r="BZ14" s="129">
        <f>IFERROR(BY14/BW14,"-")</f>
        <v>0.66666666666667</v>
      </c>
      <c r="CA14" s="130">
        <v>1141000</v>
      </c>
      <c r="CB14" s="131">
        <f>IFERROR(CA14/BW14,"-")</f>
        <v>380333.33333333</v>
      </c>
      <c r="CC14" s="132"/>
      <c r="CD14" s="132"/>
      <c r="CE14" s="132">
        <v>2</v>
      </c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3</v>
      </c>
      <c r="CP14" s="141">
        <v>1146000</v>
      </c>
      <c r="CQ14" s="141">
        <v>603000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89</v>
      </c>
      <c r="C15" s="203"/>
      <c r="D15" s="203" t="s">
        <v>90</v>
      </c>
      <c r="E15" s="203" t="s">
        <v>91</v>
      </c>
      <c r="F15" s="203" t="s">
        <v>64</v>
      </c>
      <c r="G15" s="203" t="s">
        <v>85</v>
      </c>
      <c r="H15" s="90" t="s">
        <v>86</v>
      </c>
      <c r="I15" s="205" t="s">
        <v>92</v>
      </c>
      <c r="J15" s="188"/>
      <c r="K15" s="81">
        <v>11</v>
      </c>
      <c r="L15" s="81">
        <v>0</v>
      </c>
      <c r="M15" s="81">
        <v>43</v>
      </c>
      <c r="N15" s="91">
        <v>4</v>
      </c>
      <c r="O15" s="92">
        <v>0</v>
      </c>
      <c r="P15" s="93">
        <f>N15+O15</f>
        <v>4</v>
      </c>
      <c r="Q15" s="82">
        <f>IFERROR(P15/M15,"-")</f>
        <v>0.093023255813953</v>
      </c>
      <c r="R15" s="81">
        <v>0</v>
      </c>
      <c r="S15" s="81">
        <v>1</v>
      </c>
      <c r="T15" s="82">
        <f>IFERROR(S15/(O15+P15),"-")</f>
        <v>0.25</v>
      </c>
      <c r="U15" s="182"/>
      <c r="V15" s="84">
        <v>1</v>
      </c>
      <c r="W15" s="82">
        <f>IF(P15=0,"-",V15/P15)</f>
        <v>0.25</v>
      </c>
      <c r="X15" s="186">
        <v>5000</v>
      </c>
      <c r="Y15" s="187">
        <f>IFERROR(X15/P15,"-")</f>
        <v>1250</v>
      </c>
      <c r="Z15" s="187">
        <f>IFERROR(X15/V15,"-")</f>
        <v>5000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>
        <v>1</v>
      </c>
      <c r="AN15" s="101">
        <f>IF(P15=0,"",IF(AM15=0,"",(AM15/P15)))</f>
        <v>0.25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1</v>
      </c>
      <c r="BF15" s="113">
        <f>IF(P15=0,"",IF(BE15=0,"",(BE15/P15)))</f>
        <v>0.25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>
        <v>2</v>
      </c>
      <c r="BX15" s="127">
        <f>IF(P15=0,"",IF(BW15=0,"",(BW15/P15)))</f>
        <v>0.5</v>
      </c>
      <c r="BY15" s="128">
        <v>1</v>
      </c>
      <c r="BZ15" s="129">
        <f>IFERROR(BY15/BW15,"-")</f>
        <v>0.5</v>
      </c>
      <c r="CA15" s="130">
        <v>5000</v>
      </c>
      <c r="CB15" s="131">
        <f>IFERROR(CA15/BW15,"-")</f>
        <v>2500</v>
      </c>
      <c r="CC15" s="132">
        <v>1</v>
      </c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1</v>
      </c>
      <c r="CP15" s="141">
        <v>5000</v>
      </c>
      <c r="CQ15" s="141">
        <v>5000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93</v>
      </c>
      <c r="C16" s="203"/>
      <c r="D16" s="203" t="s">
        <v>90</v>
      </c>
      <c r="E16" s="203" t="s">
        <v>91</v>
      </c>
      <c r="F16" s="203" t="s">
        <v>76</v>
      </c>
      <c r="G16" s="203"/>
      <c r="H16" s="90"/>
      <c r="I16" s="90"/>
      <c r="J16" s="188"/>
      <c r="K16" s="81">
        <v>42</v>
      </c>
      <c r="L16" s="81">
        <v>18</v>
      </c>
      <c r="M16" s="81">
        <v>3</v>
      </c>
      <c r="N16" s="91">
        <v>3</v>
      </c>
      <c r="O16" s="92">
        <v>0</v>
      </c>
      <c r="P16" s="93">
        <f>N16+O16</f>
        <v>3</v>
      </c>
      <c r="Q16" s="82">
        <f>IFERROR(P16/M16,"-")</f>
        <v>1</v>
      </c>
      <c r="R16" s="81">
        <v>0</v>
      </c>
      <c r="S16" s="81">
        <v>1</v>
      </c>
      <c r="T16" s="82">
        <f>IFERROR(S16/(O16+P16),"-")</f>
        <v>0.33333333333333</v>
      </c>
      <c r="U16" s="182"/>
      <c r="V16" s="84">
        <v>1</v>
      </c>
      <c r="W16" s="82">
        <f>IF(P16=0,"-",V16/P16)</f>
        <v>0.33333333333333</v>
      </c>
      <c r="X16" s="186">
        <v>16000</v>
      </c>
      <c r="Y16" s="187">
        <f>IFERROR(X16/P16,"-")</f>
        <v>5333.3333333333</v>
      </c>
      <c r="Z16" s="187">
        <f>IFERROR(X16/V16,"-")</f>
        <v>16000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2</v>
      </c>
      <c r="BO16" s="120">
        <f>IF(P16=0,"",IF(BN16=0,"",(BN16/P16)))</f>
        <v>0.66666666666667</v>
      </c>
      <c r="BP16" s="121">
        <v>1</v>
      </c>
      <c r="BQ16" s="122">
        <f>IFERROR(BP16/BN16,"-")</f>
        <v>0.5</v>
      </c>
      <c r="BR16" s="123">
        <v>16000</v>
      </c>
      <c r="BS16" s="124">
        <f>IFERROR(BR16/BN16,"-")</f>
        <v>8000</v>
      </c>
      <c r="BT16" s="125"/>
      <c r="BU16" s="125"/>
      <c r="BV16" s="125">
        <v>1</v>
      </c>
      <c r="BW16" s="126">
        <v>1</v>
      </c>
      <c r="BX16" s="127">
        <f>IF(P16=0,"",IF(BW16=0,"",(BW16/P16)))</f>
        <v>0.33333333333333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1</v>
      </c>
      <c r="CP16" s="141">
        <v>16000</v>
      </c>
      <c r="CQ16" s="141">
        <v>16000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4.3240384615385</v>
      </c>
      <c r="B17" s="203" t="s">
        <v>94</v>
      </c>
      <c r="C17" s="203"/>
      <c r="D17" s="203" t="s">
        <v>90</v>
      </c>
      <c r="E17" s="203" t="s">
        <v>80</v>
      </c>
      <c r="F17" s="203" t="s">
        <v>64</v>
      </c>
      <c r="G17" s="203" t="s">
        <v>95</v>
      </c>
      <c r="H17" s="90" t="s">
        <v>96</v>
      </c>
      <c r="I17" s="90" t="s">
        <v>97</v>
      </c>
      <c r="J17" s="188">
        <v>520000</v>
      </c>
      <c r="K17" s="81">
        <v>20</v>
      </c>
      <c r="L17" s="81">
        <v>0</v>
      </c>
      <c r="M17" s="81">
        <v>86</v>
      </c>
      <c r="N17" s="91">
        <v>12</v>
      </c>
      <c r="O17" s="92">
        <v>0</v>
      </c>
      <c r="P17" s="93">
        <f>N17+O17</f>
        <v>12</v>
      </c>
      <c r="Q17" s="82">
        <f>IFERROR(P17/M17,"-")</f>
        <v>0.13953488372093</v>
      </c>
      <c r="R17" s="81">
        <v>2</v>
      </c>
      <c r="S17" s="81">
        <v>5</v>
      </c>
      <c r="T17" s="82">
        <f>IFERROR(S17/(O17+P17),"-")</f>
        <v>0.41666666666667</v>
      </c>
      <c r="U17" s="182">
        <f>IFERROR(J17/SUM(P17:P21),"-")</f>
        <v>11063.829787234</v>
      </c>
      <c r="V17" s="84">
        <v>2</v>
      </c>
      <c r="W17" s="82">
        <f>IF(P17=0,"-",V17/P17)</f>
        <v>0.16666666666667</v>
      </c>
      <c r="X17" s="186">
        <v>44000</v>
      </c>
      <c r="Y17" s="187">
        <f>IFERROR(X17/P17,"-")</f>
        <v>3666.6666666667</v>
      </c>
      <c r="Z17" s="187">
        <f>IFERROR(X17/V17,"-")</f>
        <v>22000</v>
      </c>
      <c r="AA17" s="188">
        <f>SUM(X17:X21)-SUM(J17:J21)</f>
        <v>1728500</v>
      </c>
      <c r="AB17" s="85">
        <f>SUM(X17:X21)/SUM(J17:J21)</f>
        <v>4.3240384615385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>
        <v>3</v>
      </c>
      <c r="AN17" s="101">
        <f>IF(P17=0,"",IF(AM17=0,"",(AM17/P17)))</f>
        <v>0.25</v>
      </c>
      <c r="AO17" s="100"/>
      <c r="AP17" s="102">
        <f>IFERROR(AP17/AM17,"-")</f>
        <v>0</v>
      </c>
      <c r="AQ17" s="103"/>
      <c r="AR17" s="104">
        <f>IFERROR(AQ17/AM17,"-")</f>
        <v>0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1</v>
      </c>
      <c r="BF17" s="113">
        <f>IF(P17=0,"",IF(BE17=0,"",(BE17/P17)))</f>
        <v>0.083333333333333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5</v>
      </c>
      <c r="BO17" s="120">
        <f>IF(P17=0,"",IF(BN17=0,"",(BN17/P17)))</f>
        <v>0.41666666666667</v>
      </c>
      <c r="BP17" s="121">
        <v>2</v>
      </c>
      <c r="BQ17" s="122">
        <f>IFERROR(BP17/BN17,"-")</f>
        <v>0.4</v>
      </c>
      <c r="BR17" s="123">
        <v>44000</v>
      </c>
      <c r="BS17" s="124">
        <f>IFERROR(BR17/BN17,"-")</f>
        <v>8800</v>
      </c>
      <c r="BT17" s="125">
        <v>1</v>
      </c>
      <c r="BU17" s="125"/>
      <c r="BV17" s="125">
        <v>1</v>
      </c>
      <c r="BW17" s="126">
        <v>2</v>
      </c>
      <c r="BX17" s="127">
        <f>IF(P17=0,"",IF(BW17=0,"",(BW17/P17)))</f>
        <v>0.16666666666667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>
        <v>1</v>
      </c>
      <c r="CG17" s="134">
        <f>IF(P17=0,"",IF(CF17=0,"",(CF17/P17)))</f>
        <v>0.083333333333333</v>
      </c>
      <c r="CH17" s="135"/>
      <c r="CI17" s="136">
        <f>IFERROR(CH17/CF17,"-")</f>
        <v>0</v>
      </c>
      <c r="CJ17" s="137"/>
      <c r="CK17" s="138">
        <f>IFERROR(CJ17/CF17,"-")</f>
        <v>0</v>
      </c>
      <c r="CL17" s="139"/>
      <c r="CM17" s="139"/>
      <c r="CN17" s="139"/>
      <c r="CO17" s="140">
        <v>2</v>
      </c>
      <c r="CP17" s="141">
        <v>44000</v>
      </c>
      <c r="CQ17" s="141">
        <v>41000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98</v>
      </c>
      <c r="C18" s="203"/>
      <c r="D18" s="203" t="s">
        <v>79</v>
      </c>
      <c r="E18" s="203" t="s">
        <v>99</v>
      </c>
      <c r="F18" s="203" t="s">
        <v>64</v>
      </c>
      <c r="G18" s="203" t="s">
        <v>95</v>
      </c>
      <c r="H18" s="90" t="s">
        <v>96</v>
      </c>
      <c r="I18" s="90" t="s">
        <v>100</v>
      </c>
      <c r="J18" s="188"/>
      <c r="K18" s="81">
        <v>18</v>
      </c>
      <c r="L18" s="81">
        <v>0</v>
      </c>
      <c r="M18" s="81">
        <v>41</v>
      </c>
      <c r="N18" s="91">
        <v>2</v>
      </c>
      <c r="O18" s="92">
        <v>0</v>
      </c>
      <c r="P18" s="93">
        <f>N18+O18</f>
        <v>2</v>
      </c>
      <c r="Q18" s="82">
        <f>IFERROR(P18/M18,"-")</f>
        <v>0.048780487804878</v>
      </c>
      <c r="R18" s="81">
        <v>1</v>
      </c>
      <c r="S18" s="81">
        <v>1</v>
      </c>
      <c r="T18" s="82">
        <f>IFERROR(S18/(O18+P18),"-")</f>
        <v>0.5</v>
      </c>
      <c r="U18" s="182"/>
      <c r="V18" s="84">
        <v>1</v>
      </c>
      <c r="W18" s="82">
        <f>IF(P18=0,"-",V18/P18)</f>
        <v>0.5</v>
      </c>
      <c r="X18" s="186">
        <v>15500</v>
      </c>
      <c r="Y18" s="187">
        <f>IFERROR(X18/P18,"-")</f>
        <v>7750</v>
      </c>
      <c r="Z18" s="187">
        <f>IFERROR(X18/V18,"-")</f>
        <v>15500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1</v>
      </c>
      <c r="BO18" s="120">
        <f>IF(P18=0,"",IF(BN18=0,"",(BN18/P18)))</f>
        <v>0.5</v>
      </c>
      <c r="BP18" s="121">
        <v>1</v>
      </c>
      <c r="BQ18" s="122">
        <f>IFERROR(BP18/BN18,"-")</f>
        <v>1</v>
      </c>
      <c r="BR18" s="123">
        <v>15500</v>
      </c>
      <c r="BS18" s="124">
        <f>IFERROR(BR18/BN18,"-")</f>
        <v>15500</v>
      </c>
      <c r="BT18" s="125"/>
      <c r="BU18" s="125"/>
      <c r="BV18" s="125">
        <v>1</v>
      </c>
      <c r="BW18" s="126">
        <v>1</v>
      </c>
      <c r="BX18" s="127">
        <f>IF(P18=0,"",IF(BW18=0,"",(BW18/P18)))</f>
        <v>0.5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1</v>
      </c>
      <c r="CP18" s="141">
        <v>15500</v>
      </c>
      <c r="CQ18" s="141">
        <v>15500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101</v>
      </c>
      <c r="C19" s="203"/>
      <c r="D19" s="203" t="s">
        <v>102</v>
      </c>
      <c r="E19" s="203" t="s">
        <v>103</v>
      </c>
      <c r="F19" s="203" t="s">
        <v>64</v>
      </c>
      <c r="G19" s="203" t="s">
        <v>95</v>
      </c>
      <c r="H19" s="90" t="s">
        <v>96</v>
      </c>
      <c r="I19" s="90" t="s">
        <v>104</v>
      </c>
      <c r="J19" s="188"/>
      <c r="K19" s="81">
        <v>23</v>
      </c>
      <c r="L19" s="81">
        <v>0</v>
      </c>
      <c r="M19" s="81">
        <v>43</v>
      </c>
      <c r="N19" s="91">
        <v>5</v>
      </c>
      <c r="O19" s="92">
        <v>0</v>
      </c>
      <c r="P19" s="93">
        <f>N19+O19</f>
        <v>5</v>
      </c>
      <c r="Q19" s="82">
        <f>IFERROR(P19/M19,"-")</f>
        <v>0.11627906976744</v>
      </c>
      <c r="R19" s="81">
        <v>1</v>
      </c>
      <c r="S19" s="81">
        <v>1</v>
      </c>
      <c r="T19" s="82">
        <f>IFERROR(S19/(O19+P19),"-")</f>
        <v>0.2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1</v>
      </c>
      <c r="BF19" s="113">
        <f>IF(P19=0,"",IF(BE19=0,"",(BE19/P19)))</f>
        <v>0.2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3</v>
      </c>
      <c r="BO19" s="120">
        <f>IF(P19=0,"",IF(BN19=0,"",(BN19/P19)))</f>
        <v>0.6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1</v>
      </c>
      <c r="BX19" s="127">
        <f>IF(P19=0,"",IF(BW19=0,"",(BW19/P19)))</f>
        <v>0.2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105</v>
      </c>
      <c r="C20" s="203"/>
      <c r="D20" s="203" t="s">
        <v>106</v>
      </c>
      <c r="E20" s="203" t="s">
        <v>107</v>
      </c>
      <c r="F20" s="203" t="s">
        <v>64</v>
      </c>
      <c r="G20" s="203" t="s">
        <v>95</v>
      </c>
      <c r="H20" s="90" t="s">
        <v>96</v>
      </c>
      <c r="I20" s="90" t="s">
        <v>108</v>
      </c>
      <c r="J20" s="188"/>
      <c r="K20" s="81">
        <v>15</v>
      </c>
      <c r="L20" s="81">
        <v>0</v>
      </c>
      <c r="M20" s="81">
        <v>38</v>
      </c>
      <c r="N20" s="91">
        <v>4</v>
      </c>
      <c r="O20" s="92">
        <v>0</v>
      </c>
      <c r="P20" s="93">
        <f>N20+O20</f>
        <v>4</v>
      </c>
      <c r="Q20" s="82">
        <f>IFERROR(P20/M20,"-")</f>
        <v>0.10526315789474</v>
      </c>
      <c r="R20" s="81">
        <v>0</v>
      </c>
      <c r="S20" s="81">
        <v>2</v>
      </c>
      <c r="T20" s="82">
        <f>IFERROR(S20/(O20+P20),"-")</f>
        <v>0.5</v>
      </c>
      <c r="U20" s="182"/>
      <c r="V20" s="84">
        <v>1</v>
      </c>
      <c r="W20" s="82">
        <f>IF(P20=0,"-",V20/P20)</f>
        <v>0.25</v>
      </c>
      <c r="X20" s="186">
        <v>3000</v>
      </c>
      <c r="Y20" s="187">
        <f>IFERROR(X20/P20,"-")</f>
        <v>750</v>
      </c>
      <c r="Z20" s="187">
        <f>IFERROR(X20/V20,"-")</f>
        <v>3000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1</v>
      </c>
      <c r="BF20" s="113">
        <f>IF(P20=0,"",IF(BE20=0,"",(BE20/P20)))</f>
        <v>0.25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2</v>
      </c>
      <c r="BO20" s="120">
        <f>IF(P20=0,"",IF(BN20=0,"",(BN20/P20)))</f>
        <v>0.5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1</v>
      </c>
      <c r="BX20" s="127">
        <f>IF(P20=0,"",IF(BW20=0,"",(BW20/P20)))</f>
        <v>0.25</v>
      </c>
      <c r="BY20" s="128">
        <v>1</v>
      </c>
      <c r="BZ20" s="129">
        <f>IFERROR(BY20/BW20,"-")</f>
        <v>1</v>
      </c>
      <c r="CA20" s="130">
        <v>3000</v>
      </c>
      <c r="CB20" s="131">
        <f>IFERROR(CA20/BW20,"-")</f>
        <v>3000</v>
      </c>
      <c r="CC20" s="132">
        <v>1</v>
      </c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3000</v>
      </c>
      <c r="CQ20" s="141">
        <v>3000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109</v>
      </c>
      <c r="C21" s="203"/>
      <c r="D21" s="203" t="s">
        <v>75</v>
      </c>
      <c r="E21" s="203" t="s">
        <v>75</v>
      </c>
      <c r="F21" s="203" t="s">
        <v>76</v>
      </c>
      <c r="G21" s="203" t="s">
        <v>77</v>
      </c>
      <c r="H21" s="90"/>
      <c r="I21" s="90"/>
      <c r="J21" s="188"/>
      <c r="K21" s="81">
        <v>164</v>
      </c>
      <c r="L21" s="81">
        <v>101</v>
      </c>
      <c r="M21" s="81">
        <v>51</v>
      </c>
      <c r="N21" s="91">
        <v>24</v>
      </c>
      <c r="O21" s="92">
        <v>0</v>
      </c>
      <c r="P21" s="93">
        <f>N21+O21</f>
        <v>24</v>
      </c>
      <c r="Q21" s="82">
        <f>IFERROR(P21/M21,"-")</f>
        <v>0.47058823529412</v>
      </c>
      <c r="R21" s="81">
        <v>9</v>
      </c>
      <c r="S21" s="81">
        <v>2</v>
      </c>
      <c r="T21" s="82">
        <f>IFERROR(S21/(O21+P21),"-")</f>
        <v>0.083333333333333</v>
      </c>
      <c r="U21" s="182"/>
      <c r="V21" s="84">
        <v>8</v>
      </c>
      <c r="W21" s="82">
        <f>IF(P21=0,"-",V21/P21)</f>
        <v>0.33333333333333</v>
      </c>
      <c r="X21" s="186">
        <v>2186000</v>
      </c>
      <c r="Y21" s="187">
        <f>IFERROR(X21/P21,"-")</f>
        <v>91083.333333333</v>
      </c>
      <c r="Z21" s="187">
        <f>IFERROR(X21/V21,"-")</f>
        <v>273250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>
        <v>1</v>
      </c>
      <c r="AW21" s="107">
        <f>IF(P21=0,"",IF(AV21=0,"",(AV21/P21)))</f>
        <v>0.041666666666667</v>
      </c>
      <c r="AX21" s="106"/>
      <c r="AY21" s="108">
        <f>IFERROR(AX21/AV21,"-")</f>
        <v>0</v>
      </c>
      <c r="AZ21" s="109"/>
      <c r="BA21" s="110">
        <f>IFERROR(AZ21/AV21,"-")</f>
        <v>0</v>
      </c>
      <c r="BB21" s="111"/>
      <c r="BC21" s="111"/>
      <c r="BD21" s="111"/>
      <c r="BE21" s="112">
        <v>5</v>
      </c>
      <c r="BF21" s="113">
        <f>IF(P21=0,"",IF(BE21=0,"",(BE21/P21)))</f>
        <v>0.20833333333333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3</v>
      </c>
      <c r="BO21" s="120">
        <f>IF(P21=0,"",IF(BN21=0,"",(BN21/P21)))</f>
        <v>0.125</v>
      </c>
      <c r="BP21" s="121">
        <v>1</v>
      </c>
      <c r="BQ21" s="122">
        <f>IFERROR(BP21/BN21,"-")</f>
        <v>0.33333333333333</v>
      </c>
      <c r="BR21" s="123">
        <v>11000</v>
      </c>
      <c r="BS21" s="124">
        <f>IFERROR(BR21/BN21,"-")</f>
        <v>3666.6666666667</v>
      </c>
      <c r="BT21" s="125"/>
      <c r="BU21" s="125"/>
      <c r="BV21" s="125">
        <v>1</v>
      </c>
      <c r="BW21" s="126">
        <v>11</v>
      </c>
      <c r="BX21" s="127">
        <f>IF(P21=0,"",IF(BW21=0,"",(BW21/P21)))</f>
        <v>0.45833333333333</v>
      </c>
      <c r="BY21" s="128">
        <v>4</v>
      </c>
      <c r="BZ21" s="129">
        <f>IFERROR(BY21/BW21,"-")</f>
        <v>0.36363636363636</v>
      </c>
      <c r="CA21" s="130">
        <v>2065000</v>
      </c>
      <c r="CB21" s="131">
        <f>IFERROR(CA21/BW21,"-")</f>
        <v>187727.27272727</v>
      </c>
      <c r="CC21" s="132">
        <v>2</v>
      </c>
      <c r="CD21" s="132"/>
      <c r="CE21" s="132">
        <v>2</v>
      </c>
      <c r="CF21" s="133">
        <v>4</v>
      </c>
      <c r="CG21" s="134">
        <f>IF(P21=0,"",IF(CF21=0,"",(CF21/P21)))</f>
        <v>0.16666666666667</v>
      </c>
      <c r="CH21" s="135">
        <v>3</v>
      </c>
      <c r="CI21" s="136">
        <f>IFERROR(CH21/CF21,"-")</f>
        <v>0.75</v>
      </c>
      <c r="CJ21" s="137">
        <v>110000</v>
      </c>
      <c r="CK21" s="138">
        <f>IFERROR(CJ21/CF21,"-")</f>
        <v>27500</v>
      </c>
      <c r="CL21" s="139">
        <v>1</v>
      </c>
      <c r="CM21" s="139"/>
      <c r="CN21" s="139">
        <v>2</v>
      </c>
      <c r="CO21" s="140">
        <v>8</v>
      </c>
      <c r="CP21" s="141">
        <v>2186000</v>
      </c>
      <c r="CQ21" s="141">
        <v>1594000</v>
      </c>
      <c r="CR21" s="141"/>
      <c r="CS21" s="142" t="str">
        <f>IF(AND(CQ21=0,CR21=0),"",IF(AND(CQ21&lt;=100000,CR21&lt;=100000),"",IF(CQ21/CP21&gt;0.7,"男高",IF(CR21/CP21&gt;0.7,"女高",""))))</f>
        <v>男高</v>
      </c>
    </row>
    <row r="22" spans="1:98">
      <c r="A22" s="80">
        <f>AB22</f>
        <v>0.38</v>
      </c>
      <c r="B22" s="203" t="s">
        <v>110</v>
      </c>
      <c r="C22" s="203"/>
      <c r="D22" s="203" t="s">
        <v>79</v>
      </c>
      <c r="E22" s="203" t="s">
        <v>80</v>
      </c>
      <c r="F22" s="203" t="s">
        <v>64</v>
      </c>
      <c r="G22" s="203" t="s">
        <v>111</v>
      </c>
      <c r="H22" s="90" t="s">
        <v>66</v>
      </c>
      <c r="I22" s="90" t="s">
        <v>104</v>
      </c>
      <c r="J22" s="188">
        <v>150000</v>
      </c>
      <c r="K22" s="81">
        <v>20</v>
      </c>
      <c r="L22" s="81">
        <v>0</v>
      </c>
      <c r="M22" s="81">
        <v>78</v>
      </c>
      <c r="N22" s="91">
        <v>8</v>
      </c>
      <c r="O22" s="92">
        <v>0</v>
      </c>
      <c r="P22" s="93">
        <f>N22+O22</f>
        <v>8</v>
      </c>
      <c r="Q22" s="82">
        <f>IFERROR(P22/M22,"-")</f>
        <v>0.1025641025641</v>
      </c>
      <c r="R22" s="81">
        <v>2</v>
      </c>
      <c r="S22" s="81">
        <v>2</v>
      </c>
      <c r="T22" s="82">
        <f>IFERROR(S22/(O22+P22),"-")</f>
        <v>0.25</v>
      </c>
      <c r="U22" s="182">
        <f>IFERROR(J22/SUM(P22:P23),"-")</f>
        <v>10000</v>
      </c>
      <c r="V22" s="84">
        <v>3</v>
      </c>
      <c r="W22" s="82">
        <f>IF(P22=0,"-",V22/P22)</f>
        <v>0.375</v>
      </c>
      <c r="X22" s="186">
        <v>29000</v>
      </c>
      <c r="Y22" s="187">
        <f>IFERROR(X22/P22,"-")</f>
        <v>3625</v>
      </c>
      <c r="Z22" s="187">
        <f>IFERROR(X22/V22,"-")</f>
        <v>9666.6666666667</v>
      </c>
      <c r="AA22" s="188">
        <f>SUM(X22:X23)-SUM(J22:J23)</f>
        <v>-93000</v>
      </c>
      <c r="AB22" s="85">
        <f>SUM(X22:X23)/SUM(J22:J23)</f>
        <v>0.38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7</v>
      </c>
      <c r="BO22" s="120">
        <f>IF(P22=0,"",IF(BN22=0,"",(BN22/P22)))</f>
        <v>0.875</v>
      </c>
      <c r="BP22" s="121">
        <v>2</v>
      </c>
      <c r="BQ22" s="122">
        <f>IFERROR(BP22/BN22,"-")</f>
        <v>0.28571428571429</v>
      </c>
      <c r="BR22" s="123">
        <v>23000</v>
      </c>
      <c r="BS22" s="124">
        <f>IFERROR(BR22/BN22,"-")</f>
        <v>3285.7142857143</v>
      </c>
      <c r="BT22" s="125"/>
      <c r="BU22" s="125">
        <v>1</v>
      </c>
      <c r="BV22" s="125">
        <v>1</v>
      </c>
      <c r="BW22" s="126">
        <v>1</v>
      </c>
      <c r="BX22" s="127">
        <f>IF(P22=0,"",IF(BW22=0,"",(BW22/P22)))</f>
        <v>0.125</v>
      </c>
      <c r="BY22" s="128">
        <v>1</v>
      </c>
      <c r="BZ22" s="129">
        <f>IFERROR(BY22/BW22,"-")</f>
        <v>1</v>
      </c>
      <c r="CA22" s="130">
        <v>6000</v>
      </c>
      <c r="CB22" s="131">
        <f>IFERROR(CA22/BW22,"-")</f>
        <v>6000</v>
      </c>
      <c r="CC22" s="132"/>
      <c r="CD22" s="132">
        <v>1</v>
      </c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3</v>
      </c>
      <c r="CP22" s="141">
        <v>29000</v>
      </c>
      <c r="CQ22" s="141">
        <v>17000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112</v>
      </c>
      <c r="C23" s="203"/>
      <c r="D23" s="203" t="s">
        <v>79</v>
      </c>
      <c r="E23" s="203" t="s">
        <v>80</v>
      </c>
      <c r="F23" s="203" t="s">
        <v>76</v>
      </c>
      <c r="G23" s="203"/>
      <c r="H23" s="90"/>
      <c r="I23" s="90"/>
      <c r="J23" s="188"/>
      <c r="K23" s="81">
        <v>28</v>
      </c>
      <c r="L23" s="81">
        <v>24</v>
      </c>
      <c r="M23" s="81">
        <v>30</v>
      </c>
      <c r="N23" s="91">
        <v>7</v>
      </c>
      <c r="O23" s="92">
        <v>0</v>
      </c>
      <c r="P23" s="93">
        <f>N23+O23</f>
        <v>7</v>
      </c>
      <c r="Q23" s="82">
        <f>IFERROR(P23/M23,"-")</f>
        <v>0.23333333333333</v>
      </c>
      <c r="R23" s="81">
        <v>3</v>
      </c>
      <c r="S23" s="81">
        <v>0</v>
      </c>
      <c r="T23" s="82">
        <f>IFERROR(S23/(O23+P23),"-")</f>
        <v>0</v>
      </c>
      <c r="U23" s="182"/>
      <c r="V23" s="84">
        <v>3</v>
      </c>
      <c r="W23" s="82">
        <f>IF(P23=0,"-",V23/P23)</f>
        <v>0.42857142857143</v>
      </c>
      <c r="X23" s="186">
        <v>28000</v>
      </c>
      <c r="Y23" s="187">
        <f>IFERROR(X23/P23,"-")</f>
        <v>4000</v>
      </c>
      <c r="Z23" s="187">
        <f>IFERROR(X23/V23,"-")</f>
        <v>9333.3333333333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1</v>
      </c>
      <c r="BF23" s="113">
        <f>IF(P23=0,"",IF(BE23=0,"",(BE23/P23)))</f>
        <v>0.14285714285714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4</v>
      </c>
      <c r="BO23" s="120">
        <f>IF(P23=0,"",IF(BN23=0,"",(BN23/P23)))</f>
        <v>0.57142857142857</v>
      </c>
      <c r="BP23" s="121">
        <v>1</v>
      </c>
      <c r="BQ23" s="122">
        <f>IFERROR(BP23/BN23,"-")</f>
        <v>0.25</v>
      </c>
      <c r="BR23" s="123">
        <v>1000</v>
      </c>
      <c r="BS23" s="124">
        <f>IFERROR(BR23/BN23,"-")</f>
        <v>250</v>
      </c>
      <c r="BT23" s="125">
        <v>1</v>
      </c>
      <c r="BU23" s="125"/>
      <c r="BV23" s="125"/>
      <c r="BW23" s="126">
        <v>2</v>
      </c>
      <c r="BX23" s="127">
        <f>IF(P23=0,"",IF(BW23=0,"",(BW23/P23)))</f>
        <v>0.28571428571429</v>
      </c>
      <c r="BY23" s="128">
        <v>2</v>
      </c>
      <c r="BZ23" s="129">
        <f>IFERROR(BY23/BW23,"-")</f>
        <v>1</v>
      </c>
      <c r="CA23" s="130">
        <v>27000</v>
      </c>
      <c r="CB23" s="131">
        <f>IFERROR(CA23/BW23,"-")</f>
        <v>13500</v>
      </c>
      <c r="CC23" s="132"/>
      <c r="CD23" s="132">
        <v>1</v>
      </c>
      <c r="CE23" s="132">
        <v>1</v>
      </c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3</v>
      </c>
      <c r="CP23" s="141">
        <v>28000</v>
      </c>
      <c r="CQ23" s="141">
        <v>23000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>
        <f>AB24</f>
        <v>0.055555555555556</v>
      </c>
      <c r="B24" s="203" t="s">
        <v>113</v>
      </c>
      <c r="C24" s="203"/>
      <c r="D24" s="203" t="s">
        <v>90</v>
      </c>
      <c r="E24" s="203" t="s">
        <v>91</v>
      </c>
      <c r="F24" s="203" t="s">
        <v>64</v>
      </c>
      <c r="G24" s="203" t="s">
        <v>111</v>
      </c>
      <c r="H24" s="90" t="s">
        <v>86</v>
      </c>
      <c r="I24" s="204" t="s">
        <v>67</v>
      </c>
      <c r="J24" s="188">
        <v>90000</v>
      </c>
      <c r="K24" s="81">
        <v>18</v>
      </c>
      <c r="L24" s="81">
        <v>0</v>
      </c>
      <c r="M24" s="81">
        <v>32</v>
      </c>
      <c r="N24" s="91">
        <v>7</v>
      </c>
      <c r="O24" s="92">
        <v>0</v>
      </c>
      <c r="P24" s="93">
        <f>N24+O24</f>
        <v>7</v>
      </c>
      <c r="Q24" s="82">
        <f>IFERROR(P24/M24,"-")</f>
        <v>0.21875</v>
      </c>
      <c r="R24" s="81">
        <v>3</v>
      </c>
      <c r="S24" s="81">
        <v>1</v>
      </c>
      <c r="T24" s="82">
        <f>IFERROR(S24/(O24+P24),"-")</f>
        <v>0.14285714285714</v>
      </c>
      <c r="U24" s="182">
        <f>IFERROR(J24/SUM(P24:P25),"-")</f>
        <v>11250</v>
      </c>
      <c r="V24" s="84">
        <v>1</v>
      </c>
      <c r="W24" s="82">
        <f>IF(P24=0,"-",V24/P24)</f>
        <v>0.14285714285714</v>
      </c>
      <c r="X24" s="186">
        <v>5000</v>
      </c>
      <c r="Y24" s="187">
        <f>IFERROR(X24/P24,"-")</f>
        <v>714.28571428571</v>
      </c>
      <c r="Z24" s="187">
        <f>IFERROR(X24/V24,"-")</f>
        <v>5000</v>
      </c>
      <c r="AA24" s="188">
        <f>SUM(X24:X25)-SUM(J24:J25)</f>
        <v>-85000</v>
      </c>
      <c r="AB24" s="85">
        <f>SUM(X24:X25)/SUM(J24:J25)</f>
        <v>0.055555555555556</v>
      </c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3</v>
      </c>
      <c r="BF24" s="113">
        <f>IF(P24=0,"",IF(BE24=0,"",(BE24/P24)))</f>
        <v>0.42857142857143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3</v>
      </c>
      <c r="BO24" s="120">
        <f>IF(P24=0,"",IF(BN24=0,"",(BN24/P24)))</f>
        <v>0.42857142857143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>
        <v>1</v>
      </c>
      <c r="CG24" s="134">
        <f>IF(P24=0,"",IF(CF24=0,"",(CF24/P24)))</f>
        <v>0.14285714285714</v>
      </c>
      <c r="CH24" s="135">
        <v>1</v>
      </c>
      <c r="CI24" s="136">
        <f>IFERROR(CH24/CF24,"-")</f>
        <v>1</v>
      </c>
      <c r="CJ24" s="137">
        <v>5000</v>
      </c>
      <c r="CK24" s="138">
        <f>IFERROR(CJ24/CF24,"-")</f>
        <v>5000</v>
      </c>
      <c r="CL24" s="139">
        <v>1</v>
      </c>
      <c r="CM24" s="139"/>
      <c r="CN24" s="139"/>
      <c r="CO24" s="140">
        <v>1</v>
      </c>
      <c r="CP24" s="141">
        <v>5000</v>
      </c>
      <c r="CQ24" s="141">
        <v>5000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114</v>
      </c>
      <c r="C25" s="203"/>
      <c r="D25" s="203" t="s">
        <v>90</v>
      </c>
      <c r="E25" s="203" t="s">
        <v>91</v>
      </c>
      <c r="F25" s="203" t="s">
        <v>76</v>
      </c>
      <c r="G25" s="203"/>
      <c r="H25" s="90"/>
      <c r="I25" s="90"/>
      <c r="J25" s="188"/>
      <c r="K25" s="81">
        <v>5</v>
      </c>
      <c r="L25" s="81">
        <v>5</v>
      </c>
      <c r="M25" s="81">
        <v>1</v>
      </c>
      <c r="N25" s="91">
        <v>1</v>
      </c>
      <c r="O25" s="92">
        <v>0</v>
      </c>
      <c r="P25" s="93">
        <f>N25+O25</f>
        <v>1</v>
      </c>
      <c r="Q25" s="82">
        <f>IFERROR(P25/M25,"-")</f>
        <v>1</v>
      </c>
      <c r="R25" s="81">
        <v>0</v>
      </c>
      <c r="S25" s="81">
        <v>0</v>
      </c>
      <c r="T25" s="82">
        <f>IFERROR(S25/(O25+P25),"-")</f>
        <v>0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1</v>
      </c>
      <c r="BF25" s="113">
        <f>IF(P25=0,"",IF(BE25=0,"",(BE25/P25)))</f>
        <v>1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/>
      <c r="BO25" s="120">
        <f>IF(P25=0,"",IF(BN25=0,"",(BN25/P25)))</f>
        <v>0</v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>
        <f>AB26</f>
        <v>5.6983333333333</v>
      </c>
      <c r="B26" s="203" t="s">
        <v>115</v>
      </c>
      <c r="C26" s="203"/>
      <c r="D26" s="203" t="s">
        <v>116</v>
      </c>
      <c r="E26" s="203" t="s">
        <v>117</v>
      </c>
      <c r="F26" s="203" t="s">
        <v>64</v>
      </c>
      <c r="G26" s="203" t="s">
        <v>118</v>
      </c>
      <c r="H26" s="90" t="s">
        <v>119</v>
      </c>
      <c r="I26" s="90" t="s">
        <v>120</v>
      </c>
      <c r="J26" s="188">
        <v>300000</v>
      </c>
      <c r="K26" s="81">
        <v>18</v>
      </c>
      <c r="L26" s="81">
        <v>0</v>
      </c>
      <c r="M26" s="81">
        <v>66</v>
      </c>
      <c r="N26" s="91">
        <v>6</v>
      </c>
      <c r="O26" s="92">
        <v>0</v>
      </c>
      <c r="P26" s="93">
        <f>N26+O26</f>
        <v>6</v>
      </c>
      <c r="Q26" s="82">
        <f>IFERROR(P26/M26,"-")</f>
        <v>0.090909090909091</v>
      </c>
      <c r="R26" s="81">
        <v>1</v>
      </c>
      <c r="S26" s="81">
        <v>0</v>
      </c>
      <c r="T26" s="82">
        <f>IFERROR(S26/(O26+P26),"-")</f>
        <v>0</v>
      </c>
      <c r="U26" s="182">
        <f>IFERROR(J26/SUM(P26:P30),"-")</f>
        <v>6122.4489795918</v>
      </c>
      <c r="V26" s="84">
        <v>2</v>
      </c>
      <c r="W26" s="82">
        <f>IF(P26=0,"-",V26/P26)</f>
        <v>0.33333333333333</v>
      </c>
      <c r="X26" s="186">
        <v>4000</v>
      </c>
      <c r="Y26" s="187">
        <f>IFERROR(X26/P26,"-")</f>
        <v>666.66666666667</v>
      </c>
      <c r="Z26" s="187">
        <f>IFERROR(X26/V26,"-")</f>
        <v>2000</v>
      </c>
      <c r="AA26" s="188">
        <f>SUM(X26:X30)-SUM(J26:J30)</f>
        <v>1409500</v>
      </c>
      <c r="AB26" s="85">
        <f>SUM(X26:X30)/SUM(J26:J30)</f>
        <v>5.6983333333333</v>
      </c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3</v>
      </c>
      <c r="BF26" s="113">
        <f>IF(P26=0,"",IF(BE26=0,"",(BE26/P26)))</f>
        <v>0.5</v>
      </c>
      <c r="BG26" s="112">
        <v>1</v>
      </c>
      <c r="BH26" s="114">
        <f>IFERROR(BG26/BE26,"-")</f>
        <v>0.33333333333333</v>
      </c>
      <c r="BI26" s="115">
        <v>3000</v>
      </c>
      <c r="BJ26" s="116">
        <f>IFERROR(BI26/BE26,"-")</f>
        <v>1000</v>
      </c>
      <c r="BK26" s="117">
        <v>1</v>
      </c>
      <c r="BL26" s="117"/>
      <c r="BM26" s="117"/>
      <c r="BN26" s="119">
        <v>2</v>
      </c>
      <c r="BO26" s="120">
        <f>IF(P26=0,"",IF(BN26=0,"",(BN26/P26)))</f>
        <v>0.33333333333333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1</v>
      </c>
      <c r="BX26" s="127">
        <f>IF(P26=0,"",IF(BW26=0,"",(BW26/P26)))</f>
        <v>0.16666666666667</v>
      </c>
      <c r="BY26" s="128">
        <v>1</v>
      </c>
      <c r="BZ26" s="129">
        <f>IFERROR(BY26/BW26,"-")</f>
        <v>1</v>
      </c>
      <c r="CA26" s="130">
        <v>1000</v>
      </c>
      <c r="CB26" s="131">
        <f>IFERROR(CA26/BW26,"-")</f>
        <v>1000</v>
      </c>
      <c r="CC26" s="132">
        <v>1</v>
      </c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2</v>
      </c>
      <c r="CP26" s="141">
        <v>4000</v>
      </c>
      <c r="CQ26" s="141">
        <v>3000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121</v>
      </c>
      <c r="C27" s="203"/>
      <c r="D27" s="203" t="s">
        <v>116</v>
      </c>
      <c r="E27" s="203" t="s">
        <v>122</v>
      </c>
      <c r="F27" s="203" t="s">
        <v>64</v>
      </c>
      <c r="G27" s="203"/>
      <c r="H27" s="90" t="s">
        <v>119</v>
      </c>
      <c r="I27" s="90"/>
      <c r="J27" s="188"/>
      <c r="K27" s="81">
        <v>13</v>
      </c>
      <c r="L27" s="81">
        <v>0</v>
      </c>
      <c r="M27" s="81">
        <v>83</v>
      </c>
      <c r="N27" s="91">
        <v>3</v>
      </c>
      <c r="O27" s="92">
        <v>0</v>
      </c>
      <c r="P27" s="93">
        <f>N27+O27</f>
        <v>3</v>
      </c>
      <c r="Q27" s="82">
        <f>IFERROR(P27/M27,"-")</f>
        <v>0.036144578313253</v>
      </c>
      <c r="R27" s="81">
        <v>1</v>
      </c>
      <c r="S27" s="81">
        <v>1</v>
      </c>
      <c r="T27" s="82">
        <f>IFERROR(S27/(O27+P27),"-")</f>
        <v>0.33333333333333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2</v>
      </c>
      <c r="BO27" s="120">
        <f>IF(P27=0,"",IF(BN27=0,"",(BN27/P27)))</f>
        <v>0.66666666666667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>
        <v>1</v>
      </c>
      <c r="BX27" s="127">
        <f>IF(P27=0,"",IF(BW27=0,"",(BW27/P27)))</f>
        <v>0.33333333333333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123</v>
      </c>
      <c r="C28" s="203"/>
      <c r="D28" s="203" t="s">
        <v>116</v>
      </c>
      <c r="E28" s="203" t="s">
        <v>124</v>
      </c>
      <c r="F28" s="203" t="s">
        <v>64</v>
      </c>
      <c r="G28" s="203"/>
      <c r="H28" s="90" t="s">
        <v>119</v>
      </c>
      <c r="I28" s="90"/>
      <c r="J28" s="188"/>
      <c r="K28" s="81">
        <v>10</v>
      </c>
      <c r="L28" s="81">
        <v>0</v>
      </c>
      <c r="M28" s="81">
        <v>56</v>
      </c>
      <c r="N28" s="91">
        <v>5</v>
      </c>
      <c r="O28" s="92">
        <v>0</v>
      </c>
      <c r="P28" s="93">
        <f>N28+O28</f>
        <v>5</v>
      </c>
      <c r="Q28" s="82">
        <f>IFERROR(P28/M28,"-")</f>
        <v>0.089285714285714</v>
      </c>
      <c r="R28" s="81">
        <v>1</v>
      </c>
      <c r="S28" s="81">
        <v>1</v>
      </c>
      <c r="T28" s="82">
        <f>IFERROR(S28/(O28+P28),"-")</f>
        <v>0.2</v>
      </c>
      <c r="U28" s="182"/>
      <c r="V28" s="84">
        <v>3</v>
      </c>
      <c r="W28" s="82">
        <f>IF(P28=0,"-",V28/P28)</f>
        <v>0.6</v>
      </c>
      <c r="X28" s="186">
        <v>49000</v>
      </c>
      <c r="Y28" s="187">
        <f>IFERROR(X28/P28,"-")</f>
        <v>9800</v>
      </c>
      <c r="Z28" s="187">
        <f>IFERROR(X28/V28,"-")</f>
        <v>16333.333333333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2</v>
      </c>
      <c r="BF28" s="113">
        <f>IF(P28=0,"",IF(BE28=0,"",(BE28/P28)))</f>
        <v>0.4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2</v>
      </c>
      <c r="BO28" s="120">
        <f>IF(P28=0,"",IF(BN28=0,"",(BN28/P28)))</f>
        <v>0.4</v>
      </c>
      <c r="BP28" s="121">
        <v>2</v>
      </c>
      <c r="BQ28" s="122">
        <f>IFERROR(BP28/BN28,"-")</f>
        <v>1</v>
      </c>
      <c r="BR28" s="123">
        <v>35000</v>
      </c>
      <c r="BS28" s="124">
        <f>IFERROR(BR28/BN28,"-")</f>
        <v>17500</v>
      </c>
      <c r="BT28" s="125">
        <v>1</v>
      </c>
      <c r="BU28" s="125"/>
      <c r="BV28" s="125">
        <v>1</v>
      </c>
      <c r="BW28" s="126">
        <v>1</v>
      </c>
      <c r="BX28" s="127">
        <f>IF(P28=0,"",IF(BW28=0,"",(BW28/P28)))</f>
        <v>0.2</v>
      </c>
      <c r="BY28" s="128">
        <v>1</v>
      </c>
      <c r="BZ28" s="129">
        <f>IFERROR(BY28/BW28,"-")</f>
        <v>1</v>
      </c>
      <c r="CA28" s="130">
        <v>14000</v>
      </c>
      <c r="CB28" s="131">
        <f>IFERROR(CA28/BW28,"-")</f>
        <v>14000</v>
      </c>
      <c r="CC28" s="132"/>
      <c r="CD28" s="132"/>
      <c r="CE28" s="132">
        <v>1</v>
      </c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3</v>
      </c>
      <c r="CP28" s="141">
        <v>49000</v>
      </c>
      <c r="CQ28" s="141">
        <v>30000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125</v>
      </c>
      <c r="C29" s="203"/>
      <c r="D29" s="203" t="s">
        <v>116</v>
      </c>
      <c r="E29" s="203" t="s">
        <v>126</v>
      </c>
      <c r="F29" s="203" t="s">
        <v>64</v>
      </c>
      <c r="G29" s="203"/>
      <c r="H29" s="90" t="s">
        <v>119</v>
      </c>
      <c r="I29" s="90"/>
      <c r="J29" s="188"/>
      <c r="K29" s="81">
        <v>16</v>
      </c>
      <c r="L29" s="81">
        <v>0</v>
      </c>
      <c r="M29" s="81">
        <v>80</v>
      </c>
      <c r="N29" s="91">
        <v>8</v>
      </c>
      <c r="O29" s="92">
        <v>0</v>
      </c>
      <c r="P29" s="93">
        <f>N29+O29</f>
        <v>8</v>
      </c>
      <c r="Q29" s="82">
        <f>IFERROR(P29/M29,"-")</f>
        <v>0.1</v>
      </c>
      <c r="R29" s="81">
        <v>0</v>
      </c>
      <c r="S29" s="81">
        <v>4</v>
      </c>
      <c r="T29" s="82">
        <f>IFERROR(S29/(O29+P29),"-")</f>
        <v>0.5</v>
      </c>
      <c r="U29" s="182"/>
      <c r="V29" s="84">
        <v>1</v>
      </c>
      <c r="W29" s="82">
        <f>IF(P29=0,"-",V29/P29)</f>
        <v>0.125</v>
      </c>
      <c r="X29" s="186">
        <v>10000</v>
      </c>
      <c r="Y29" s="187">
        <f>IFERROR(X29/P29,"-")</f>
        <v>1250</v>
      </c>
      <c r="Z29" s="187">
        <f>IFERROR(X29/V29,"-")</f>
        <v>10000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>
        <v>1</v>
      </c>
      <c r="AN29" s="101">
        <f>IF(P29=0,"",IF(AM29=0,"",(AM29/P29)))</f>
        <v>0.125</v>
      </c>
      <c r="AO29" s="100"/>
      <c r="AP29" s="102">
        <f>IFERROR(AP29/AM29,"-")</f>
        <v>0</v>
      </c>
      <c r="AQ29" s="103"/>
      <c r="AR29" s="104">
        <f>IFERROR(AQ29/AM29,"-")</f>
        <v>0</v>
      </c>
      <c r="AS29" s="105"/>
      <c r="AT29" s="105"/>
      <c r="AU29" s="105"/>
      <c r="AV29" s="106">
        <v>1</v>
      </c>
      <c r="AW29" s="107">
        <f>IF(P29=0,"",IF(AV29=0,"",(AV29/P29)))</f>
        <v>0.125</v>
      </c>
      <c r="AX29" s="106"/>
      <c r="AY29" s="108">
        <f>IFERROR(AX29/AV29,"-")</f>
        <v>0</v>
      </c>
      <c r="AZ29" s="109"/>
      <c r="BA29" s="110">
        <f>IFERROR(AZ29/AV29,"-")</f>
        <v>0</v>
      </c>
      <c r="BB29" s="111"/>
      <c r="BC29" s="111"/>
      <c r="BD29" s="111"/>
      <c r="BE29" s="112">
        <v>2</v>
      </c>
      <c r="BF29" s="113">
        <f>IF(P29=0,"",IF(BE29=0,"",(BE29/P29)))</f>
        <v>0.25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3</v>
      </c>
      <c r="BO29" s="120">
        <f>IF(P29=0,"",IF(BN29=0,"",(BN29/P29)))</f>
        <v>0.375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>
        <v>1</v>
      </c>
      <c r="CG29" s="134">
        <f>IF(P29=0,"",IF(CF29=0,"",(CF29/P29)))</f>
        <v>0.125</v>
      </c>
      <c r="CH29" s="135">
        <v>1</v>
      </c>
      <c r="CI29" s="136">
        <f>IFERROR(CH29/CF29,"-")</f>
        <v>1</v>
      </c>
      <c r="CJ29" s="137">
        <v>10000</v>
      </c>
      <c r="CK29" s="138">
        <f>IFERROR(CJ29/CF29,"-")</f>
        <v>10000</v>
      </c>
      <c r="CL29" s="139"/>
      <c r="CM29" s="139">
        <v>1</v>
      </c>
      <c r="CN29" s="139"/>
      <c r="CO29" s="140">
        <v>1</v>
      </c>
      <c r="CP29" s="141">
        <v>10000</v>
      </c>
      <c r="CQ29" s="141">
        <v>10000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127</v>
      </c>
      <c r="C30" s="203"/>
      <c r="D30" s="203" t="s">
        <v>75</v>
      </c>
      <c r="E30" s="203" t="s">
        <v>75</v>
      </c>
      <c r="F30" s="203" t="s">
        <v>76</v>
      </c>
      <c r="G30" s="203"/>
      <c r="H30" s="90"/>
      <c r="I30" s="90"/>
      <c r="J30" s="188"/>
      <c r="K30" s="81">
        <v>181</v>
      </c>
      <c r="L30" s="81">
        <v>107</v>
      </c>
      <c r="M30" s="81">
        <v>49</v>
      </c>
      <c r="N30" s="91">
        <v>27</v>
      </c>
      <c r="O30" s="92">
        <v>0</v>
      </c>
      <c r="P30" s="93">
        <f>N30+O30</f>
        <v>27</v>
      </c>
      <c r="Q30" s="82">
        <f>IFERROR(P30/M30,"-")</f>
        <v>0.55102040816327</v>
      </c>
      <c r="R30" s="81">
        <v>8</v>
      </c>
      <c r="S30" s="81">
        <v>2</v>
      </c>
      <c r="T30" s="82">
        <f>IFERROR(S30/(O30+P30),"-")</f>
        <v>0.074074074074074</v>
      </c>
      <c r="U30" s="182"/>
      <c r="V30" s="84">
        <v>9</v>
      </c>
      <c r="W30" s="82">
        <f>IF(P30=0,"-",V30/P30)</f>
        <v>0.33333333333333</v>
      </c>
      <c r="X30" s="186">
        <v>1646500</v>
      </c>
      <c r="Y30" s="187">
        <f>IFERROR(X30/P30,"-")</f>
        <v>60981.481481481</v>
      </c>
      <c r="Z30" s="187">
        <f>IFERROR(X30/V30,"-")</f>
        <v>182944.44444444</v>
      </c>
      <c r="AA30" s="188"/>
      <c r="AB30" s="85"/>
      <c r="AC30" s="79"/>
      <c r="AD30" s="94">
        <v>1</v>
      </c>
      <c r="AE30" s="95">
        <f>IF(P30=0,"",IF(AD30=0,"",(AD30/P30)))</f>
        <v>0.037037037037037</v>
      </c>
      <c r="AF30" s="94"/>
      <c r="AG30" s="96">
        <f>IFERROR(AF30/AD30,"-")</f>
        <v>0</v>
      </c>
      <c r="AH30" s="97"/>
      <c r="AI30" s="98">
        <f>IFERROR(AH30/AD30,"-")</f>
        <v>0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6</v>
      </c>
      <c r="BF30" s="113">
        <f>IF(P30=0,"",IF(BE30=0,"",(BE30/P30)))</f>
        <v>0.22222222222222</v>
      </c>
      <c r="BG30" s="112">
        <v>1</v>
      </c>
      <c r="BH30" s="114">
        <f>IFERROR(BG30/BE30,"-")</f>
        <v>0.16666666666667</v>
      </c>
      <c r="BI30" s="115">
        <v>72000</v>
      </c>
      <c r="BJ30" s="116">
        <f>IFERROR(BI30/BE30,"-")</f>
        <v>12000</v>
      </c>
      <c r="BK30" s="117"/>
      <c r="BL30" s="117"/>
      <c r="BM30" s="117">
        <v>1</v>
      </c>
      <c r="BN30" s="119">
        <v>7</v>
      </c>
      <c r="BO30" s="120">
        <f>IF(P30=0,"",IF(BN30=0,"",(BN30/P30)))</f>
        <v>0.25925925925926</v>
      </c>
      <c r="BP30" s="121">
        <v>2</v>
      </c>
      <c r="BQ30" s="122">
        <f>IFERROR(BP30/BN30,"-")</f>
        <v>0.28571428571429</v>
      </c>
      <c r="BR30" s="123">
        <v>8000</v>
      </c>
      <c r="BS30" s="124">
        <f>IFERROR(BR30/BN30,"-")</f>
        <v>1142.8571428571</v>
      </c>
      <c r="BT30" s="125">
        <v>2</v>
      </c>
      <c r="BU30" s="125"/>
      <c r="BV30" s="125"/>
      <c r="BW30" s="126">
        <v>13</v>
      </c>
      <c r="BX30" s="127">
        <f>IF(P30=0,"",IF(BW30=0,"",(BW30/P30)))</f>
        <v>0.48148148148148</v>
      </c>
      <c r="BY30" s="128">
        <v>6</v>
      </c>
      <c r="BZ30" s="129">
        <f>IFERROR(BY30/BW30,"-")</f>
        <v>0.46153846153846</v>
      </c>
      <c r="CA30" s="130">
        <v>1566500</v>
      </c>
      <c r="CB30" s="131">
        <f>IFERROR(CA30/BW30,"-")</f>
        <v>120500</v>
      </c>
      <c r="CC30" s="132"/>
      <c r="CD30" s="132">
        <v>1</v>
      </c>
      <c r="CE30" s="132">
        <v>5</v>
      </c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9</v>
      </c>
      <c r="CP30" s="141">
        <v>1646500</v>
      </c>
      <c r="CQ30" s="141">
        <v>1401000</v>
      </c>
      <c r="CR30" s="141"/>
      <c r="CS30" s="142" t="str">
        <f>IF(AND(CQ30=0,CR30=0),"",IF(AND(CQ30&lt;=100000,CR30&lt;=100000),"",IF(CQ30/CP30&gt;0.7,"男高",IF(CR30/CP30&gt;0.7,"女高",""))))</f>
        <v>男高</v>
      </c>
    </row>
    <row r="31" spans="1:98">
      <c r="A31" s="80">
        <f>AB31</f>
        <v>1.93125</v>
      </c>
      <c r="B31" s="203" t="s">
        <v>128</v>
      </c>
      <c r="C31" s="203"/>
      <c r="D31" s="203" t="s">
        <v>116</v>
      </c>
      <c r="E31" s="203" t="s">
        <v>117</v>
      </c>
      <c r="F31" s="203" t="s">
        <v>64</v>
      </c>
      <c r="G31" s="203" t="s">
        <v>69</v>
      </c>
      <c r="H31" s="90" t="s">
        <v>119</v>
      </c>
      <c r="I31" s="90" t="s">
        <v>120</v>
      </c>
      <c r="J31" s="188">
        <v>400000</v>
      </c>
      <c r="K31" s="81">
        <v>17</v>
      </c>
      <c r="L31" s="81">
        <v>0</v>
      </c>
      <c r="M31" s="81">
        <v>89</v>
      </c>
      <c r="N31" s="91">
        <v>6</v>
      </c>
      <c r="O31" s="92">
        <v>0</v>
      </c>
      <c r="P31" s="93">
        <f>N31+O31</f>
        <v>6</v>
      </c>
      <c r="Q31" s="82">
        <f>IFERROR(P31/M31,"-")</f>
        <v>0.067415730337079</v>
      </c>
      <c r="R31" s="81">
        <v>2</v>
      </c>
      <c r="S31" s="81">
        <v>0</v>
      </c>
      <c r="T31" s="82">
        <f>IFERROR(S31/(O31+P31),"-")</f>
        <v>0</v>
      </c>
      <c r="U31" s="182">
        <f>IFERROR(J31/SUM(P31:P35),"-")</f>
        <v>6451.6129032258</v>
      </c>
      <c r="V31" s="84">
        <v>1</v>
      </c>
      <c r="W31" s="82">
        <f>IF(P31=0,"-",V31/P31)</f>
        <v>0.16666666666667</v>
      </c>
      <c r="X31" s="186">
        <v>605000</v>
      </c>
      <c r="Y31" s="187">
        <f>IFERROR(X31/P31,"-")</f>
        <v>100833.33333333</v>
      </c>
      <c r="Z31" s="187">
        <f>IFERROR(X31/V31,"-")</f>
        <v>605000</v>
      </c>
      <c r="AA31" s="188">
        <f>SUM(X31:X35)-SUM(J31:J35)</f>
        <v>372500</v>
      </c>
      <c r="AB31" s="85">
        <f>SUM(X31:X35)/SUM(J31:J35)</f>
        <v>1.93125</v>
      </c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>
        <v>1</v>
      </c>
      <c r="AW31" s="107">
        <f>IF(P31=0,"",IF(AV31=0,"",(AV31/P31)))</f>
        <v>0.16666666666667</v>
      </c>
      <c r="AX31" s="106"/>
      <c r="AY31" s="108">
        <f>IFERROR(AX31/AV31,"-")</f>
        <v>0</v>
      </c>
      <c r="AZ31" s="109"/>
      <c r="BA31" s="110">
        <f>IFERROR(AZ31/AV31,"-")</f>
        <v>0</v>
      </c>
      <c r="BB31" s="111"/>
      <c r="BC31" s="111"/>
      <c r="BD31" s="111"/>
      <c r="BE31" s="112">
        <v>1</v>
      </c>
      <c r="BF31" s="113">
        <f>IF(P31=0,"",IF(BE31=0,"",(BE31/P31)))</f>
        <v>0.16666666666667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1</v>
      </c>
      <c r="BO31" s="120">
        <f>IF(P31=0,"",IF(BN31=0,"",(BN31/P31)))</f>
        <v>0.16666666666667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>
        <v>3</v>
      </c>
      <c r="BX31" s="127">
        <f>IF(P31=0,"",IF(BW31=0,"",(BW31/P31)))</f>
        <v>0.5</v>
      </c>
      <c r="BY31" s="128">
        <v>1</v>
      </c>
      <c r="BZ31" s="129">
        <f>IFERROR(BY31/BW31,"-")</f>
        <v>0.33333333333333</v>
      </c>
      <c r="CA31" s="130">
        <v>605000</v>
      </c>
      <c r="CB31" s="131">
        <f>IFERROR(CA31/BW31,"-")</f>
        <v>201666.66666667</v>
      </c>
      <c r="CC31" s="132"/>
      <c r="CD31" s="132"/>
      <c r="CE31" s="132">
        <v>1</v>
      </c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1</v>
      </c>
      <c r="CP31" s="141">
        <v>605000</v>
      </c>
      <c r="CQ31" s="141">
        <v>605000</v>
      </c>
      <c r="CR31" s="141"/>
      <c r="CS31" s="142" t="str">
        <f>IF(AND(CQ31=0,CR31=0),"",IF(AND(CQ31&lt;=100000,CR31&lt;=100000),"",IF(CQ31/CP31&gt;0.7,"男高",IF(CR31/CP31&gt;0.7,"女高",""))))</f>
        <v>男高</v>
      </c>
    </row>
    <row r="32" spans="1:98">
      <c r="A32" s="80"/>
      <c r="B32" s="203" t="s">
        <v>129</v>
      </c>
      <c r="C32" s="203"/>
      <c r="D32" s="203" t="s">
        <v>116</v>
      </c>
      <c r="E32" s="203" t="s">
        <v>122</v>
      </c>
      <c r="F32" s="203" t="s">
        <v>64</v>
      </c>
      <c r="G32" s="203"/>
      <c r="H32" s="90" t="s">
        <v>119</v>
      </c>
      <c r="I32" s="90"/>
      <c r="J32" s="188"/>
      <c r="K32" s="81">
        <v>13</v>
      </c>
      <c r="L32" s="81">
        <v>0</v>
      </c>
      <c r="M32" s="81">
        <v>135</v>
      </c>
      <c r="N32" s="91">
        <v>8</v>
      </c>
      <c r="O32" s="92">
        <v>0</v>
      </c>
      <c r="P32" s="93">
        <f>N32+O32</f>
        <v>8</v>
      </c>
      <c r="Q32" s="82">
        <f>IFERROR(P32/M32,"-")</f>
        <v>0.059259259259259</v>
      </c>
      <c r="R32" s="81">
        <v>3</v>
      </c>
      <c r="S32" s="81">
        <v>1</v>
      </c>
      <c r="T32" s="82">
        <f>IFERROR(S32/(O32+P32),"-")</f>
        <v>0.125</v>
      </c>
      <c r="U32" s="182"/>
      <c r="V32" s="84">
        <v>2</v>
      </c>
      <c r="W32" s="82">
        <f>IF(P32=0,"-",V32/P32)</f>
        <v>0.25</v>
      </c>
      <c r="X32" s="186">
        <v>12000</v>
      </c>
      <c r="Y32" s="187">
        <f>IFERROR(X32/P32,"-")</f>
        <v>1500</v>
      </c>
      <c r="Z32" s="187">
        <f>IFERROR(X32/V32,"-")</f>
        <v>6000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>
        <v>1</v>
      </c>
      <c r="AN32" s="101">
        <f>IF(P32=0,"",IF(AM32=0,"",(AM32/P32)))</f>
        <v>0.125</v>
      </c>
      <c r="AO32" s="100"/>
      <c r="AP32" s="102">
        <f>IFERROR(AP32/AM32,"-")</f>
        <v>0</v>
      </c>
      <c r="AQ32" s="103"/>
      <c r="AR32" s="104">
        <f>IFERROR(AQ32/AM32,"-")</f>
        <v>0</v>
      </c>
      <c r="AS32" s="105"/>
      <c r="AT32" s="105"/>
      <c r="AU32" s="105"/>
      <c r="AV32" s="106">
        <v>1</v>
      </c>
      <c r="AW32" s="107">
        <f>IF(P32=0,"",IF(AV32=0,"",(AV32/P32)))</f>
        <v>0.125</v>
      </c>
      <c r="AX32" s="106">
        <v>1</v>
      </c>
      <c r="AY32" s="108">
        <f>IFERROR(AX32/AV32,"-")</f>
        <v>1</v>
      </c>
      <c r="AZ32" s="109">
        <v>3000</v>
      </c>
      <c r="BA32" s="110">
        <f>IFERROR(AZ32/AV32,"-")</f>
        <v>3000</v>
      </c>
      <c r="BB32" s="111">
        <v>1</v>
      </c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>
        <v>3</v>
      </c>
      <c r="BO32" s="120">
        <f>IF(P32=0,"",IF(BN32=0,"",(BN32/P32)))</f>
        <v>0.375</v>
      </c>
      <c r="BP32" s="121">
        <v>1</v>
      </c>
      <c r="BQ32" s="122">
        <f>IFERROR(BP32/BN32,"-")</f>
        <v>0.33333333333333</v>
      </c>
      <c r="BR32" s="123">
        <v>9000</v>
      </c>
      <c r="BS32" s="124">
        <f>IFERROR(BR32/BN32,"-")</f>
        <v>3000</v>
      </c>
      <c r="BT32" s="125"/>
      <c r="BU32" s="125"/>
      <c r="BV32" s="125">
        <v>1</v>
      </c>
      <c r="BW32" s="126">
        <v>3</v>
      </c>
      <c r="BX32" s="127">
        <f>IF(P32=0,"",IF(BW32=0,"",(BW32/P32)))</f>
        <v>0.375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2</v>
      </c>
      <c r="CP32" s="141">
        <v>12000</v>
      </c>
      <c r="CQ32" s="141">
        <v>9000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130</v>
      </c>
      <c r="C33" s="203"/>
      <c r="D33" s="203" t="s">
        <v>116</v>
      </c>
      <c r="E33" s="203" t="s">
        <v>124</v>
      </c>
      <c r="F33" s="203" t="s">
        <v>64</v>
      </c>
      <c r="G33" s="203"/>
      <c r="H33" s="90" t="s">
        <v>119</v>
      </c>
      <c r="I33" s="90"/>
      <c r="J33" s="188"/>
      <c r="K33" s="81">
        <v>22</v>
      </c>
      <c r="L33" s="81">
        <v>0</v>
      </c>
      <c r="M33" s="81">
        <v>90</v>
      </c>
      <c r="N33" s="91">
        <v>8</v>
      </c>
      <c r="O33" s="92">
        <v>0</v>
      </c>
      <c r="P33" s="93">
        <f>N33+O33</f>
        <v>8</v>
      </c>
      <c r="Q33" s="82">
        <f>IFERROR(P33/M33,"-")</f>
        <v>0.088888888888889</v>
      </c>
      <c r="R33" s="81">
        <v>0</v>
      </c>
      <c r="S33" s="81">
        <v>1</v>
      </c>
      <c r="T33" s="82">
        <f>IFERROR(S33/(O33+P33),"-")</f>
        <v>0.125</v>
      </c>
      <c r="U33" s="182"/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>
        <v>1</v>
      </c>
      <c r="AW33" s="107">
        <f>IF(P33=0,"",IF(AV33=0,"",(AV33/P33)))</f>
        <v>0.125</v>
      </c>
      <c r="AX33" s="106"/>
      <c r="AY33" s="108">
        <f>IFERROR(AX33/AV33,"-")</f>
        <v>0</v>
      </c>
      <c r="AZ33" s="109"/>
      <c r="BA33" s="110">
        <f>IFERROR(AZ33/AV33,"-")</f>
        <v>0</v>
      </c>
      <c r="BB33" s="111"/>
      <c r="BC33" s="111"/>
      <c r="BD33" s="111"/>
      <c r="BE33" s="112">
        <v>4</v>
      </c>
      <c r="BF33" s="113">
        <f>IF(P33=0,"",IF(BE33=0,"",(BE33/P33)))</f>
        <v>0.5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2</v>
      </c>
      <c r="BO33" s="120">
        <f>IF(P33=0,"",IF(BN33=0,"",(BN33/P33)))</f>
        <v>0.25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>
        <v>1</v>
      </c>
      <c r="BX33" s="127">
        <f>IF(P33=0,"",IF(BW33=0,"",(BW33/P33)))</f>
        <v>0.125</v>
      </c>
      <c r="BY33" s="128"/>
      <c r="BZ33" s="129">
        <f>IFERROR(BY33/BW33,"-")</f>
        <v>0</v>
      </c>
      <c r="CA33" s="130"/>
      <c r="CB33" s="131">
        <f>IFERROR(CA33/BW33,"-")</f>
        <v>0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131</v>
      </c>
      <c r="C34" s="203"/>
      <c r="D34" s="203" t="s">
        <v>116</v>
      </c>
      <c r="E34" s="203" t="s">
        <v>126</v>
      </c>
      <c r="F34" s="203" t="s">
        <v>64</v>
      </c>
      <c r="G34" s="203"/>
      <c r="H34" s="90" t="s">
        <v>119</v>
      </c>
      <c r="I34" s="90"/>
      <c r="J34" s="188"/>
      <c r="K34" s="81">
        <v>21</v>
      </c>
      <c r="L34" s="81">
        <v>0</v>
      </c>
      <c r="M34" s="81">
        <v>103</v>
      </c>
      <c r="N34" s="91">
        <v>7</v>
      </c>
      <c r="O34" s="92">
        <v>0</v>
      </c>
      <c r="P34" s="93">
        <f>N34+O34</f>
        <v>7</v>
      </c>
      <c r="Q34" s="82">
        <f>IFERROR(P34/M34,"-")</f>
        <v>0.067961165048544</v>
      </c>
      <c r="R34" s="81">
        <v>0</v>
      </c>
      <c r="S34" s="81">
        <v>3</v>
      </c>
      <c r="T34" s="82">
        <f>IFERROR(S34/(O34+P34),"-")</f>
        <v>0.42857142857143</v>
      </c>
      <c r="U34" s="182"/>
      <c r="V34" s="84">
        <v>1</v>
      </c>
      <c r="W34" s="82">
        <f>IF(P34=0,"-",V34/P34)</f>
        <v>0.14285714285714</v>
      </c>
      <c r="X34" s="186">
        <v>25000</v>
      </c>
      <c r="Y34" s="187">
        <f>IFERROR(X34/P34,"-")</f>
        <v>3571.4285714286</v>
      </c>
      <c r="Z34" s="187">
        <f>IFERROR(X34/V34,"-")</f>
        <v>25000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>
        <v>1</v>
      </c>
      <c r="AN34" s="101">
        <f>IF(P34=0,"",IF(AM34=0,"",(AM34/P34)))</f>
        <v>0.14285714285714</v>
      </c>
      <c r="AO34" s="100"/>
      <c r="AP34" s="102">
        <f>IFERROR(AP34/AM34,"-")</f>
        <v>0</v>
      </c>
      <c r="AQ34" s="103"/>
      <c r="AR34" s="104">
        <f>IFERROR(AQ34/AM34,"-")</f>
        <v>0</v>
      </c>
      <c r="AS34" s="105"/>
      <c r="AT34" s="105"/>
      <c r="AU34" s="105"/>
      <c r="AV34" s="106">
        <v>2</v>
      </c>
      <c r="AW34" s="107">
        <f>IF(P34=0,"",IF(AV34=0,"",(AV34/P34)))</f>
        <v>0.28571428571429</v>
      </c>
      <c r="AX34" s="106"/>
      <c r="AY34" s="108">
        <f>IFERROR(AX34/AV34,"-")</f>
        <v>0</v>
      </c>
      <c r="AZ34" s="109"/>
      <c r="BA34" s="110">
        <f>IFERROR(AZ34/AV34,"-")</f>
        <v>0</v>
      </c>
      <c r="BB34" s="111"/>
      <c r="BC34" s="111"/>
      <c r="BD34" s="111"/>
      <c r="BE34" s="112">
        <v>2</v>
      </c>
      <c r="BF34" s="113">
        <f>IF(P34=0,"",IF(BE34=0,"",(BE34/P34)))</f>
        <v>0.28571428571429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2</v>
      </c>
      <c r="BO34" s="120">
        <f>IF(P34=0,"",IF(BN34=0,"",(BN34/P34)))</f>
        <v>0.28571428571429</v>
      </c>
      <c r="BP34" s="121">
        <v>1</v>
      </c>
      <c r="BQ34" s="122">
        <f>IFERROR(BP34/BN34,"-")</f>
        <v>0.5</v>
      </c>
      <c r="BR34" s="123">
        <v>25000</v>
      </c>
      <c r="BS34" s="124">
        <f>IFERROR(BR34/BN34,"-")</f>
        <v>12500</v>
      </c>
      <c r="BT34" s="125"/>
      <c r="BU34" s="125"/>
      <c r="BV34" s="125">
        <v>1</v>
      </c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1</v>
      </c>
      <c r="CP34" s="141">
        <v>25000</v>
      </c>
      <c r="CQ34" s="141">
        <v>25000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132</v>
      </c>
      <c r="C35" s="203"/>
      <c r="D35" s="203" t="s">
        <v>75</v>
      </c>
      <c r="E35" s="203" t="s">
        <v>75</v>
      </c>
      <c r="F35" s="203" t="s">
        <v>76</v>
      </c>
      <c r="G35" s="203"/>
      <c r="H35" s="90"/>
      <c r="I35" s="90"/>
      <c r="J35" s="188"/>
      <c r="K35" s="81">
        <v>287</v>
      </c>
      <c r="L35" s="81">
        <v>146</v>
      </c>
      <c r="M35" s="81">
        <v>76</v>
      </c>
      <c r="N35" s="91">
        <v>33</v>
      </c>
      <c r="O35" s="92">
        <v>0</v>
      </c>
      <c r="P35" s="93">
        <f>N35+O35</f>
        <v>33</v>
      </c>
      <c r="Q35" s="82">
        <f>IFERROR(P35/M35,"-")</f>
        <v>0.43421052631579</v>
      </c>
      <c r="R35" s="81">
        <v>8</v>
      </c>
      <c r="S35" s="81">
        <v>1</v>
      </c>
      <c r="T35" s="82">
        <f>IFERROR(S35/(O35+P35),"-")</f>
        <v>0.03030303030303</v>
      </c>
      <c r="U35" s="182"/>
      <c r="V35" s="84">
        <v>7</v>
      </c>
      <c r="W35" s="82">
        <f>IF(P35=0,"-",V35/P35)</f>
        <v>0.21212121212121</v>
      </c>
      <c r="X35" s="186">
        <v>130500</v>
      </c>
      <c r="Y35" s="187">
        <f>IFERROR(X35/P35,"-")</f>
        <v>3954.5454545455</v>
      </c>
      <c r="Z35" s="187">
        <f>IFERROR(X35/V35,"-")</f>
        <v>18642.857142857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>
        <v>1</v>
      </c>
      <c r="AW35" s="107">
        <f>IF(P35=0,"",IF(AV35=0,"",(AV35/P35)))</f>
        <v>0.03030303030303</v>
      </c>
      <c r="AX35" s="106"/>
      <c r="AY35" s="108">
        <f>IFERROR(AX35/AV35,"-")</f>
        <v>0</v>
      </c>
      <c r="AZ35" s="109"/>
      <c r="BA35" s="110">
        <f>IFERROR(AZ35/AV35,"-")</f>
        <v>0</v>
      </c>
      <c r="BB35" s="111"/>
      <c r="BC35" s="111"/>
      <c r="BD35" s="111"/>
      <c r="BE35" s="112">
        <v>7</v>
      </c>
      <c r="BF35" s="113">
        <f>IF(P35=0,"",IF(BE35=0,"",(BE35/P35)))</f>
        <v>0.21212121212121</v>
      </c>
      <c r="BG35" s="112">
        <v>1</v>
      </c>
      <c r="BH35" s="114">
        <f>IFERROR(BG35/BE35,"-")</f>
        <v>0.14285714285714</v>
      </c>
      <c r="BI35" s="115">
        <v>500</v>
      </c>
      <c r="BJ35" s="116">
        <f>IFERROR(BI35/BE35,"-")</f>
        <v>71.428571428571</v>
      </c>
      <c r="BK35" s="117">
        <v>1</v>
      </c>
      <c r="BL35" s="117"/>
      <c r="BM35" s="117"/>
      <c r="BN35" s="119">
        <v>11</v>
      </c>
      <c r="BO35" s="120">
        <f>IF(P35=0,"",IF(BN35=0,"",(BN35/P35)))</f>
        <v>0.33333333333333</v>
      </c>
      <c r="BP35" s="121">
        <v>2</v>
      </c>
      <c r="BQ35" s="122">
        <f>IFERROR(BP35/BN35,"-")</f>
        <v>0.18181818181818</v>
      </c>
      <c r="BR35" s="123">
        <v>26000</v>
      </c>
      <c r="BS35" s="124">
        <f>IFERROR(BR35/BN35,"-")</f>
        <v>2363.6363636364</v>
      </c>
      <c r="BT35" s="125">
        <v>1</v>
      </c>
      <c r="BU35" s="125"/>
      <c r="BV35" s="125">
        <v>1</v>
      </c>
      <c r="BW35" s="126">
        <v>10</v>
      </c>
      <c r="BX35" s="127">
        <f>IF(P35=0,"",IF(BW35=0,"",(BW35/P35)))</f>
        <v>0.3030303030303</v>
      </c>
      <c r="BY35" s="128">
        <v>3</v>
      </c>
      <c r="BZ35" s="129">
        <f>IFERROR(BY35/BW35,"-")</f>
        <v>0.3</v>
      </c>
      <c r="CA35" s="130">
        <v>99000</v>
      </c>
      <c r="CB35" s="131">
        <f>IFERROR(CA35/BW35,"-")</f>
        <v>9900</v>
      </c>
      <c r="CC35" s="132"/>
      <c r="CD35" s="132"/>
      <c r="CE35" s="132">
        <v>3</v>
      </c>
      <c r="CF35" s="133">
        <v>4</v>
      </c>
      <c r="CG35" s="134">
        <f>IF(P35=0,"",IF(CF35=0,"",(CF35/P35)))</f>
        <v>0.12121212121212</v>
      </c>
      <c r="CH35" s="135">
        <v>1</v>
      </c>
      <c r="CI35" s="136">
        <f>IFERROR(CH35/CF35,"-")</f>
        <v>0.25</v>
      </c>
      <c r="CJ35" s="137">
        <v>5000</v>
      </c>
      <c r="CK35" s="138">
        <f>IFERROR(CJ35/CF35,"-")</f>
        <v>1250</v>
      </c>
      <c r="CL35" s="139">
        <v>1</v>
      </c>
      <c r="CM35" s="139"/>
      <c r="CN35" s="139"/>
      <c r="CO35" s="140">
        <v>7</v>
      </c>
      <c r="CP35" s="141">
        <v>130500</v>
      </c>
      <c r="CQ35" s="141">
        <v>68000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>
        <f>AB36</f>
        <v>1.45</v>
      </c>
      <c r="B36" s="203" t="s">
        <v>133</v>
      </c>
      <c r="C36" s="203"/>
      <c r="D36" s="203" t="s">
        <v>90</v>
      </c>
      <c r="E36" s="203" t="s">
        <v>91</v>
      </c>
      <c r="F36" s="203" t="s">
        <v>64</v>
      </c>
      <c r="G36" s="203" t="s">
        <v>65</v>
      </c>
      <c r="H36" s="90" t="s">
        <v>86</v>
      </c>
      <c r="I36" s="205" t="s">
        <v>134</v>
      </c>
      <c r="J36" s="188">
        <v>120000</v>
      </c>
      <c r="K36" s="81">
        <v>29</v>
      </c>
      <c r="L36" s="81">
        <v>0</v>
      </c>
      <c r="M36" s="81">
        <v>76</v>
      </c>
      <c r="N36" s="91">
        <v>6</v>
      </c>
      <c r="O36" s="92">
        <v>0</v>
      </c>
      <c r="P36" s="93">
        <f>N36+O36</f>
        <v>6</v>
      </c>
      <c r="Q36" s="82">
        <f>IFERROR(P36/M36,"-")</f>
        <v>0.078947368421053</v>
      </c>
      <c r="R36" s="81">
        <v>0</v>
      </c>
      <c r="S36" s="81">
        <v>1</v>
      </c>
      <c r="T36" s="82">
        <f>IFERROR(S36/(O36+P36),"-")</f>
        <v>0.16666666666667</v>
      </c>
      <c r="U36" s="182">
        <f>IFERROR(J36/SUM(P36:P37),"-")</f>
        <v>7500</v>
      </c>
      <c r="V36" s="84">
        <v>2</v>
      </c>
      <c r="W36" s="82">
        <f>IF(P36=0,"-",V36/P36)</f>
        <v>0.33333333333333</v>
      </c>
      <c r="X36" s="186">
        <v>6000</v>
      </c>
      <c r="Y36" s="187">
        <f>IFERROR(X36/P36,"-")</f>
        <v>1000</v>
      </c>
      <c r="Z36" s="187">
        <f>IFERROR(X36/V36,"-")</f>
        <v>3000</v>
      </c>
      <c r="AA36" s="188">
        <f>SUM(X36:X37)-SUM(J36:J37)</f>
        <v>54000</v>
      </c>
      <c r="AB36" s="85">
        <f>SUM(X36:X37)/SUM(J36:J37)</f>
        <v>1.45</v>
      </c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2</v>
      </c>
      <c r="BF36" s="113">
        <f>IF(P36=0,"",IF(BE36=0,"",(BE36/P36)))</f>
        <v>0.33333333333333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3</v>
      </c>
      <c r="BO36" s="120">
        <f>IF(P36=0,"",IF(BN36=0,"",(BN36/P36)))</f>
        <v>0.5</v>
      </c>
      <c r="BP36" s="121">
        <v>2</v>
      </c>
      <c r="BQ36" s="122">
        <f>IFERROR(BP36/BN36,"-")</f>
        <v>0.66666666666667</v>
      </c>
      <c r="BR36" s="123">
        <v>6000</v>
      </c>
      <c r="BS36" s="124">
        <f>IFERROR(BR36/BN36,"-")</f>
        <v>2000</v>
      </c>
      <c r="BT36" s="125">
        <v>2</v>
      </c>
      <c r="BU36" s="125"/>
      <c r="BV36" s="125"/>
      <c r="BW36" s="126">
        <v>1</v>
      </c>
      <c r="BX36" s="127">
        <f>IF(P36=0,"",IF(BW36=0,"",(BW36/P36)))</f>
        <v>0.16666666666667</v>
      </c>
      <c r="BY36" s="128"/>
      <c r="BZ36" s="129">
        <f>IFERROR(BY36/BW36,"-")</f>
        <v>0</v>
      </c>
      <c r="CA36" s="130"/>
      <c r="CB36" s="131">
        <f>IFERROR(CA36/BW36,"-")</f>
        <v>0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2</v>
      </c>
      <c r="CP36" s="141">
        <v>6000</v>
      </c>
      <c r="CQ36" s="141">
        <v>3000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135</v>
      </c>
      <c r="C37" s="203"/>
      <c r="D37" s="203" t="s">
        <v>90</v>
      </c>
      <c r="E37" s="203" t="s">
        <v>91</v>
      </c>
      <c r="F37" s="203" t="s">
        <v>76</v>
      </c>
      <c r="G37" s="203"/>
      <c r="H37" s="90"/>
      <c r="I37" s="90"/>
      <c r="J37" s="188"/>
      <c r="K37" s="81">
        <v>39</v>
      </c>
      <c r="L37" s="81">
        <v>30</v>
      </c>
      <c r="M37" s="81">
        <v>11</v>
      </c>
      <c r="N37" s="91">
        <v>10</v>
      </c>
      <c r="O37" s="92">
        <v>0</v>
      </c>
      <c r="P37" s="93">
        <f>N37+O37</f>
        <v>10</v>
      </c>
      <c r="Q37" s="82">
        <f>IFERROR(P37/M37,"-")</f>
        <v>0.90909090909091</v>
      </c>
      <c r="R37" s="81">
        <v>3</v>
      </c>
      <c r="S37" s="81">
        <v>2</v>
      </c>
      <c r="T37" s="82">
        <f>IFERROR(S37/(O37+P37),"-")</f>
        <v>0.2</v>
      </c>
      <c r="U37" s="182"/>
      <c r="V37" s="84">
        <v>2</v>
      </c>
      <c r="W37" s="82">
        <f>IF(P37=0,"-",V37/P37)</f>
        <v>0.2</v>
      </c>
      <c r="X37" s="186">
        <v>168000</v>
      </c>
      <c r="Y37" s="187">
        <f>IFERROR(X37/P37,"-")</f>
        <v>16800</v>
      </c>
      <c r="Z37" s="187">
        <f>IFERROR(X37/V37,"-")</f>
        <v>84000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4</v>
      </c>
      <c r="BF37" s="113">
        <f>IF(P37=0,"",IF(BE37=0,"",(BE37/P37)))</f>
        <v>0.4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>
        <v>2</v>
      </c>
      <c r="BO37" s="120">
        <f>IF(P37=0,"",IF(BN37=0,"",(BN37/P37)))</f>
        <v>0.2</v>
      </c>
      <c r="BP37" s="121">
        <v>1</v>
      </c>
      <c r="BQ37" s="122">
        <f>IFERROR(BP37/BN37,"-")</f>
        <v>0.5</v>
      </c>
      <c r="BR37" s="123">
        <v>150000</v>
      </c>
      <c r="BS37" s="124">
        <f>IFERROR(BR37/BN37,"-")</f>
        <v>75000</v>
      </c>
      <c r="BT37" s="125"/>
      <c r="BU37" s="125"/>
      <c r="BV37" s="125">
        <v>1</v>
      </c>
      <c r="BW37" s="126">
        <v>4</v>
      </c>
      <c r="BX37" s="127">
        <f>IF(P37=0,"",IF(BW37=0,"",(BW37/P37)))</f>
        <v>0.4</v>
      </c>
      <c r="BY37" s="128">
        <v>1</v>
      </c>
      <c r="BZ37" s="129">
        <f>IFERROR(BY37/BW37,"-")</f>
        <v>0.25</v>
      </c>
      <c r="CA37" s="130">
        <v>18000</v>
      </c>
      <c r="CB37" s="131">
        <f>IFERROR(CA37/BW37,"-")</f>
        <v>4500</v>
      </c>
      <c r="CC37" s="132"/>
      <c r="CD37" s="132"/>
      <c r="CE37" s="132">
        <v>1</v>
      </c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2</v>
      </c>
      <c r="CP37" s="141">
        <v>168000</v>
      </c>
      <c r="CQ37" s="141">
        <v>150000</v>
      </c>
      <c r="CR37" s="141"/>
      <c r="CS37" s="142" t="str">
        <f>IF(AND(CQ37=0,CR37=0),"",IF(AND(CQ37&lt;=100000,CR37&lt;=100000),"",IF(CQ37/CP37&gt;0.7,"男高",IF(CR37/CP37&gt;0.7,"女高",""))))</f>
        <v>男高</v>
      </c>
    </row>
    <row r="38" spans="1:98">
      <c r="A38" s="80">
        <f>AB38</f>
        <v>3.6266666666667</v>
      </c>
      <c r="B38" s="203" t="s">
        <v>136</v>
      </c>
      <c r="C38" s="203"/>
      <c r="D38" s="203" t="s">
        <v>90</v>
      </c>
      <c r="E38" s="203" t="s">
        <v>80</v>
      </c>
      <c r="F38" s="203" t="s">
        <v>64</v>
      </c>
      <c r="G38" s="203" t="s">
        <v>137</v>
      </c>
      <c r="H38" s="90" t="s">
        <v>86</v>
      </c>
      <c r="I38" s="204" t="s">
        <v>138</v>
      </c>
      <c r="J38" s="188">
        <v>300000</v>
      </c>
      <c r="K38" s="81">
        <v>26</v>
      </c>
      <c r="L38" s="81">
        <v>0</v>
      </c>
      <c r="M38" s="81">
        <v>92</v>
      </c>
      <c r="N38" s="91">
        <v>14</v>
      </c>
      <c r="O38" s="92">
        <v>0</v>
      </c>
      <c r="P38" s="93">
        <f>N38+O38</f>
        <v>14</v>
      </c>
      <c r="Q38" s="82">
        <f>IFERROR(P38/M38,"-")</f>
        <v>0.15217391304348</v>
      </c>
      <c r="R38" s="81">
        <v>2</v>
      </c>
      <c r="S38" s="81">
        <v>5</v>
      </c>
      <c r="T38" s="82">
        <f>IFERROR(S38/(O38+P38),"-")</f>
        <v>0.35714285714286</v>
      </c>
      <c r="U38" s="182">
        <f>IFERROR(J38/SUM(P38:P39),"-")</f>
        <v>12000</v>
      </c>
      <c r="V38" s="84">
        <v>5</v>
      </c>
      <c r="W38" s="82">
        <f>IF(P38=0,"-",V38/P38)</f>
        <v>0.35714285714286</v>
      </c>
      <c r="X38" s="186">
        <v>48000</v>
      </c>
      <c r="Y38" s="187">
        <f>IFERROR(X38/P38,"-")</f>
        <v>3428.5714285714</v>
      </c>
      <c r="Z38" s="187">
        <f>IFERROR(X38/V38,"-")</f>
        <v>9600</v>
      </c>
      <c r="AA38" s="188">
        <f>SUM(X38:X39)-SUM(J38:J39)</f>
        <v>788000</v>
      </c>
      <c r="AB38" s="85">
        <f>SUM(X38:X39)/SUM(J38:J39)</f>
        <v>3.6266666666667</v>
      </c>
      <c r="AC38" s="79"/>
      <c r="AD38" s="94">
        <v>1</v>
      </c>
      <c r="AE38" s="95">
        <f>IF(P38=0,"",IF(AD38=0,"",(AD38/P38)))</f>
        <v>0.071428571428571</v>
      </c>
      <c r="AF38" s="94"/>
      <c r="AG38" s="96">
        <f>IFERROR(AF38/AD38,"-")</f>
        <v>0</v>
      </c>
      <c r="AH38" s="97"/>
      <c r="AI38" s="98">
        <f>IFERROR(AH38/AD38,"-")</f>
        <v>0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4</v>
      </c>
      <c r="BF38" s="113">
        <f>IF(P38=0,"",IF(BE38=0,"",(BE38/P38)))</f>
        <v>0.28571428571429</v>
      </c>
      <c r="BG38" s="112">
        <v>2</v>
      </c>
      <c r="BH38" s="114">
        <f>IFERROR(BG38/BE38,"-")</f>
        <v>0.5</v>
      </c>
      <c r="BI38" s="115">
        <v>6000</v>
      </c>
      <c r="BJ38" s="116">
        <f>IFERROR(BI38/BE38,"-")</f>
        <v>1500</v>
      </c>
      <c r="BK38" s="117">
        <v>2</v>
      </c>
      <c r="BL38" s="117"/>
      <c r="BM38" s="117"/>
      <c r="BN38" s="119">
        <v>9</v>
      </c>
      <c r="BO38" s="120">
        <f>IF(P38=0,"",IF(BN38=0,"",(BN38/P38)))</f>
        <v>0.64285714285714</v>
      </c>
      <c r="BP38" s="121">
        <v>3</v>
      </c>
      <c r="BQ38" s="122">
        <f>IFERROR(BP38/BN38,"-")</f>
        <v>0.33333333333333</v>
      </c>
      <c r="BR38" s="123">
        <v>42000</v>
      </c>
      <c r="BS38" s="124">
        <f>IFERROR(BR38/BN38,"-")</f>
        <v>4666.6666666667</v>
      </c>
      <c r="BT38" s="125">
        <v>1</v>
      </c>
      <c r="BU38" s="125"/>
      <c r="BV38" s="125">
        <v>2</v>
      </c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5</v>
      </c>
      <c r="CP38" s="141">
        <v>48000</v>
      </c>
      <c r="CQ38" s="141">
        <v>21000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139</v>
      </c>
      <c r="C39" s="203"/>
      <c r="D39" s="203" t="s">
        <v>90</v>
      </c>
      <c r="E39" s="203" t="s">
        <v>80</v>
      </c>
      <c r="F39" s="203" t="s">
        <v>76</v>
      </c>
      <c r="G39" s="203"/>
      <c r="H39" s="90"/>
      <c r="I39" s="90"/>
      <c r="J39" s="188"/>
      <c r="K39" s="81">
        <v>109</v>
      </c>
      <c r="L39" s="81">
        <v>55</v>
      </c>
      <c r="M39" s="81">
        <v>32</v>
      </c>
      <c r="N39" s="91">
        <v>11</v>
      </c>
      <c r="O39" s="92">
        <v>0</v>
      </c>
      <c r="P39" s="93">
        <f>N39+O39</f>
        <v>11</v>
      </c>
      <c r="Q39" s="82">
        <f>IFERROR(P39/M39,"-")</f>
        <v>0.34375</v>
      </c>
      <c r="R39" s="81">
        <v>1</v>
      </c>
      <c r="S39" s="81">
        <v>1</v>
      </c>
      <c r="T39" s="82">
        <f>IFERROR(S39/(O39+P39),"-")</f>
        <v>0.090909090909091</v>
      </c>
      <c r="U39" s="182"/>
      <c r="V39" s="84">
        <v>5</v>
      </c>
      <c r="W39" s="82">
        <f>IF(P39=0,"-",V39/P39)</f>
        <v>0.45454545454545</v>
      </c>
      <c r="X39" s="186">
        <v>1040000</v>
      </c>
      <c r="Y39" s="187">
        <f>IFERROR(X39/P39,"-")</f>
        <v>94545.454545455</v>
      </c>
      <c r="Z39" s="187">
        <f>IFERROR(X39/V39,"-")</f>
        <v>208000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4</v>
      </c>
      <c r="BF39" s="113">
        <f>IF(P39=0,"",IF(BE39=0,"",(BE39/P39)))</f>
        <v>0.36363636363636</v>
      </c>
      <c r="BG39" s="112">
        <v>1</v>
      </c>
      <c r="BH39" s="114">
        <f>IFERROR(BG39/BE39,"-")</f>
        <v>0.25</v>
      </c>
      <c r="BI39" s="115">
        <v>21000</v>
      </c>
      <c r="BJ39" s="116">
        <f>IFERROR(BI39/BE39,"-")</f>
        <v>5250</v>
      </c>
      <c r="BK39" s="117"/>
      <c r="BL39" s="117"/>
      <c r="BM39" s="117">
        <v>1</v>
      </c>
      <c r="BN39" s="119">
        <v>5</v>
      </c>
      <c r="BO39" s="120">
        <f>IF(P39=0,"",IF(BN39=0,"",(BN39/P39)))</f>
        <v>0.45454545454545</v>
      </c>
      <c r="BP39" s="121">
        <v>3</v>
      </c>
      <c r="BQ39" s="122">
        <f>IFERROR(BP39/BN39,"-")</f>
        <v>0.6</v>
      </c>
      <c r="BR39" s="123">
        <v>33000</v>
      </c>
      <c r="BS39" s="124">
        <f>IFERROR(BR39/BN39,"-")</f>
        <v>6600</v>
      </c>
      <c r="BT39" s="125">
        <v>3</v>
      </c>
      <c r="BU39" s="125"/>
      <c r="BV39" s="125"/>
      <c r="BW39" s="126">
        <v>2</v>
      </c>
      <c r="BX39" s="127">
        <f>IF(P39=0,"",IF(BW39=0,"",(BW39/P39)))</f>
        <v>0.18181818181818</v>
      </c>
      <c r="BY39" s="128">
        <v>1</v>
      </c>
      <c r="BZ39" s="129">
        <f>IFERROR(BY39/BW39,"-")</f>
        <v>0.5</v>
      </c>
      <c r="CA39" s="130">
        <v>986000</v>
      </c>
      <c r="CB39" s="131">
        <f>IFERROR(CA39/BW39,"-")</f>
        <v>493000</v>
      </c>
      <c r="CC39" s="132"/>
      <c r="CD39" s="132"/>
      <c r="CE39" s="132">
        <v>1</v>
      </c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5</v>
      </c>
      <c r="CP39" s="141">
        <v>1040000</v>
      </c>
      <c r="CQ39" s="141">
        <v>986000</v>
      </c>
      <c r="CR39" s="141"/>
      <c r="CS39" s="142" t="str">
        <f>IF(AND(CQ39=0,CR39=0),"",IF(AND(CQ39&lt;=100000,CR39&lt;=100000),"",IF(CQ39/CP39&gt;0.7,"男高",IF(CR39/CP39&gt;0.7,"女高",""))))</f>
        <v>男高</v>
      </c>
    </row>
    <row r="40" spans="1:98">
      <c r="A40" s="80">
        <f>AB40</f>
        <v>0.93333333333333</v>
      </c>
      <c r="B40" s="203" t="s">
        <v>140</v>
      </c>
      <c r="C40" s="203"/>
      <c r="D40" s="203" t="s">
        <v>79</v>
      </c>
      <c r="E40" s="203" t="s">
        <v>80</v>
      </c>
      <c r="F40" s="203" t="s">
        <v>64</v>
      </c>
      <c r="G40" s="203" t="s">
        <v>118</v>
      </c>
      <c r="H40" s="90" t="s">
        <v>66</v>
      </c>
      <c r="I40" s="205" t="s">
        <v>141</v>
      </c>
      <c r="J40" s="188">
        <v>120000</v>
      </c>
      <c r="K40" s="81">
        <v>27</v>
      </c>
      <c r="L40" s="81">
        <v>0</v>
      </c>
      <c r="M40" s="81">
        <v>70</v>
      </c>
      <c r="N40" s="91">
        <v>9</v>
      </c>
      <c r="O40" s="92">
        <v>0</v>
      </c>
      <c r="P40" s="93">
        <f>N40+O40</f>
        <v>9</v>
      </c>
      <c r="Q40" s="82">
        <f>IFERROR(P40/M40,"-")</f>
        <v>0.12857142857143</v>
      </c>
      <c r="R40" s="81">
        <v>2</v>
      </c>
      <c r="S40" s="81">
        <v>2</v>
      </c>
      <c r="T40" s="82">
        <f>IFERROR(S40/(O40+P40),"-")</f>
        <v>0.22222222222222</v>
      </c>
      <c r="U40" s="182">
        <f>IFERROR(J40/SUM(P40:P41),"-")</f>
        <v>7500</v>
      </c>
      <c r="V40" s="84">
        <v>3</v>
      </c>
      <c r="W40" s="82">
        <f>IF(P40=0,"-",V40/P40)</f>
        <v>0.33333333333333</v>
      </c>
      <c r="X40" s="186">
        <v>21000</v>
      </c>
      <c r="Y40" s="187">
        <f>IFERROR(X40/P40,"-")</f>
        <v>2333.3333333333</v>
      </c>
      <c r="Z40" s="187">
        <f>IFERROR(X40/V40,"-")</f>
        <v>7000</v>
      </c>
      <c r="AA40" s="188">
        <f>SUM(X40:X41)-SUM(J40:J41)</f>
        <v>-8000</v>
      </c>
      <c r="AB40" s="85">
        <f>SUM(X40:X41)/SUM(J40:J41)</f>
        <v>0.93333333333333</v>
      </c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>
        <v>2</v>
      </c>
      <c r="AW40" s="107">
        <f>IF(P40=0,"",IF(AV40=0,"",(AV40/P40)))</f>
        <v>0.22222222222222</v>
      </c>
      <c r="AX40" s="106"/>
      <c r="AY40" s="108">
        <f>IFERROR(AX40/AV40,"-")</f>
        <v>0</v>
      </c>
      <c r="AZ40" s="109"/>
      <c r="BA40" s="110">
        <f>IFERROR(AZ40/AV40,"-")</f>
        <v>0</v>
      </c>
      <c r="BB40" s="111"/>
      <c r="BC40" s="111"/>
      <c r="BD40" s="111"/>
      <c r="BE40" s="112">
        <v>1</v>
      </c>
      <c r="BF40" s="113">
        <f>IF(P40=0,"",IF(BE40=0,"",(BE40/P40)))</f>
        <v>0.11111111111111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5</v>
      </c>
      <c r="BO40" s="120">
        <f>IF(P40=0,"",IF(BN40=0,"",(BN40/P40)))</f>
        <v>0.55555555555556</v>
      </c>
      <c r="BP40" s="121">
        <v>2</v>
      </c>
      <c r="BQ40" s="122">
        <f>IFERROR(BP40/BN40,"-")</f>
        <v>0.4</v>
      </c>
      <c r="BR40" s="123">
        <v>16000</v>
      </c>
      <c r="BS40" s="124">
        <f>IFERROR(BR40/BN40,"-")</f>
        <v>3200</v>
      </c>
      <c r="BT40" s="125">
        <v>1</v>
      </c>
      <c r="BU40" s="125">
        <v>1</v>
      </c>
      <c r="BV40" s="125"/>
      <c r="BW40" s="126">
        <v>1</v>
      </c>
      <c r="BX40" s="127">
        <f>IF(P40=0,"",IF(BW40=0,"",(BW40/P40)))</f>
        <v>0.11111111111111</v>
      </c>
      <c r="BY40" s="128">
        <v>1</v>
      </c>
      <c r="BZ40" s="129">
        <f>IFERROR(BY40/BW40,"-")</f>
        <v>1</v>
      </c>
      <c r="CA40" s="130">
        <v>5000</v>
      </c>
      <c r="CB40" s="131">
        <f>IFERROR(CA40/BW40,"-")</f>
        <v>5000</v>
      </c>
      <c r="CC40" s="132">
        <v>1</v>
      </c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3</v>
      </c>
      <c r="CP40" s="141">
        <v>21000</v>
      </c>
      <c r="CQ40" s="141">
        <v>13000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142</v>
      </c>
      <c r="C41" s="203"/>
      <c r="D41" s="203" t="s">
        <v>79</v>
      </c>
      <c r="E41" s="203" t="s">
        <v>80</v>
      </c>
      <c r="F41" s="203" t="s">
        <v>76</v>
      </c>
      <c r="G41" s="203"/>
      <c r="H41" s="90"/>
      <c r="I41" s="90"/>
      <c r="J41" s="188"/>
      <c r="K41" s="81">
        <v>30</v>
      </c>
      <c r="L41" s="81">
        <v>22</v>
      </c>
      <c r="M41" s="81">
        <v>10</v>
      </c>
      <c r="N41" s="91">
        <v>7</v>
      </c>
      <c r="O41" s="92">
        <v>0</v>
      </c>
      <c r="P41" s="93">
        <f>N41+O41</f>
        <v>7</v>
      </c>
      <c r="Q41" s="82">
        <f>IFERROR(P41/M41,"-")</f>
        <v>0.7</v>
      </c>
      <c r="R41" s="81">
        <v>4</v>
      </c>
      <c r="S41" s="81">
        <v>0</v>
      </c>
      <c r="T41" s="82">
        <f>IFERROR(S41/(O41+P41),"-")</f>
        <v>0</v>
      </c>
      <c r="U41" s="182"/>
      <c r="V41" s="84">
        <v>3</v>
      </c>
      <c r="W41" s="82">
        <f>IF(P41=0,"-",V41/P41)</f>
        <v>0.42857142857143</v>
      </c>
      <c r="X41" s="186">
        <v>91000</v>
      </c>
      <c r="Y41" s="187">
        <f>IFERROR(X41/P41,"-")</f>
        <v>13000</v>
      </c>
      <c r="Z41" s="187">
        <f>IFERROR(X41/V41,"-")</f>
        <v>30333.333333333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6</v>
      </c>
      <c r="BO41" s="120">
        <f>IF(P41=0,"",IF(BN41=0,"",(BN41/P41)))</f>
        <v>0.85714285714286</v>
      </c>
      <c r="BP41" s="121">
        <v>3</v>
      </c>
      <c r="BQ41" s="122">
        <f>IFERROR(BP41/BN41,"-")</f>
        <v>0.5</v>
      </c>
      <c r="BR41" s="123">
        <v>91000</v>
      </c>
      <c r="BS41" s="124">
        <f>IFERROR(BR41/BN41,"-")</f>
        <v>15166.666666667</v>
      </c>
      <c r="BT41" s="125">
        <v>1</v>
      </c>
      <c r="BU41" s="125"/>
      <c r="BV41" s="125">
        <v>2</v>
      </c>
      <c r="BW41" s="126">
        <v>1</v>
      </c>
      <c r="BX41" s="127">
        <f>IF(P41=0,"",IF(BW41=0,"",(BW41/P41)))</f>
        <v>0.14285714285714</v>
      </c>
      <c r="BY41" s="128"/>
      <c r="BZ41" s="129">
        <f>IFERROR(BY41/BW41,"-")</f>
        <v>0</v>
      </c>
      <c r="CA41" s="130"/>
      <c r="CB41" s="131">
        <f>IFERROR(CA41/BW41,"-")</f>
        <v>0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3</v>
      </c>
      <c r="CP41" s="141">
        <v>91000</v>
      </c>
      <c r="CQ41" s="141">
        <v>70000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>
        <f>AB42</f>
        <v>0.925</v>
      </c>
      <c r="B42" s="203" t="s">
        <v>143</v>
      </c>
      <c r="C42" s="203"/>
      <c r="D42" s="203"/>
      <c r="E42" s="203"/>
      <c r="F42" s="203" t="s">
        <v>64</v>
      </c>
      <c r="G42" s="203" t="s">
        <v>144</v>
      </c>
      <c r="H42" s="90" t="s">
        <v>145</v>
      </c>
      <c r="I42" s="90" t="s">
        <v>146</v>
      </c>
      <c r="J42" s="188">
        <v>80000</v>
      </c>
      <c r="K42" s="81">
        <v>23</v>
      </c>
      <c r="L42" s="81">
        <v>0</v>
      </c>
      <c r="M42" s="81">
        <v>103</v>
      </c>
      <c r="N42" s="91">
        <v>7</v>
      </c>
      <c r="O42" s="92">
        <v>0</v>
      </c>
      <c r="P42" s="93">
        <f>N42+O42</f>
        <v>7</v>
      </c>
      <c r="Q42" s="82">
        <f>IFERROR(P42/M42,"-")</f>
        <v>0.067961165048544</v>
      </c>
      <c r="R42" s="81">
        <v>1</v>
      </c>
      <c r="S42" s="81">
        <v>1</v>
      </c>
      <c r="T42" s="82">
        <f>IFERROR(S42/(O42+P42),"-")</f>
        <v>0.14285714285714</v>
      </c>
      <c r="U42" s="182">
        <f>IFERROR(J42/SUM(P42:P43),"-")</f>
        <v>8888.8888888889</v>
      </c>
      <c r="V42" s="84">
        <v>2</v>
      </c>
      <c r="W42" s="82">
        <f>IF(P42=0,"-",V42/P42)</f>
        <v>0.28571428571429</v>
      </c>
      <c r="X42" s="186">
        <v>43000</v>
      </c>
      <c r="Y42" s="187">
        <f>IFERROR(X42/P42,"-")</f>
        <v>6142.8571428571</v>
      </c>
      <c r="Z42" s="187">
        <f>IFERROR(X42/V42,"-")</f>
        <v>21500</v>
      </c>
      <c r="AA42" s="188">
        <f>SUM(X42:X43)-SUM(J42:J43)</f>
        <v>-6000</v>
      </c>
      <c r="AB42" s="85">
        <f>SUM(X42:X43)/SUM(J42:J43)</f>
        <v>0.925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>
        <v>2</v>
      </c>
      <c r="AW42" s="107">
        <f>IF(P42=0,"",IF(AV42=0,"",(AV42/P42)))</f>
        <v>0.28571428571429</v>
      </c>
      <c r="AX42" s="106"/>
      <c r="AY42" s="108">
        <f>IFERROR(AX42/AV42,"-")</f>
        <v>0</v>
      </c>
      <c r="AZ42" s="109"/>
      <c r="BA42" s="110">
        <f>IFERROR(AZ42/AV42,"-")</f>
        <v>0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>
        <v>3</v>
      </c>
      <c r="BO42" s="120">
        <f>IF(P42=0,"",IF(BN42=0,"",(BN42/P42)))</f>
        <v>0.42857142857143</v>
      </c>
      <c r="BP42" s="121">
        <v>1</v>
      </c>
      <c r="BQ42" s="122">
        <f>IFERROR(BP42/BN42,"-")</f>
        <v>0.33333333333333</v>
      </c>
      <c r="BR42" s="123">
        <v>42000</v>
      </c>
      <c r="BS42" s="124">
        <f>IFERROR(BR42/BN42,"-")</f>
        <v>14000</v>
      </c>
      <c r="BT42" s="125"/>
      <c r="BU42" s="125"/>
      <c r="BV42" s="125">
        <v>1</v>
      </c>
      <c r="BW42" s="126">
        <v>2</v>
      </c>
      <c r="BX42" s="127">
        <f>IF(P42=0,"",IF(BW42=0,"",(BW42/P42)))</f>
        <v>0.28571428571429</v>
      </c>
      <c r="BY42" s="128">
        <v>1</v>
      </c>
      <c r="BZ42" s="129">
        <f>IFERROR(BY42/BW42,"-")</f>
        <v>0.5</v>
      </c>
      <c r="CA42" s="130">
        <v>1000</v>
      </c>
      <c r="CB42" s="131">
        <f>IFERROR(CA42/BW42,"-")</f>
        <v>500</v>
      </c>
      <c r="CC42" s="132">
        <v>1</v>
      </c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2</v>
      </c>
      <c r="CP42" s="141">
        <v>43000</v>
      </c>
      <c r="CQ42" s="141">
        <v>42000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147</v>
      </c>
      <c r="C43" s="203"/>
      <c r="D43" s="203"/>
      <c r="E43" s="203"/>
      <c r="F43" s="203" t="s">
        <v>76</v>
      </c>
      <c r="G43" s="203"/>
      <c r="H43" s="90"/>
      <c r="I43" s="90"/>
      <c r="J43" s="188"/>
      <c r="K43" s="81">
        <v>24</v>
      </c>
      <c r="L43" s="81">
        <v>19</v>
      </c>
      <c r="M43" s="81">
        <v>5</v>
      </c>
      <c r="N43" s="91">
        <v>2</v>
      </c>
      <c r="O43" s="92">
        <v>0</v>
      </c>
      <c r="P43" s="93">
        <f>N43+O43</f>
        <v>2</v>
      </c>
      <c r="Q43" s="82">
        <f>IFERROR(P43/M43,"-")</f>
        <v>0.4</v>
      </c>
      <c r="R43" s="81">
        <v>0</v>
      </c>
      <c r="S43" s="81">
        <v>1</v>
      </c>
      <c r="T43" s="82">
        <f>IFERROR(S43/(O43+P43),"-")</f>
        <v>0.5</v>
      </c>
      <c r="U43" s="182"/>
      <c r="V43" s="84">
        <v>1</v>
      </c>
      <c r="W43" s="82">
        <f>IF(P43=0,"-",V43/P43)</f>
        <v>0.5</v>
      </c>
      <c r="X43" s="186">
        <v>31000</v>
      </c>
      <c r="Y43" s="187">
        <f>IFERROR(X43/P43,"-")</f>
        <v>15500</v>
      </c>
      <c r="Z43" s="187">
        <f>IFERROR(X43/V43,"-")</f>
        <v>31000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>
        <v>2</v>
      </c>
      <c r="BO43" s="120">
        <f>IF(P43=0,"",IF(BN43=0,"",(BN43/P43)))</f>
        <v>1</v>
      </c>
      <c r="BP43" s="121">
        <v>1</v>
      </c>
      <c r="BQ43" s="122">
        <f>IFERROR(BP43/BN43,"-")</f>
        <v>0.5</v>
      </c>
      <c r="BR43" s="123">
        <v>31000</v>
      </c>
      <c r="BS43" s="124">
        <f>IFERROR(BR43/BN43,"-")</f>
        <v>15500</v>
      </c>
      <c r="BT43" s="125"/>
      <c r="BU43" s="125"/>
      <c r="BV43" s="125">
        <v>1</v>
      </c>
      <c r="BW43" s="126"/>
      <c r="BX43" s="127">
        <f>IF(P43=0,"",IF(BW43=0,"",(BW43/P43)))</f>
        <v>0</v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1</v>
      </c>
      <c r="CP43" s="141">
        <v>31000</v>
      </c>
      <c r="CQ43" s="141">
        <v>31000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>
        <f>AB44</f>
        <v>5.1125</v>
      </c>
      <c r="B44" s="203" t="s">
        <v>148</v>
      </c>
      <c r="C44" s="203"/>
      <c r="D44" s="203" t="s">
        <v>90</v>
      </c>
      <c r="E44" s="203" t="s">
        <v>80</v>
      </c>
      <c r="F44" s="203" t="s">
        <v>64</v>
      </c>
      <c r="G44" s="203" t="s">
        <v>149</v>
      </c>
      <c r="H44" s="90" t="s">
        <v>96</v>
      </c>
      <c r="I44" s="90"/>
      <c r="J44" s="188">
        <v>280000</v>
      </c>
      <c r="K44" s="81">
        <v>9</v>
      </c>
      <c r="L44" s="81">
        <v>0</v>
      </c>
      <c r="M44" s="81">
        <v>25</v>
      </c>
      <c r="N44" s="91">
        <v>5</v>
      </c>
      <c r="O44" s="92">
        <v>0</v>
      </c>
      <c r="P44" s="93">
        <f>N44+O44</f>
        <v>5</v>
      </c>
      <c r="Q44" s="82">
        <f>IFERROR(P44/M44,"-")</f>
        <v>0.2</v>
      </c>
      <c r="R44" s="81">
        <v>2</v>
      </c>
      <c r="S44" s="81">
        <v>0</v>
      </c>
      <c r="T44" s="82">
        <f>IFERROR(S44/(O44+P44),"-")</f>
        <v>0</v>
      </c>
      <c r="U44" s="182">
        <f>IFERROR(J44/SUM(P44:P48),"-")</f>
        <v>9655.1724137931</v>
      </c>
      <c r="V44" s="84">
        <v>2</v>
      </c>
      <c r="W44" s="82">
        <f>IF(P44=0,"-",V44/P44)</f>
        <v>0.4</v>
      </c>
      <c r="X44" s="186">
        <v>38000</v>
      </c>
      <c r="Y44" s="187">
        <f>IFERROR(X44/P44,"-")</f>
        <v>7600</v>
      </c>
      <c r="Z44" s="187">
        <f>IFERROR(X44/V44,"-")</f>
        <v>19000</v>
      </c>
      <c r="AA44" s="188">
        <f>SUM(X44:X48)-SUM(J44:J48)</f>
        <v>1151500</v>
      </c>
      <c r="AB44" s="85">
        <f>SUM(X44:X48)/SUM(J44:J48)</f>
        <v>5.1125</v>
      </c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1</v>
      </c>
      <c r="BF44" s="113">
        <f>IF(P44=0,"",IF(BE44=0,"",(BE44/P44)))</f>
        <v>0.2</v>
      </c>
      <c r="BG44" s="112">
        <v>1</v>
      </c>
      <c r="BH44" s="114">
        <f>IFERROR(BG44/BE44,"-")</f>
        <v>1</v>
      </c>
      <c r="BI44" s="115">
        <v>1000</v>
      </c>
      <c r="BJ44" s="116">
        <f>IFERROR(BI44/BE44,"-")</f>
        <v>1000</v>
      </c>
      <c r="BK44" s="117">
        <v>1</v>
      </c>
      <c r="BL44" s="117"/>
      <c r="BM44" s="117"/>
      <c r="BN44" s="119">
        <v>2</v>
      </c>
      <c r="BO44" s="120">
        <f>IF(P44=0,"",IF(BN44=0,"",(BN44/P44)))</f>
        <v>0.4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>
        <v>2</v>
      </c>
      <c r="BX44" s="127">
        <f>IF(P44=0,"",IF(BW44=0,"",(BW44/P44)))</f>
        <v>0.4</v>
      </c>
      <c r="BY44" s="128">
        <v>1</v>
      </c>
      <c r="BZ44" s="129">
        <f>IFERROR(BY44/BW44,"-")</f>
        <v>0.5</v>
      </c>
      <c r="CA44" s="130">
        <v>37000</v>
      </c>
      <c r="CB44" s="131">
        <f>IFERROR(CA44/BW44,"-")</f>
        <v>18500</v>
      </c>
      <c r="CC44" s="132"/>
      <c r="CD44" s="132"/>
      <c r="CE44" s="132">
        <v>1</v>
      </c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2</v>
      </c>
      <c r="CP44" s="141">
        <v>38000</v>
      </c>
      <c r="CQ44" s="141">
        <v>37000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150</v>
      </c>
      <c r="C45" s="203"/>
      <c r="D45" s="203" t="s">
        <v>79</v>
      </c>
      <c r="E45" s="203" t="s">
        <v>99</v>
      </c>
      <c r="F45" s="203" t="s">
        <v>64</v>
      </c>
      <c r="G45" s="203" t="s">
        <v>149</v>
      </c>
      <c r="H45" s="90" t="s">
        <v>96</v>
      </c>
      <c r="I45" s="90"/>
      <c r="J45" s="188"/>
      <c r="K45" s="81">
        <v>7</v>
      </c>
      <c r="L45" s="81">
        <v>0</v>
      </c>
      <c r="M45" s="81">
        <v>25</v>
      </c>
      <c r="N45" s="91">
        <v>4</v>
      </c>
      <c r="O45" s="92">
        <v>0</v>
      </c>
      <c r="P45" s="93">
        <f>N45+O45</f>
        <v>4</v>
      </c>
      <c r="Q45" s="82">
        <f>IFERROR(P45/M45,"-")</f>
        <v>0.16</v>
      </c>
      <c r="R45" s="81">
        <v>1</v>
      </c>
      <c r="S45" s="81">
        <v>0</v>
      </c>
      <c r="T45" s="82">
        <f>IFERROR(S45/(O45+P45),"-")</f>
        <v>0</v>
      </c>
      <c r="U45" s="182"/>
      <c r="V45" s="84">
        <v>1</v>
      </c>
      <c r="W45" s="82">
        <f>IF(P45=0,"-",V45/P45)</f>
        <v>0.25</v>
      </c>
      <c r="X45" s="186">
        <v>3000</v>
      </c>
      <c r="Y45" s="187">
        <f>IFERROR(X45/P45,"-")</f>
        <v>750</v>
      </c>
      <c r="Z45" s="187">
        <f>IFERROR(X45/V45,"-")</f>
        <v>3000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>
        <v>1</v>
      </c>
      <c r="BF45" s="113">
        <f>IF(P45=0,"",IF(BE45=0,"",(BE45/P45)))</f>
        <v>0.25</v>
      </c>
      <c r="BG45" s="112"/>
      <c r="BH45" s="114">
        <f>IFERROR(BG45/BE45,"-")</f>
        <v>0</v>
      </c>
      <c r="BI45" s="115"/>
      <c r="BJ45" s="116">
        <f>IFERROR(BI45/BE45,"-")</f>
        <v>0</v>
      </c>
      <c r="BK45" s="117"/>
      <c r="BL45" s="117"/>
      <c r="BM45" s="117"/>
      <c r="BN45" s="119">
        <v>1</v>
      </c>
      <c r="BO45" s="120">
        <f>IF(P45=0,"",IF(BN45=0,"",(BN45/P45)))</f>
        <v>0.25</v>
      </c>
      <c r="BP45" s="121">
        <v>1</v>
      </c>
      <c r="BQ45" s="122">
        <f>IFERROR(BP45/BN45,"-")</f>
        <v>1</v>
      </c>
      <c r="BR45" s="123">
        <v>3000</v>
      </c>
      <c r="BS45" s="124">
        <f>IFERROR(BR45/BN45,"-")</f>
        <v>3000</v>
      </c>
      <c r="BT45" s="125">
        <v>1</v>
      </c>
      <c r="BU45" s="125"/>
      <c r="BV45" s="125"/>
      <c r="BW45" s="126">
        <v>2</v>
      </c>
      <c r="BX45" s="127">
        <f>IF(P45=0,"",IF(BW45=0,"",(BW45/P45)))</f>
        <v>0.5</v>
      </c>
      <c r="BY45" s="128"/>
      <c r="BZ45" s="129">
        <f>IFERROR(BY45/BW45,"-")</f>
        <v>0</v>
      </c>
      <c r="CA45" s="130"/>
      <c r="CB45" s="131">
        <f>IFERROR(CA45/BW45,"-")</f>
        <v>0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1</v>
      </c>
      <c r="CP45" s="141">
        <v>3000</v>
      </c>
      <c r="CQ45" s="141">
        <v>3000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151</v>
      </c>
      <c r="C46" s="203"/>
      <c r="D46" s="203" t="s">
        <v>102</v>
      </c>
      <c r="E46" s="203" t="s">
        <v>103</v>
      </c>
      <c r="F46" s="203" t="s">
        <v>64</v>
      </c>
      <c r="G46" s="203" t="s">
        <v>149</v>
      </c>
      <c r="H46" s="90" t="s">
        <v>96</v>
      </c>
      <c r="I46" s="90"/>
      <c r="J46" s="188"/>
      <c r="K46" s="81">
        <v>5</v>
      </c>
      <c r="L46" s="81">
        <v>0</v>
      </c>
      <c r="M46" s="81">
        <v>21</v>
      </c>
      <c r="N46" s="91">
        <v>3</v>
      </c>
      <c r="O46" s="92">
        <v>0</v>
      </c>
      <c r="P46" s="93">
        <f>N46+O46</f>
        <v>3</v>
      </c>
      <c r="Q46" s="82">
        <f>IFERROR(P46/M46,"-")</f>
        <v>0.14285714285714</v>
      </c>
      <c r="R46" s="81">
        <v>1</v>
      </c>
      <c r="S46" s="81">
        <v>2</v>
      </c>
      <c r="T46" s="82">
        <f>IFERROR(S46/(O46+P46),"-")</f>
        <v>0.66666666666667</v>
      </c>
      <c r="U46" s="182"/>
      <c r="V46" s="84">
        <v>1</v>
      </c>
      <c r="W46" s="82">
        <f>IF(P46=0,"-",V46/P46)</f>
        <v>0.33333333333333</v>
      </c>
      <c r="X46" s="186">
        <v>1500</v>
      </c>
      <c r="Y46" s="187">
        <f>IFERROR(X46/P46,"-")</f>
        <v>500</v>
      </c>
      <c r="Z46" s="187">
        <f>IFERROR(X46/V46,"-")</f>
        <v>1500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>
        <v>1</v>
      </c>
      <c r="BO46" s="120">
        <f>IF(P46=0,"",IF(BN46=0,"",(BN46/P46)))</f>
        <v>0.33333333333333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>
        <v>2</v>
      </c>
      <c r="BX46" s="127">
        <f>IF(P46=0,"",IF(BW46=0,"",(BW46/P46)))</f>
        <v>0.66666666666667</v>
      </c>
      <c r="BY46" s="128">
        <v>1</v>
      </c>
      <c r="BZ46" s="129">
        <f>IFERROR(BY46/BW46,"-")</f>
        <v>0.5</v>
      </c>
      <c r="CA46" s="130">
        <v>1500</v>
      </c>
      <c r="CB46" s="131">
        <f>IFERROR(CA46/BW46,"-")</f>
        <v>750</v>
      </c>
      <c r="CC46" s="132">
        <v>1</v>
      </c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1</v>
      </c>
      <c r="CP46" s="141">
        <v>1500</v>
      </c>
      <c r="CQ46" s="141">
        <v>1500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152</v>
      </c>
      <c r="C47" s="203"/>
      <c r="D47" s="203" t="s">
        <v>106</v>
      </c>
      <c r="E47" s="203" t="s">
        <v>107</v>
      </c>
      <c r="F47" s="203" t="s">
        <v>64</v>
      </c>
      <c r="G47" s="203" t="s">
        <v>149</v>
      </c>
      <c r="H47" s="90" t="s">
        <v>96</v>
      </c>
      <c r="I47" s="90"/>
      <c r="J47" s="188"/>
      <c r="K47" s="81">
        <v>11</v>
      </c>
      <c r="L47" s="81">
        <v>0</v>
      </c>
      <c r="M47" s="81">
        <v>31</v>
      </c>
      <c r="N47" s="91">
        <v>5</v>
      </c>
      <c r="O47" s="92">
        <v>0</v>
      </c>
      <c r="P47" s="93">
        <f>N47+O47</f>
        <v>5</v>
      </c>
      <c r="Q47" s="82">
        <f>IFERROR(P47/M47,"-")</f>
        <v>0.16129032258065</v>
      </c>
      <c r="R47" s="81">
        <v>0</v>
      </c>
      <c r="S47" s="81">
        <v>2</v>
      </c>
      <c r="T47" s="82">
        <f>IFERROR(S47/(O47+P47),"-")</f>
        <v>0.4</v>
      </c>
      <c r="U47" s="182"/>
      <c r="V47" s="84">
        <v>2</v>
      </c>
      <c r="W47" s="82">
        <f>IF(P47=0,"-",V47/P47)</f>
        <v>0.4</v>
      </c>
      <c r="X47" s="186">
        <v>18000</v>
      </c>
      <c r="Y47" s="187">
        <f>IFERROR(X47/P47,"-")</f>
        <v>3600</v>
      </c>
      <c r="Z47" s="187">
        <f>IFERROR(X47/V47,"-")</f>
        <v>9000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>
        <f>IF(P47=0,"",IF(BE47=0,"",(BE47/P47)))</f>
        <v>0</v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>
        <v>3</v>
      </c>
      <c r="BO47" s="120">
        <f>IF(P47=0,"",IF(BN47=0,"",(BN47/P47)))</f>
        <v>0.6</v>
      </c>
      <c r="BP47" s="121">
        <v>2</v>
      </c>
      <c r="BQ47" s="122">
        <f>IFERROR(BP47/BN47,"-")</f>
        <v>0.66666666666667</v>
      </c>
      <c r="BR47" s="123">
        <v>18000</v>
      </c>
      <c r="BS47" s="124">
        <f>IFERROR(BR47/BN47,"-")</f>
        <v>6000</v>
      </c>
      <c r="BT47" s="125">
        <v>1</v>
      </c>
      <c r="BU47" s="125"/>
      <c r="BV47" s="125">
        <v>1</v>
      </c>
      <c r="BW47" s="126">
        <v>2</v>
      </c>
      <c r="BX47" s="127">
        <f>IF(P47=0,"",IF(BW47=0,"",(BW47/P47)))</f>
        <v>0.4</v>
      </c>
      <c r="BY47" s="128"/>
      <c r="BZ47" s="129">
        <f>IFERROR(BY47/BW47,"-")</f>
        <v>0</v>
      </c>
      <c r="CA47" s="130"/>
      <c r="CB47" s="131">
        <f>IFERROR(CA47/BW47,"-")</f>
        <v>0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2</v>
      </c>
      <c r="CP47" s="141">
        <v>18000</v>
      </c>
      <c r="CQ47" s="141">
        <v>13000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153</v>
      </c>
      <c r="C48" s="203"/>
      <c r="D48" s="203" t="s">
        <v>75</v>
      </c>
      <c r="E48" s="203" t="s">
        <v>75</v>
      </c>
      <c r="F48" s="203" t="s">
        <v>76</v>
      </c>
      <c r="G48" s="203" t="s">
        <v>77</v>
      </c>
      <c r="H48" s="90"/>
      <c r="I48" s="90"/>
      <c r="J48" s="188"/>
      <c r="K48" s="81">
        <v>65</v>
      </c>
      <c r="L48" s="81">
        <v>45</v>
      </c>
      <c r="M48" s="81">
        <v>27</v>
      </c>
      <c r="N48" s="91">
        <v>12</v>
      </c>
      <c r="O48" s="92">
        <v>0</v>
      </c>
      <c r="P48" s="93">
        <f>N48+O48</f>
        <v>12</v>
      </c>
      <c r="Q48" s="82">
        <f>IFERROR(P48/M48,"-")</f>
        <v>0.44444444444444</v>
      </c>
      <c r="R48" s="81">
        <v>5</v>
      </c>
      <c r="S48" s="81">
        <v>3</v>
      </c>
      <c r="T48" s="82">
        <f>IFERROR(S48/(O48+P48),"-")</f>
        <v>0.25</v>
      </c>
      <c r="U48" s="182"/>
      <c r="V48" s="84">
        <v>6</v>
      </c>
      <c r="W48" s="82">
        <f>IF(P48=0,"-",V48/P48)</f>
        <v>0.5</v>
      </c>
      <c r="X48" s="186">
        <v>1371000</v>
      </c>
      <c r="Y48" s="187">
        <f>IFERROR(X48/P48,"-")</f>
        <v>114250</v>
      </c>
      <c r="Z48" s="187">
        <f>IFERROR(X48/V48,"-")</f>
        <v>228500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>
        <v>4</v>
      </c>
      <c r="BF48" s="113">
        <f>IF(P48=0,"",IF(BE48=0,"",(BE48/P48)))</f>
        <v>0.33333333333333</v>
      </c>
      <c r="BG48" s="112">
        <v>2</v>
      </c>
      <c r="BH48" s="114">
        <f>IFERROR(BG48/BE48,"-")</f>
        <v>0.5</v>
      </c>
      <c r="BI48" s="115">
        <v>22000</v>
      </c>
      <c r="BJ48" s="116">
        <f>IFERROR(BI48/BE48,"-")</f>
        <v>5500</v>
      </c>
      <c r="BK48" s="117">
        <v>1</v>
      </c>
      <c r="BL48" s="117"/>
      <c r="BM48" s="117">
        <v>1</v>
      </c>
      <c r="BN48" s="119">
        <v>1</v>
      </c>
      <c r="BO48" s="120">
        <f>IF(P48=0,"",IF(BN48=0,"",(BN48/P48)))</f>
        <v>0.083333333333333</v>
      </c>
      <c r="BP48" s="121"/>
      <c r="BQ48" s="122">
        <f>IFERROR(BP48/BN48,"-")</f>
        <v>0</v>
      </c>
      <c r="BR48" s="123"/>
      <c r="BS48" s="124">
        <f>IFERROR(BR48/BN48,"-")</f>
        <v>0</v>
      </c>
      <c r="BT48" s="125"/>
      <c r="BU48" s="125"/>
      <c r="BV48" s="125"/>
      <c r="BW48" s="126">
        <v>6</v>
      </c>
      <c r="BX48" s="127">
        <f>IF(P48=0,"",IF(BW48=0,"",(BW48/P48)))</f>
        <v>0.5</v>
      </c>
      <c r="BY48" s="128">
        <v>3</v>
      </c>
      <c r="BZ48" s="129">
        <f>IFERROR(BY48/BW48,"-")</f>
        <v>0.5</v>
      </c>
      <c r="CA48" s="130">
        <v>1227000</v>
      </c>
      <c r="CB48" s="131">
        <f>IFERROR(CA48/BW48,"-")</f>
        <v>204500</v>
      </c>
      <c r="CC48" s="132"/>
      <c r="CD48" s="132"/>
      <c r="CE48" s="132">
        <v>3</v>
      </c>
      <c r="CF48" s="133">
        <v>1</v>
      </c>
      <c r="CG48" s="134">
        <f>IF(P48=0,"",IF(CF48=0,"",(CF48/P48)))</f>
        <v>0.083333333333333</v>
      </c>
      <c r="CH48" s="135">
        <v>1</v>
      </c>
      <c r="CI48" s="136">
        <f>IFERROR(CH48/CF48,"-")</f>
        <v>1</v>
      </c>
      <c r="CJ48" s="137">
        <v>122000</v>
      </c>
      <c r="CK48" s="138">
        <f>IFERROR(CJ48/CF48,"-")</f>
        <v>122000</v>
      </c>
      <c r="CL48" s="139"/>
      <c r="CM48" s="139"/>
      <c r="CN48" s="139">
        <v>1</v>
      </c>
      <c r="CO48" s="140">
        <v>6</v>
      </c>
      <c r="CP48" s="141">
        <v>1371000</v>
      </c>
      <c r="CQ48" s="141">
        <v>1142000</v>
      </c>
      <c r="CR48" s="141"/>
      <c r="CS48" s="142" t="str">
        <f>IF(AND(CQ48=0,CR48=0),"",IF(AND(CQ48&lt;=100000,CR48&lt;=100000),"",IF(CQ48/CP48&gt;0.7,"男高",IF(CR48/CP48&gt;0.7,"女高",""))))</f>
        <v>男高</v>
      </c>
    </row>
    <row r="49" spans="1:98">
      <c r="A49" s="80" t="str">
        <f>AB49</f>
        <v>0</v>
      </c>
      <c r="B49" s="203" t="s">
        <v>154</v>
      </c>
      <c r="C49" s="203"/>
      <c r="D49" s="203" t="s">
        <v>155</v>
      </c>
      <c r="E49" s="203" t="s">
        <v>156</v>
      </c>
      <c r="F49" s="203" t="s">
        <v>64</v>
      </c>
      <c r="G49" s="203" t="s">
        <v>85</v>
      </c>
      <c r="H49" s="90" t="s">
        <v>66</v>
      </c>
      <c r="I49" s="205" t="s">
        <v>157</v>
      </c>
      <c r="J49" s="188">
        <v>0</v>
      </c>
      <c r="K49" s="81">
        <v>44</v>
      </c>
      <c r="L49" s="81">
        <v>0</v>
      </c>
      <c r="M49" s="81">
        <v>116</v>
      </c>
      <c r="N49" s="91">
        <v>21</v>
      </c>
      <c r="O49" s="92">
        <v>0</v>
      </c>
      <c r="P49" s="93">
        <f>N49+O49</f>
        <v>21</v>
      </c>
      <c r="Q49" s="82">
        <f>IFERROR(P49/M49,"-")</f>
        <v>0.18103448275862</v>
      </c>
      <c r="R49" s="81">
        <v>1</v>
      </c>
      <c r="S49" s="81">
        <v>7</v>
      </c>
      <c r="T49" s="82">
        <f>IFERROR(S49/(O49+P49),"-")</f>
        <v>0.33333333333333</v>
      </c>
      <c r="U49" s="182">
        <f>IFERROR(J49/SUM(P49:P50),"-")</f>
        <v>0</v>
      </c>
      <c r="V49" s="84">
        <v>4</v>
      </c>
      <c r="W49" s="82">
        <f>IF(P49=0,"-",V49/P49)</f>
        <v>0.19047619047619</v>
      </c>
      <c r="X49" s="186">
        <v>18000</v>
      </c>
      <c r="Y49" s="187">
        <f>IFERROR(X49/P49,"-")</f>
        <v>857.14285714286</v>
      </c>
      <c r="Z49" s="187">
        <f>IFERROR(X49/V49,"-")</f>
        <v>4500</v>
      </c>
      <c r="AA49" s="188">
        <f>SUM(X49:X50)-SUM(J49:J50)</f>
        <v>40000</v>
      </c>
      <c r="AB49" s="85" t="str">
        <f>SUM(X49:X50)/SUM(J49:J50)</f>
        <v>0</v>
      </c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>
        <v>2</v>
      </c>
      <c r="AN49" s="101">
        <f>IF(P49=0,"",IF(AM49=0,"",(AM49/P49)))</f>
        <v>0.095238095238095</v>
      </c>
      <c r="AO49" s="100"/>
      <c r="AP49" s="102">
        <f>IFERROR(AP49/AM49,"-")</f>
        <v>0</v>
      </c>
      <c r="AQ49" s="103"/>
      <c r="AR49" s="104">
        <f>IFERROR(AQ49/AM49,"-")</f>
        <v>0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9</v>
      </c>
      <c r="BF49" s="113">
        <f>IF(P49=0,"",IF(BE49=0,"",(BE49/P49)))</f>
        <v>0.42857142857143</v>
      </c>
      <c r="BG49" s="112">
        <v>1</v>
      </c>
      <c r="BH49" s="114">
        <f>IFERROR(BG49/BE49,"-")</f>
        <v>0.11111111111111</v>
      </c>
      <c r="BI49" s="115">
        <v>10000</v>
      </c>
      <c r="BJ49" s="116">
        <f>IFERROR(BI49/BE49,"-")</f>
        <v>1111.1111111111</v>
      </c>
      <c r="BK49" s="117"/>
      <c r="BL49" s="117">
        <v>1</v>
      </c>
      <c r="BM49" s="117"/>
      <c r="BN49" s="119">
        <v>9</v>
      </c>
      <c r="BO49" s="120">
        <f>IF(P49=0,"",IF(BN49=0,"",(BN49/P49)))</f>
        <v>0.42857142857143</v>
      </c>
      <c r="BP49" s="121">
        <v>3</v>
      </c>
      <c r="BQ49" s="122">
        <f>IFERROR(BP49/BN49,"-")</f>
        <v>0.33333333333333</v>
      </c>
      <c r="BR49" s="123">
        <v>8000</v>
      </c>
      <c r="BS49" s="124">
        <f>IFERROR(BR49/BN49,"-")</f>
        <v>888.88888888889</v>
      </c>
      <c r="BT49" s="125">
        <v>3</v>
      </c>
      <c r="BU49" s="125"/>
      <c r="BV49" s="125"/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>
        <v>1</v>
      </c>
      <c r="CG49" s="134">
        <f>IF(P49=0,"",IF(CF49=0,"",(CF49/P49)))</f>
        <v>0.047619047619048</v>
      </c>
      <c r="CH49" s="135"/>
      <c r="CI49" s="136">
        <f>IFERROR(CH49/CF49,"-")</f>
        <v>0</v>
      </c>
      <c r="CJ49" s="137"/>
      <c r="CK49" s="138">
        <f>IFERROR(CJ49/CF49,"-")</f>
        <v>0</v>
      </c>
      <c r="CL49" s="139"/>
      <c r="CM49" s="139"/>
      <c r="CN49" s="139"/>
      <c r="CO49" s="140">
        <v>4</v>
      </c>
      <c r="CP49" s="141">
        <v>18000</v>
      </c>
      <c r="CQ49" s="141">
        <v>10000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158</v>
      </c>
      <c r="C50" s="203"/>
      <c r="D50" s="203" t="s">
        <v>155</v>
      </c>
      <c r="E50" s="203" t="s">
        <v>156</v>
      </c>
      <c r="F50" s="203" t="s">
        <v>76</v>
      </c>
      <c r="G50" s="203"/>
      <c r="H50" s="90"/>
      <c r="I50" s="90"/>
      <c r="J50" s="188"/>
      <c r="K50" s="81">
        <v>99</v>
      </c>
      <c r="L50" s="81">
        <v>62</v>
      </c>
      <c r="M50" s="81">
        <v>29</v>
      </c>
      <c r="N50" s="91">
        <v>17</v>
      </c>
      <c r="O50" s="92">
        <v>0</v>
      </c>
      <c r="P50" s="93">
        <f>N50+O50</f>
        <v>17</v>
      </c>
      <c r="Q50" s="82">
        <f>IFERROR(P50/M50,"-")</f>
        <v>0.58620689655172</v>
      </c>
      <c r="R50" s="81">
        <v>5</v>
      </c>
      <c r="S50" s="81">
        <v>1</v>
      </c>
      <c r="T50" s="82">
        <f>IFERROR(S50/(O50+P50),"-")</f>
        <v>0.058823529411765</v>
      </c>
      <c r="U50" s="182"/>
      <c r="V50" s="84">
        <v>3</v>
      </c>
      <c r="W50" s="82">
        <f>IF(P50=0,"-",V50/P50)</f>
        <v>0.17647058823529</v>
      </c>
      <c r="X50" s="186">
        <v>22000</v>
      </c>
      <c r="Y50" s="187">
        <f>IFERROR(X50/P50,"-")</f>
        <v>1294.1176470588</v>
      </c>
      <c r="Z50" s="187">
        <f>IFERROR(X50/V50,"-")</f>
        <v>7333.3333333333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>
        <v>4</v>
      </c>
      <c r="BF50" s="113">
        <f>IF(P50=0,"",IF(BE50=0,"",(BE50/P50)))</f>
        <v>0.23529411764706</v>
      </c>
      <c r="BG50" s="112"/>
      <c r="BH50" s="114">
        <f>IFERROR(BG50/BE50,"-")</f>
        <v>0</v>
      </c>
      <c r="BI50" s="115"/>
      <c r="BJ50" s="116">
        <f>IFERROR(BI50/BE50,"-")</f>
        <v>0</v>
      </c>
      <c r="BK50" s="117"/>
      <c r="BL50" s="117"/>
      <c r="BM50" s="117"/>
      <c r="BN50" s="119">
        <v>8</v>
      </c>
      <c r="BO50" s="120">
        <f>IF(P50=0,"",IF(BN50=0,"",(BN50/P50)))</f>
        <v>0.47058823529412</v>
      </c>
      <c r="BP50" s="121">
        <v>2</v>
      </c>
      <c r="BQ50" s="122">
        <f>IFERROR(BP50/BN50,"-")</f>
        <v>0.25</v>
      </c>
      <c r="BR50" s="123">
        <v>7000</v>
      </c>
      <c r="BS50" s="124">
        <f>IFERROR(BR50/BN50,"-")</f>
        <v>875</v>
      </c>
      <c r="BT50" s="125">
        <v>1</v>
      </c>
      <c r="BU50" s="125">
        <v>1</v>
      </c>
      <c r="BV50" s="125"/>
      <c r="BW50" s="126">
        <v>5</v>
      </c>
      <c r="BX50" s="127">
        <f>IF(P50=0,"",IF(BW50=0,"",(BW50/P50)))</f>
        <v>0.29411764705882</v>
      </c>
      <c r="BY50" s="128">
        <v>1</v>
      </c>
      <c r="BZ50" s="129">
        <f>IFERROR(BY50/BW50,"-")</f>
        <v>0.2</v>
      </c>
      <c r="CA50" s="130">
        <v>15000</v>
      </c>
      <c r="CB50" s="131">
        <f>IFERROR(CA50/BW50,"-")</f>
        <v>3000</v>
      </c>
      <c r="CC50" s="132"/>
      <c r="CD50" s="132"/>
      <c r="CE50" s="132">
        <v>1</v>
      </c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3</v>
      </c>
      <c r="CP50" s="141">
        <v>22000</v>
      </c>
      <c r="CQ50" s="141">
        <v>15000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 t="str">
        <f>AB51</f>
        <v>0</v>
      </c>
      <c r="B51" s="203" t="s">
        <v>159</v>
      </c>
      <c r="C51" s="203"/>
      <c r="D51" s="203"/>
      <c r="E51" s="203"/>
      <c r="F51" s="203" t="s">
        <v>64</v>
      </c>
      <c r="G51" s="203" t="s">
        <v>160</v>
      </c>
      <c r="H51" s="90" t="s">
        <v>145</v>
      </c>
      <c r="I51" s="205" t="s">
        <v>87</v>
      </c>
      <c r="J51" s="188">
        <v>0</v>
      </c>
      <c r="K51" s="81">
        <v>20</v>
      </c>
      <c r="L51" s="81">
        <v>0</v>
      </c>
      <c r="M51" s="81">
        <v>55</v>
      </c>
      <c r="N51" s="91">
        <v>4</v>
      </c>
      <c r="O51" s="92">
        <v>0</v>
      </c>
      <c r="P51" s="93">
        <f>N51+O51</f>
        <v>4</v>
      </c>
      <c r="Q51" s="82">
        <f>IFERROR(P51/M51,"-")</f>
        <v>0.072727272727273</v>
      </c>
      <c r="R51" s="81">
        <v>2</v>
      </c>
      <c r="S51" s="81">
        <v>2</v>
      </c>
      <c r="T51" s="82">
        <f>IFERROR(S51/(O51+P51),"-")</f>
        <v>0.5</v>
      </c>
      <c r="U51" s="182">
        <f>IFERROR(J51/SUM(P51:P52),"-")</f>
        <v>0</v>
      </c>
      <c r="V51" s="84">
        <v>2</v>
      </c>
      <c r="W51" s="82">
        <f>IF(P51=0,"-",V51/P51)</f>
        <v>0.5</v>
      </c>
      <c r="X51" s="186">
        <v>1012000</v>
      </c>
      <c r="Y51" s="187">
        <f>IFERROR(X51/P51,"-")</f>
        <v>253000</v>
      </c>
      <c r="Z51" s="187">
        <f>IFERROR(X51/V51,"-")</f>
        <v>506000</v>
      </c>
      <c r="AA51" s="188">
        <f>SUM(X51:X52)-SUM(J51:J52)</f>
        <v>1012000</v>
      </c>
      <c r="AB51" s="85" t="str">
        <f>SUM(X51:X52)/SUM(J51:J52)</f>
        <v>0</v>
      </c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>
        <v>3</v>
      </c>
      <c r="BO51" s="120">
        <f>IF(P51=0,"",IF(BN51=0,"",(BN51/P51)))</f>
        <v>0.75</v>
      </c>
      <c r="BP51" s="121">
        <v>1</v>
      </c>
      <c r="BQ51" s="122">
        <f>IFERROR(BP51/BN51,"-")</f>
        <v>0.33333333333333</v>
      </c>
      <c r="BR51" s="123">
        <v>750000</v>
      </c>
      <c r="BS51" s="124">
        <f>IFERROR(BR51/BN51,"-")</f>
        <v>250000</v>
      </c>
      <c r="BT51" s="125"/>
      <c r="BU51" s="125"/>
      <c r="BV51" s="125">
        <v>1</v>
      </c>
      <c r="BW51" s="126">
        <v>1</v>
      </c>
      <c r="BX51" s="127">
        <f>IF(P51=0,"",IF(BW51=0,"",(BW51/P51)))</f>
        <v>0.25</v>
      </c>
      <c r="BY51" s="128">
        <v>1</v>
      </c>
      <c r="BZ51" s="129">
        <f>IFERROR(BY51/BW51,"-")</f>
        <v>1</v>
      </c>
      <c r="CA51" s="130">
        <v>262000</v>
      </c>
      <c r="CB51" s="131">
        <f>IFERROR(CA51/BW51,"-")</f>
        <v>262000</v>
      </c>
      <c r="CC51" s="132"/>
      <c r="CD51" s="132"/>
      <c r="CE51" s="132">
        <v>1</v>
      </c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2</v>
      </c>
      <c r="CP51" s="141">
        <v>1012000</v>
      </c>
      <c r="CQ51" s="141">
        <v>750000</v>
      </c>
      <c r="CR51" s="141"/>
      <c r="CS51" s="142" t="str">
        <f>IF(AND(CQ51=0,CR51=0),"",IF(AND(CQ51&lt;=100000,CR51&lt;=100000),"",IF(CQ51/CP51&gt;0.7,"男高",IF(CR51/CP51&gt;0.7,"女高",""))))</f>
        <v>男高</v>
      </c>
    </row>
    <row r="52" spans="1:98">
      <c r="A52" s="80"/>
      <c r="B52" s="203" t="s">
        <v>161</v>
      </c>
      <c r="C52" s="203"/>
      <c r="D52" s="203"/>
      <c r="E52" s="203"/>
      <c r="F52" s="203" t="s">
        <v>76</v>
      </c>
      <c r="G52" s="203"/>
      <c r="H52" s="90"/>
      <c r="I52" s="90"/>
      <c r="J52" s="188"/>
      <c r="K52" s="81">
        <v>1</v>
      </c>
      <c r="L52" s="81">
        <v>1</v>
      </c>
      <c r="M52" s="81">
        <v>0</v>
      </c>
      <c r="N52" s="91">
        <v>0</v>
      </c>
      <c r="O52" s="92">
        <v>0</v>
      </c>
      <c r="P52" s="93">
        <f>N52+O52</f>
        <v>0</v>
      </c>
      <c r="Q52" s="82" t="str">
        <f>IFERROR(P52/M52,"-")</f>
        <v>-</v>
      </c>
      <c r="R52" s="81">
        <v>0</v>
      </c>
      <c r="S52" s="81">
        <v>0</v>
      </c>
      <c r="T52" s="82" t="str">
        <f>IFERROR(S52/(O52+P52),"-")</f>
        <v>-</v>
      </c>
      <c r="U52" s="182"/>
      <c r="V52" s="84">
        <v>0</v>
      </c>
      <c r="W52" s="82" t="str">
        <f>IF(P52=0,"-",V52/P52)</f>
        <v>-</v>
      </c>
      <c r="X52" s="186">
        <v>0</v>
      </c>
      <c r="Y52" s="187" t="str">
        <f>IFERROR(X52/P52,"-")</f>
        <v>-</v>
      </c>
      <c r="Z52" s="187" t="str">
        <f>IFERROR(X52/V52,"-")</f>
        <v>-</v>
      </c>
      <c r="AA52" s="188"/>
      <c r="AB52" s="85"/>
      <c r="AC52" s="79"/>
      <c r="AD52" s="94"/>
      <c r="AE52" s="95" t="str">
        <f>IF(P52=0,"",IF(AD52=0,"",(AD52/P52)))</f>
        <v/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 t="str">
        <f>IF(P52=0,"",IF(AM52=0,"",(AM52/P52)))</f>
        <v/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 t="str">
        <f>IF(P52=0,"",IF(AV52=0,"",(AV52/P52)))</f>
        <v/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 t="str">
        <f>IF(P52=0,"",IF(BE52=0,"",(BE52/P52)))</f>
        <v/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/>
      <c r="BO52" s="120" t="str">
        <f>IF(P52=0,"",IF(BN52=0,"",(BN52/P52)))</f>
        <v/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/>
      <c r="BX52" s="127" t="str">
        <f>IF(P52=0,"",IF(BW52=0,"",(BW52/P52)))</f>
        <v/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 t="str">
        <f>IF(P52=0,"",IF(CF52=0,"",(CF52/P52)))</f>
        <v/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30"/>
      <c r="B53" s="87"/>
      <c r="C53" s="88"/>
      <c r="D53" s="88"/>
      <c r="E53" s="88"/>
      <c r="F53" s="89"/>
      <c r="G53" s="90"/>
      <c r="H53" s="90"/>
      <c r="I53" s="90"/>
      <c r="J53" s="192"/>
      <c r="K53" s="34"/>
      <c r="L53" s="34"/>
      <c r="M53" s="31"/>
      <c r="N53" s="23"/>
      <c r="O53" s="23"/>
      <c r="P53" s="23"/>
      <c r="Q53" s="33"/>
      <c r="R53" s="32"/>
      <c r="S53" s="23"/>
      <c r="T53" s="32"/>
      <c r="U53" s="183"/>
      <c r="V53" s="25"/>
      <c r="W53" s="25"/>
      <c r="X53" s="189"/>
      <c r="Y53" s="189"/>
      <c r="Z53" s="189"/>
      <c r="AA53" s="189"/>
      <c r="AB53" s="33"/>
      <c r="AC53" s="59"/>
      <c r="AD53" s="63"/>
      <c r="AE53" s="64"/>
      <c r="AF53" s="63"/>
      <c r="AG53" s="67"/>
      <c r="AH53" s="68"/>
      <c r="AI53" s="69"/>
      <c r="AJ53" s="70"/>
      <c r="AK53" s="70"/>
      <c r="AL53" s="70"/>
      <c r="AM53" s="63"/>
      <c r="AN53" s="64"/>
      <c r="AO53" s="63"/>
      <c r="AP53" s="67"/>
      <c r="AQ53" s="68"/>
      <c r="AR53" s="69"/>
      <c r="AS53" s="70"/>
      <c r="AT53" s="70"/>
      <c r="AU53" s="70"/>
      <c r="AV53" s="63"/>
      <c r="AW53" s="64"/>
      <c r="AX53" s="63"/>
      <c r="AY53" s="67"/>
      <c r="AZ53" s="68"/>
      <c r="BA53" s="69"/>
      <c r="BB53" s="70"/>
      <c r="BC53" s="70"/>
      <c r="BD53" s="70"/>
      <c r="BE53" s="63"/>
      <c r="BF53" s="64"/>
      <c r="BG53" s="63"/>
      <c r="BH53" s="67"/>
      <c r="BI53" s="68"/>
      <c r="BJ53" s="69"/>
      <c r="BK53" s="70"/>
      <c r="BL53" s="70"/>
      <c r="BM53" s="70"/>
      <c r="BN53" s="65"/>
      <c r="BO53" s="66"/>
      <c r="BP53" s="63"/>
      <c r="BQ53" s="67"/>
      <c r="BR53" s="68"/>
      <c r="BS53" s="69"/>
      <c r="BT53" s="70"/>
      <c r="BU53" s="70"/>
      <c r="BV53" s="70"/>
      <c r="BW53" s="65"/>
      <c r="BX53" s="66"/>
      <c r="BY53" s="63"/>
      <c r="BZ53" s="67"/>
      <c r="CA53" s="68"/>
      <c r="CB53" s="69"/>
      <c r="CC53" s="70"/>
      <c r="CD53" s="70"/>
      <c r="CE53" s="70"/>
      <c r="CF53" s="65"/>
      <c r="CG53" s="66"/>
      <c r="CH53" s="63"/>
      <c r="CI53" s="67"/>
      <c r="CJ53" s="68"/>
      <c r="CK53" s="69"/>
      <c r="CL53" s="70"/>
      <c r="CM53" s="70"/>
      <c r="CN53" s="70"/>
      <c r="CO53" s="71"/>
      <c r="CP53" s="68"/>
      <c r="CQ53" s="68"/>
      <c r="CR53" s="68"/>
      <c r="CS53" s="72"/>
    </row>
    <row r="54" spans="1:98">
      <c r="A54" s="30"/>
      <c r="B54" s="37"/>
      <c r="C54" s="21"/>
      <c r="D54" s="21"/>
      <c r="E54" s="21"/>
      <c r="F54" s="22"/>
      <c r="G54" s="36"/>
      <c r="H54" s="36"/>
      <c r="I54" s="75"/>
      <c r="J54" s="193"/>
      <c r="K54" s="34"/>
      <c r="L54" s="34"/>
      <c r="M54" s="31"/>
      <c r="N54" s="23"/>
      <c r="O54" s="23"/>
      <c r="P54" s="23"/>
      <c r="Q54" s="33"/>
      <c r="R54" s="32"/>
      <c r="S54" s="23"/>
      <c r="T54" s="32"/>
      <c r="U54" s="183"/>
      <c r="V54" s="25"/>
      <c r="W54" s="25"/>
      <c r="X54" s="189"/>
      <c r="Y54" s="189"/>
      <c r="Z54" s="189"/>
      <c r="AA54" s="189"/>
      <c r="AB54" s="33"/>
      <c r="AC54" s="61"/>
      <c r="AD54" s="63"/>
      <c r="AE54" s="64"/>
      <c r="AF54" s="63"/>
      <c r="AG54" s="67"/>
      <c r="AH54" s="68"/>
      <c r="AI54" s="69"/>
      <c r="AJ54" s="70"/>
      <c r="AK54" s="70"/>
      <c r="AL54" s="70"/>
      <c r="AM54" s="63"/>
      <c r="AN54" s="64"/>
      <c r="AO54" s="63"/>
      <c r="AP54" s="67"/>
      <c r="AQ54" s="68"/>
      <c r="AR54" s="69"/>
      <c r="AS54" s="70"/>
      <c r="AT54" s="70"/>
      <c r="AU54" s="70"/>
      <c r="AV54" s="63"/>
      <c r="AW54" s="64"/>
      <c r="AX54" s="63"/>
      <c r="AY54" s="67"/>
      <c r="AZ54" s="68"/>
      <c r="BA54" s="69"/>
      <c r="BB54" s="70"/>
      <c r="BC54" s="70"/>
      <c r="BD54" s="70"/>
      <c r="BE54" s="63"/>
      <c r="BF54" s="64"/>
      <c r="BG54" s="63"/>
      <c r="BH54" s="67"/>
      <c r="BI54" s="68"/>
      <c r="BJ54" s="69"/>
      <c r="BK54" s="70"/>
      <c r="BL54" s="70"/>
      <c r="BM54" s="70"/>
      <c r="BN54" s="65"/>
      <c r="BO54" s="66"/>
      <c r="BP54" s="63"/>
      <c r="BQ54" s="67"/>
      <c r="BR54" s="68"/>
      <c r="BS54" s="69"/>
      <c r="BT54" s="70"/>
      <c r="BU54" s="70"/>
      <c r="BV54" s="70"/>
      <c r="BW54" s="65"/>
      <c r="BX54" s="66"/>
      <c r="BY54" s="63"/>
      <c r="BZ54" s="67"/>
      <c r="CA54" s="68"/>
      <c r="CB54" s="69"/>
      <c r="CC54" s="70"/>
      <c r="CD54" s="70"/>
      <c r="CE54" s="70"/>
      <c r="CF54" s="65"/>
      <c r="CG54" s="66"/>
      <c r="CH54" s="63"/>
      <c r="CI54" s="67"/>
      <c r="CJ54" s="68"/>
      <c r="CK54" s="69"/>
      <c r="CL54" s="70"/>
      <c r="CM54" s="70"/>
      <c r="CN54" s="70"/>
      <c r="CO54" s="71"/>
      <c r="CP54" s="68"/>
      <c r="CQ54" s="68"/>
      <c r="CR54" s="68"/>
      <c r="CS54" s="72"/>
    </row>
    <row r="55" spans="1:98">
      <c r="A55" s="19">
        <f>AB55</f>
        <v>3.081955922865</v>
      </c>
      <c r="B55" s="39"/>
      <c r="C55" s="39"/>
      <c r="D55" s="39"/>
      <c r="E55" s="39"/>
      <c r="F55" s="39"/>
      <c r="G55" s="40" t="s">
        <v>162</v>
      </c>
      <c r="H55" s="40"/>
      <c r="I55" s="40"/>
      <c r="J55" s="190">
        <f>SUM(J6:J54)</f>
        <v>3630000</v>
      </c>
      <c r="K55" s="41">
        <f>SUM(K6:K54)</f>
        <v>2070</v>
      </c>
      <c r="L55" s="41">
        <f>SUM(L6:L54)</f>
        <v>858</v>
      </c>
      <c r="M55" s="41">
        <f>SUM(M6:M54)</f>
        <v>2688</v>
      </c>
      <c r="N55" s="41">
        <f>SUM(N6:N54)</f>
        <v>464</v>
      </c>
      <c r="O55" s="41">
        <f>SUM(O6:O54)</f>
        <v>0</v>
      </c>
      <c r="P55" s="41">
        <f>SUM(P6:P54)</f>
        <v>464</v>
      </c>
      <c r="Q55" s="42">
        <f>IFERROR(P55/M55,"-")</f>
        <v>0.17261904761905</v>
      </c>
      <c r="R55" s="78">
        <f>SUM(R6:R54)</f>
        <v>107</v>
      </c>
      <c r="S55" s="78">
        <f>SUM(S6:S54)</f>
        <v>86</v>
      </c>
      <c r="T55" s="42">
        <f>IFERROR(R55/P55,"-")</f>
        <v>0.23060344827586</v>
      </c>
      <c r="U55" s="184">
        <f>IFERROR(J55/P55,"-")</f>
        <v>7823.275862069</v>
      </c>
      <c r="V55" s="44">
        <f>SUM(V6:V54)</f>
        <v>130</v>
      </c>
      <c r="W55" s="42">
        <f>IFERROR(V55/P55,"-")</f>
        <v>0.2801724137931</v>
      </c>
      <c r="X55" s="190">
        <f>SUM(X6:X54)</f>
        <v>11187500</v>
      </c>
      <c r="Y55" s="190">
        <f>IFERROR(X55/P55,"-")</f>
        <v>24110.99137931</v>
      </c>
      <c r="Z55" s="190">
        <f>IFERROR(X55/V55,"-")</f>
        <v>86057.692307692</v>
      </c>
      <c r="AA55" s="190">
        <f>X55-J55</f>
        <v>7557500</v>
      </c>
      <c r="AB55" s="47">
        <f>X55/J55</f>
        <v>3.081955922865</v>
      </c>
      <c r="AC55" s="60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1"/>
    <mergeCell ref="J17:J21"/>
    <mergeCell ref="U17:U21"/>
    <mergeCell ref="AA17:AA21"/>
    <mergeCell ref="AB17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  <mergeCell ref="A26:A30"/>
    <mergeCell ref="J26:J30"/>
    <mergeCell ref="U26:U30"/>
    <mergeCell ref="AA26:AA30"/>
    <mergeCell ref="AB26:AB30"/>
    <mergeCell ref="A31:A35"/>
    <mergeCell ref="J31:J35"/>
    <mergeCell ref="U31:U35"/>
    <mergeCell ref="AA31:AA35"/>
    <mergeCell ref="AB31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8"/>
    <mergeCell ref="J44:J48"/>
    <mergeCell ref="U44:U48"/>
    <mergeCell ref="AA44:AA48"/>
    <mergeCell ref="AB44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163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0.87352941176471</v>
      </c>
      <c r="B6" s="203" t="s">
        <v>164</v>
      </c>
      <c r="C6" s="203" t="s">
        <v>165</v>
      </c>
      <c r="D6" s="203" t="s">
        <v>166</v>
      </c>
      <c r="E6" s="203" t="s">
        <v>80</v>
      </c>
      <c r="F6" s="203" t="s">
        <v>64</v>
      </c>
      <c r="G6" s="203" t="s">
        <v>167</v>
      </c>
      <c r="H6" s="90" t="s">
        <v>168</v>
      </c>
      <c r="I6" s="90"/>
      <c r="J6" s="188">
        <v>340000</v>
      </c>
      <c r="K6" s="81">
        <v>27</v>
      </c>
      <c r="L6" s="81">
        <v>0</v>
      </c>
      <c r="M6" s="81">
        <v>96</v>
      </c>
      <c r="N6" s="91">
        <v>13</v>
      </c>
      <c r="O6" s="92">
        <v>0</v>
      </c>
      <c r="P6" s="93">
        <f>N6+O6</f>
        <v>13</v>
      </c>
      <c r="Q6" s="82">
        <f>IFERROR(P6/M6,"-")</f>
        <v>0.13541666666667</v>
      </c>
      <c r="R6" s="81">
        <v>4</v>
      </c>
      <c r="S6" s="81">
        <v>3</v>
      </c>
      <c r="T6" s="82">
        <f>IFERROR(S6/(O6+P6),"-")</f>
        <v>0.23076923076923</v>
      </c>
      <c r="U6" s="182">
        <f>IFERROR(J6/SUM(P6:P7),"-")</f>
        <v>11333.333333333</v>
      </c>
      <c r="V6" s="84">
        <v>1</v>
      </c>
      <c r="W6" s="82">
        <f>IF(P6=0,"-",V6/P6)</f>
        <v>0.076923076923077</v>
      </c>
      <c r="X6" s="186">
        <v>2000</v>
      </c>
      <c r="Y6" s="187">
        <f>IFERROR(X6/P6,"-")</f>
        <v>153.84615384615</v>
      </c>
      <c r="Z6" s="187">
        <f>IFERROR(X6/V6,"-")</f>
        <v>2000</v>
      </c>
      <c r="AA6" s="188">
        <f>SUM(X6:X7)-SUM(J6:J7)</f>
        <v>-43000</v>
      </c>
      <c r="AB6" s="85">
        <f>SUM(X6:X7)/SUM(J6:J7)</f>
        <v>0.87352941176471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3</v>
      </c>
      <c r="AW6" s="107">
        <f>IF(P6=0,"",IF(AV6=0,"",(AV6/P6)))</f>
        <v>0.23076923076923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4</v>
      </c>
      <c r="BF6" s="113">
        <f>IF(P6=0,"",IF(BE6=0,"",(BE6/P6)))</f>
        <v>0.30769230769231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4</v>
      </c>
      <c r="BO6" s="120">
        <f>IF(P6=0,"",IF(BN6=0,"",(BN6/P6)))</f>
        <v>0.30769230769231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2</v>
      </c>
      <c r="BX6" s="127">
        <f>IF(P6=0,"",IF(BW6=0,"",(BW6/P6)))</f>
        <v>0.15384615384615</v>
      </c>
      <c r="BY6" s="128">
        <v>1</v>
      </c>
      <c r="BZ6" s="129">
        <f>IFERROR(BY6/BW6,"-")</f>
        <v>0.5</v>
      </c>
      <c r="CA6" s="130">
        <v>2000</v>
      </c>
      <c r="CB6" s="131">
        <f>IFERROR(CA6/BW6,"-")</f>
        <v>1000</v>
      </c>
      <c r="CC6" s="132">
        <v>1</v>
      </c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2000</v>
      </c>
      <c r="CQ6" s="141">
        <v>2000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169</v>
      </c>
      <c r="C7" s="203"/>
      <c r="D7" s="203"/>
      <c r="E7" s="203"/>
      <c r="F7" s="203" t="s">
        <v>76</v>
      </c>
      <c r="G7" s="203"/>
      <c r="H7" s="90"/>
      <c r="I7" s="90"/>
      <c r="J7" s="188"/>
      <c r="K7" s="81">
        <v>99</v>
      </c>
      <c r="L7" s="81">
        <v>52</v>
      </c>
      <c r="M7" s="81">
        <v>29</v>
      </c>
      <c r="N7" s="91">
        <v>16</v>
      </c>
      <c r="O7" s="92">
        <v>1</v>
      </c>
      <c r="P7" s="93">
        <f>N7+O7</f>
        <v>17</v>
      </c>
      <c r="Q7" s="82">
        <f>IFERROR(P7/M7,"-")</f>
        <v>0.58620689655172</v>
      </c>
      <c r="R7" s="81">
        <v>6</v>
      </c>
      <c r="S7" s="81">
        <v>2</v>
      </c>
      <c r="T7" s="82">
        <f>IFERROR(S7/(O7+P7),"-")</f>
        <v>0.11111111111111</v>
      </c>
      <c r="U7" s="182"/>
      <c r="V7" s="84">
        <v>4</v>
      </c>
      <c r="W7" s="82">
        <f>IF(P7=0,"-",V7/P7)</f>
        <v>0.23529411764706</v>
      </c>
      <c r="X7" s="186">
        <v>295000</v>
      </c>
      <c r="Y7" s="187">
        <f>IFERROR(X7/P7,"-")</f>
        <v>17352.941176471</v>
      </c>
      <c r="Z7" s="187">
        <f>IFERROR(X7/V7,"-")</f>
        <v>73750</v>
      </c>
      <c r="AA7" s="188"/>
      <c r="AB7" s="85"/>
      <c r="AC7" s="79"/>
      <c r="AD7" s="94">
        <v>1</v>
      </c>
      <c r="AE7" s="95">
        <f>IF(P7=0,"",IF(AD7=0,"",(AD7/P7)))</f>
        <v>0.058823529411765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1</v>
      </c>
      <c r="AN7" s="101">
        <f>IF(P7=0,"",IF(AM7=0,"",(AM7/P7)))</f>
        <v>0.058823529411765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6</v>
      </c>
      <c r="BF7" s="113">
        <f>IF(P7=0,"",IF(BE7=0,"",(BE7/P7)))</f>
        <v>0.35294117647059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5</v>
      </c>
      <c r="BO7" s="120">
        <f>IF(P7=0,"",IF(BN7=0,"",(BN7/P7)))</f>
        <v>0.29411764705882</v>
      </c>
      <c r="BP7" s="121">
        <v>2</v>
      </c>
      <c r="BQ7" s="122">
        <f>IFERROR(BP7/BN7,"-")</f>
        <v>0.4</v>
      </c>
      <c r="BR7" s="123">
        <v>260000</v>
      </c>
      <c r="BS7" s="124">
        <f>IFERROR(BR7/BN7,"-")</f>
        <v>52000</v>
      </c>
      <c r="BT7" s="125"/>
      <c r="BU7" s="125"/>
      <c r="BV7" s="125">
        <v>2</v>
      </c>
      <c r="BW7" s="126">
        <v>3</v>
      </c>
      <c r="BX7" s="127">
        <f>IF(P7=0,"",IF(BW7=0,"",(BW7/P7)))</f>
        <v>0.17647058823529</v>
      </c>
      <c r="BY7" s="128">
        <v>1</v>
      </c>
      <c r="BZ7" s="129">
        <f>IFERROR(BY7/BW7,"-")</f>
        <v>0.33333333333333</v>
      </c>
      <c r="CA7" s="130">
        <v>22000</v>
      </c>
      <c r="CB7" s="131">
        <f>IFERROR(CA7/BW7,"-")</f>
        <v>7333.3333333333</v>
      </c>
      <c r="CC7" s="132"/>
      <c r="CD7" s="132"/>
      <c r="CE7" s="132">
        <v>1</v>
      </c>
      <c r="CF7" s="133">
        <v>1</v>
      </c>
      <c r="CG7" s="134">
        <f>IF(P7=0,"",IF(CF7=0,"",(CF7/P7)))</f>
        <v>0.058823529411765</v>
      </c>
      <c r="CH7" s="135">
        <v>1</v>
      </c>
      <c r="CI7" s="136">
        <f>IFERROR(CH7/CF7,"-")</f>
        <v>1</v>
      </c>
      <c r="CJ7" s="137">
        <v>13000</v>
      </c>
      <c r="CK7" s="138">
        <f>IFERROR(CJ7/CF7,"-")</f>
        <v>13000</v>
      </c>
      <c r="CL7" s="139"/>
      <c r="CM7" s="139"/>
      <c r="CN7" s="139">
        <v>1</v>
      </c>
      <c r="CO7" s="140">
        <v>4</v>
      </c>
      <c r="CP7" s="141">
        <v>295000</v>
      </c>
      <c r="CQ7" s="141">
        <v>205000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0.3875</v>
      </c>
      <c r="B8" s="203" t="s">
        <v>170</v>
      </c>
      <c r="C8" s="203" t="s">
        <v>171</v>
      </c>
      <c r="D8" s="203" t="s">
        <v>166</v>
      </c>
      <c r="E8" s="203" t="s">
        <v>80</v>
      </c>
      <c r="F8" s="203" t="s">
        <v>64</v>
      </c>
      <c r="G8" s="203" t="s">
        <v>172</v>
      </c>
      <c r="H8" s="90" t="s">
        <v>173</v>
      </c>
      <c r="I8" s="90"/>
      <c r="J8" s="188">
        <v>80000</v>
      </c>
      <c r="K8" s="81">
        <v>8</v>
      </c>
      <c r="L8" s="81">
        <v>0</v>
      </c>
      <c r="M8" s="81">
        <v>47</v>
      </c>
      <c r="N8" s="91">
        <v>5</v>
      </c>
      <c r="O8" s="92">
        <v>0</v>
      </c>
      <c r="P8" s="93">
        <f>N8+O8</f>
        <v>5</v>
      </c>
      <c r="Q8" s="82">
        <f>IFERROR(P8/M8,"-")</f>
        <v>0.1063829787234</v>
      </c>
      <c r="R8" s="81">
        <v>0</v>
      </c>
      <c r="S8" s="81">
        <v>2</v>
      </c>
      <c r="T8" s="82">
        <f>IFERROR(S8/(O8+P8),"-")</f>
        <v>0.4</v>
      </c>
      <c r="U8" s="182">
        <f>IFERROR(J8/SUM(P8:P9),"-")</f>
        <v>8888.8888888889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-49000</v>
      </c>
      <c r="AB8" s="85">
        <f>SUM(X8:X9)/SUM(J8:J9)</f>
        <v>0.3875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2</v>
      </c>
      <c r="AN8" s="101">
        <f>IF(P8=0,"",IF(AM8=0,"",(AM8/P8)))</f>
        <v>0.4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</v>
      </c>
      <c r="AW8" s="107">
        <f>IF(P8=0,"",IF(AV8=0,"",(AV8/P8)))</f>
        <v>0.2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2</v>
      </c>
      <c r="BF8" s="113">
        <f>IF(P8=0,"",IF(BE8=0,"",(BE8/P8)))</f>
        <v>0.4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174</v>
      </c>
      <c r="C9" s="203"/>
      <c r="D9" s="203"/>
      <c r="E9" s="203"/>
      <c r="F9" s="203" t="s">
        <v>76</v>
      </c>
      <c r="G9" s="203"/>
      <c r="H9" s="90"/>
      <c r="I9" s="90"/>
      <c r="J9" s="188"/>
      <c r="K9" s="81">
        <v>35</v>
      </c>
      <c r="L9" s="81">
        <v>22</v>
      </c>
      <c r="M9" s="81">
        <v>11</v>
      </c>
      <c r="N9" s="91">
        <v>4</v>
      </c>
      <c r="O9" s="92">
        <v>0</v>
      </c>
      <c r="P9" s="93">
        <f>N9+O9</f>
        <v>4</v>
      </c>
      <c r="Q9" s="82">
        <f>IFERROR(P9/M9,"-")</f>
        <v>0.36363636363636</v>
      </c>
      <c r="R9" s="81">
        <v>1</v>
      </c>
      <c r="S9" s="81">
        <v>1</v>
      </c>
      <c r="T9" s="82">
        <f>IFERROR(S9/(O9+P9),"-")</f>
        <v>0.25</v>
      </c>
      <c r="U9" s="182"/>
      <c r="V9" s="84">
        <v>2</v>
      </c>
      <c r="W9" s="82">
        <f>IF(P9=0,"-",V9/P9)</f>
        <v>0.5</v>
      </c>
      <c r="X9" s="186">
        <v>31000</v>
      </c>
      <c r="Y9" s="187">
        <f>IFERROR(X9/P9,"-")</f>
        <v>7750</v>
      </c>
      <c r="Z9" s="187">
        <f>IFERROR(X9/V9,"-")</f>
        <v>15500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0.25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2</v>
      </c>
      <c r="BO9" s="120">
        <f>IF(P9=0,"",IF(BN9=0,"",(BN9/P9)))</f>
        <v>0.5</v>
      </c>
      <c r="BP9" s="121">
        <v>2</v>
      </c>
      <c r="BQ9" s="122">
        <f>IFERROR(BP9/BN9,"-")</f>
        <v>1</v>
      </c>
      <c r="BR9" s="123">
        <v>31000</v>
      </c>
      <c r="BS9" s="124">
        <f>IFERROR(BR9/BN9,"-")</f>
        <v>15500</v>
      </c>
      <c r="BT9" s="125">
        <v>1</v>
      </c>
      <c r="BU9" s="125"/>
      <c r="BV9" s="125">
        <v>1</v>
      </c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>
        <v>1</v>
      </c>
      <c r="CG9" s="134">
        <f>IF(P9=0,"",IF(CF9=0,"",(CF9/P9)))</f>
        <v>0.25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2</v>
      </c>
      <c r="CP9" s="141">
        <v>31000</v>
      </c>
      <c r="CQ9" s="141">
        <v>26000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0.78095238095238</v>
      </c>
      <c r="B12" s="39"/>
      <c r="C12" s="39"/>
      <c r="D12" s="39"/>
      <c r="E12" s="39"/>
      <c r="F12" s="39"/>
      <c r="G12" s="40" t="s">
        <v>175</v>
      </c>
      <c r="H12" s="40"/>
      <c r="I12" s="40"/>
      <c r="J12" s="190">
        <f>SUM(J6:J11)</f>
        <v>420000</v>
      </c>
      <c r="K12" s="41">
        <f>SUM(K6:K11)</f>
        <v>169</v>
      </c>
      <c r="L12" s="41">
        <f>SUM(L6:L11)</f>
        <v>74</v>
      </c>
      <c r="M12" s="41">
        <f>SUM(M6:M11)</f>
        <v>183</v>
      </c>
      <c r="N12" s="41">
        <f>SUM(N6:N11)</f>
        <v>38</v>
      </c>
      <c r="O12" s="41">
        <f>SUM(O6:O11)</f>
        <v>1</v>
      </c>
      <c r="P12" s="41">
        <f>SUM(P6:P11)</f>
        <v>39</v>
      </c>
      <c r="Q12" s="42">
        <f>IFERROR(P12/M12,"-")</f>
        <v>0.21311475409836</v>
      </c>
      <c r="R12" s="78">
        <f>SUM(R6:R11)</f>
        <v>11</v>
      </c>
      <c r="S12" s="78">
        <f>SUM(S6:S11)</f>
        <v>8</v>
      </c>
      <c r="T12" s="42">
        <f>IFERROR(R12/P12,"-")</f>
        <v>0.28205128205128</v>
      </c>
      <c r="U12" s="184">
        <f>IFERROR(J12/P12,"-")</f>
        <v>10769.230769231</v>
      </c>
      <c r="V12" s="44">
        <f>SUM(V6:V11)</f>
        <v>7</v>
      </c>
      <c r="W12" s="42">
        <f>IFERROR(V12/P12,"-")</f>
        <v>0.17948717948718</v>
      </c>
      <c r="X12" s="190">
        <f>SUM(X6:X11)</f>
        <v>328000</v>
      </c>
      <c r="Y12" s="190">
        <f>IFERROR(X12/P12,"-")</f>
        <v>8410.2564102564</v>
      </c>
      <c r="Z12" s="190">
        <f>IFERROR(X12/V12,"-")</f>
        <v>46857.142857143</v>
      </c>
      <c r="AA12" s="190">
        <f>X12-J12</f>
        <v>-92000</v>
      </c>
      <c r="AB12" s="47">
        <f>X12/J12</f>
        <v>0.78095238095238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