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<sst xmlns="http://schemas.openxmlformats.org/spreadsheetml/2006/main" uniqueCount="158">
  <si>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</si>
  <si>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</si>
  <si>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</si>
  <si>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</si>
  <si>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</si>
  <si>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</si>
  <si>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</si>
  <si>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</si>
  <si>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</si>
  <si>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</si>
  <si>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</si>
  <si>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</si>
  <si>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</si>
  <si>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</si>
  <si>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</si>
  <si>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</si>
  <si>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</si>
  <si>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</si>
  <si>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</si>
  <si>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</si>
  <si>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</si>
  <si>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</si>
  <si>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</si>
  <si>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</si>
  <si>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</si>
  <si>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</si>
  <si>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</si>
  <si>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</si>
  <si>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</si>
  <si>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</si>
  <si>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</si>
  <si>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</si>
  <si>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</si>
  <si>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</si>
  <si>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</si>
  <si>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</si>
  <si>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</si>
  <si>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</si>
  <si>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</si>
  <si>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</si>
  <si>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</si>
  <si>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</si>
  <si>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</si>
  <si>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</si>
  <si>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</si>
  <si>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</si>
  <si>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</si>
  <si>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</si>
  <si>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</si>
  <si>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</si>
  <si>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</si>
  <si>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</si>
  <si>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</si>
  <si>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</si>
  <si>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</si>
  <si>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</si>
  <si>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</si>
  <si>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</si>
  <si>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</si>
  <si>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</si>
  <si>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</si>
  <si>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ic1075</t>
  </si>
  <si>
    <t>右女３</t>
  </si>
  <si>
    <t>もう50代の熟女だけど、試しに付き合ってみる？</t>
  </si>
  <si>
    <t>lp01</t>
  </si>
  <si>
    <t>スポニチ関東</t>
  </si>
  <si>
    <t>4C終面全5段</t>
  </si>
  <si>
    <t>5月25日(土)</t>
  </si>
  <si>
    <t>ic1076</t>
  </si>
  <si>
    <t>スポニチ関西</t>
  </si>
  <si>
    <t>ic1077</t>
  </si>
  <si>
    <t>スポニチ西部</t>
  </si>
  <si>
    <t>ic1078</t>
  </si>
  <si>
    <t>スポニチ北海道</t>
  </si>
  <si>
    <t>ic1079</t>
  </si>
  <si>
    <t>(空電共通)</t>
  </si>
  <si>
    <t>空電</t>
  </si>
  <si>
    <t>空電 (共通)</t>
  </si>
  <si>
    <t>ic1080</t>
  </si>
  <si>
    <t>C版</t>
  </si>
  <si>
    <t>サンスポ関西</t>
  </si>
  <si>
    <t>5月04日(土)</t>
  </si>
  <si>
    <t>ic1081</t>
  </si>
  <si>
    <t>ic1082</t>
  </si>
  <si>
    <t>サンスポ関東</t>
  </si>
  <si>
    <t>全5段</t>
  </si>
  <si>
    <t>5月03日(金)</t>
  </si>
  <si>
    <t>ic1083</t>
  </si>
  <si>
    <t>ic1084</t>
  </si>
  <si>
    <t>黒：右女３</t>
  </si>
  <si>
    <t>女性からご飯に誘われる。男性はyesかnoか返事するだけ</t>
  </si>
  <si>
    <t>5月11日(土)</t>
  </si>
  <si>
    <t>ic1085</t>
  </si>
  <si>
    <t>ic1086</t>
  </si>
  <si>
    <t>ニッカン関西</t>
  </si>
  <si>
    <t>4C煙突</t>
  </si>
  <si>
    <t>ic1087</t>
  </si>
  <si>
    <t>ic1088</t>
  </si>
  <si>
    <t>①もう５０代の熟女だけど、試しに付き合ってみる？</t>
  </si>
  <si>
    <t>半2段つかみ１0段保証</t>
  </si>
  <si>
    <t>1～10日</t>
  </si>
  <si>
    <t>ic1089</t>
  </si>
  <si>
    <t>②女性からご飯に誘われる。男性はyesかnoか返事するだけ</t>
  </si>
  <si>
    <t>11～20日</t>
  </si>
  <si>
    <t>ic1090</t>
  </si>
  <si>
    <t>③出会い懇願！私たち（この歳でも）真剣なんです</t>
  </si>
  <si>
    <t>21～31日</t>
  </si>
  <si>
    <t>ic1091</t>
  </si>
  <si>
    <t>ic1092</t>
  </si>
  <si>
    <t>ニッカン西部</t>
  </si>
  <si>
    <t>半2段つかみ20段保証</t>
  </si>
  <si>
    <t>ic1093</t>
  </si>
  <si>
    <t>ic1094</t>
  </si>
  <si>
    <t>ic1095</t>
  </si>
  <si>
    <t>ic1096</t>
  </si>
  <si>
    <t>東スポ 8回セット</t>
  </si>
  <si>
    <t>半2段金土</t>
  </si>
  <si>
    <t>5/1～</t>
  </si>
  <si>
    <t>ic1097</t>
  </si>
  <si>
    <t>ic1098</t>
  </si>
  <si>
    <t>ic1099</t>
  </si>
  <si>
    <t>ic1100</t>
  </si>
  <si>
    <t>雑誌版</t>
  </si>
  <si>
    <t>女性からナンパしてほしい…</t>
  </si>
  <si>
    <t>ic1101</t>
  </si>
  <si>
    <t>ic1102</t>
  </si>
  <si>
    <t>ニッカン関東</t>
  </si>
  <si>
    <t>5月12日(日)</t>
  </si>
  <si>
    <t>ic1103</t>
  </si>
  <si>
    <t>ic1104</t>
  </si>
  <si>
    <t>デイリースポーツ関西</t>
  </si>
  <si>
    <t>5月26日(日)</t>
  </si>
  <si>
    <t>ic1105</t>
  </si>
  <si>
    <t>ic1106</t>
  </si>
  <si>
    <t>記事風版</t>
  </si>
  <si>
    <t>スポーツ報知関西</t>
  </si>
  <si>
    <t>ic1107</t>
  </si>
  <si>
    <t>新聞 TOTAL</t>
  </si>
  <si>
    <t>●雑誌 広告</t>
  </si>
  <si>
    <t>za121</t>
  </si>
  <si>
    <t>光文社</t>
  </si>
  <si>
    <t>FLASH</t>
  </si>
  <si>
    <t>4C1P</t>
  </si>
  <si>
    <t>5月14日(火)</t>
  </si>
  <si>
    <t>za122</t>
  </si>
  <si>
    <t>za123</t>
  </si>
  <si>
    <t>日本ジャーナル出版</t>
  </si>
  <si>
    <t>週刊実話</t>
  </si>
  <si>
    <t>表4</t>
  </si>
  <si>
    <t>5月23日(木)</t>
  </si>
  <si>
    <t>za124</t>
  </si>
  <si>
    <t>za125</t>
  </si>
  <si>
    <t>芸文社</t>
  </si>
  <si>
    <t>新50代</t>
  </si>
  <si>
    <t>カミオン</t>
  </si>
  <si>
    <t>5月01日(水)</t>
  </si>
  <si>
    <t>za126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</si>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</sst>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33</v>
      </c>
      <c r="D6" s="195">
        <v>3030000</v>
      </c>
      <c r="E6" s="81">
        <v>1317</v>
      </c>
      <c r="F6" s="81">
        <v>599</v>
      </c>
      <c r="G6" s="81">
        <v>1671</v>
      </c>
      <c r="H6" s="91">
        <v>342</v>
      </c>
      <c r="I6" s="92">
        <v>1</v>
      </c>
      <c r="J6" s="145">
        <f>H6+I6</f>
        <v>343</v>
      </c>
      <c r="K6" s="82">
        <f>IFERROR(J6/G6,"-")</f>
        <v>0.20526630760024</v>
      </c>
      <c r="L6" s="81">
        <v>54</v>
      </c>
      <c r="M6" s="81">
        <v>75</v>
      </c>
      <c r="N6" s="82">
        <f>IFERROR(L6/J6,"-")</f>
        <v>0.15743440233236</v>
      </c>
      <c r="O6" s="83">
        <f>IFERROR(D6/J6,"-")</f>
        <v>8833.8192419825</v>
      </c>
      <c r="P6" s="84">
        <v>89</v>
      </c>
      <c r="Q6" s="82">
        <f>IFERROR(P6/J6,"-")</f>
        <v>0.25947521865889</v>
      </c>
      <c r="R6" s="200">
        <v>8863703</v>
      </c>
      <c r="S6" s="201">
        <f>IFERROR(R6/J6,"-")</f>
        <v>25841.699708455</v>
      </c>
      <c r="T6" s="201">
        <f>IFERROR(R6/P6,"-")</f>
        <v>99592.168539326</v>
      </c>
      <c r="U6" s="195">
        <f>IFERROR(R6-D6,"-")</f>
        <v>5833703</v>
      </c>
      <c r="V6" s="85">
        <f>R6/D6</f>
        <v>2.9253145214521</v>
      </c>
      <c r="W6" s="79"/>
      <c r="X6" s="144"/>
    </row>
    <row r="7" spans="1:24">
      <c r="A7" s="80"/>
      <c r="B7" s="86" t="s">
        <v>24</v>
      </c>
      <c r="C7" s="86">
        <v>6</v>
      </c>
      <c r="D7" s="195">
        <v>745000</v>
      </c>
      <c r="E7" s="81">
        <v>346</v>
      </c>
      <c r="F7" s="81">
        <v>148</v>
      </c>
      <c r="G7" s="81">
        <v>288</v>
      </c>
      <c r="H7" s="91">
        <v>68</v>
      </c>
      <c r="I7" s="92">
        <v>0</v>
      </c>
      <c r="J7" s="145">
        <f>H7+I7</f>
        <v>68</v>
      </c>
      <c r="K7" s="82">
        <f>IFERROR(J7/G7,"-")</f>
        <v>0.23611111111111</v>
      </c>
      <c r="L7" s="81">
        <v>19</v>
      </c>
      <c r="M7" s="81">
        <v>14</v>
      </c>
      <c r="N7" s="82">
        <f>IFERROR(L7/J7,"-")</f>
        <v>0.27941176470588</v>
      </c>
      <c r="O7" s="83">
        <f>IFERROR(D7/J7,"-")</f>
        <v>10955.882352941</v>
      </c>
      <c r="P7" s="84">
        <v>24</v>
      </c>
      <c r="Q7" s="82">
        <f>IFERROR(P7/J7,"-")</f>
        <v>0.35294117647059</v>
      </c>
      <c r="R7" s="200">
        <v>1177500</v>
      </c>
      <c r="S7" s="201">
        <f>IFERROR(R7/J7,"-")</f>
        <v>17316.176470588</v>
      </c>
      <c r="T7" s="201">
        <f>IFERROR(R7/P7,"-")</f>
        <v>49062.5</v>
      </c>
      <c r="U7" s="195">
        <f>IFERROR(R7-D7,"-")</f>
        <v>432500</v>
      </c>
      <c r="V7" s="85">
        <f>R7/D7</f>
        <v>1.5805369127517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3775000</v>
      </c>
      <c r="E10" s="41">
        <f>SUM(E6:E8)</f>
        <v>1663</v>
      </c>
      <c r="F10" s="41">
        <f>SUM(F6:F8)</f>
        <v>747</v>
      </c>
      <c r="G10" s="41">
        <f>SUM(G6:G8)</f>
        <v>1959</v>
      </c>
      <c r="H10" s="41">
        <f>SUM(H6:H8)</f>
        <v>410</v>
      </c>
      <c r="I10" s="41">
        <f>SUM(I6:I8)</f>
        <v>1</v>
      </c>
      <c r="J10" s="41">
        <f>SUM(J6:J8)</f>
        <v>411</v>
      </c>
      <c r="K10" s="42">
        <f>IFERROR(J10/G10,"-")</f>
        <v>0.20980091883614</v>
      </c>
      <c r="L10" s="78">
        <f>SUM(L6:L8)</f>
        <v>73</v>
      </c>
      <c r="M10" s="78">
        <f>SUM(M6:M8)</f>
        <v>89</v>
      </c>
      <c r="N10" s="42">
        <f>IFERROR(L10/J10,"-")</f>
        <v>0.17761557177616</v>
      </c>
      <c r="O10" s="43">
        <f>IFERROR(D10/J10,"-")</f>
        <v>9184.9148418491</v>
      </c>
      <c r="P10" s="44">
        <f>SUM(P6:P8)</f>
        <v>113</v>
      </c>
      <c r="Q10" s="42">
        <f>IFERROR(P10/J10,"-")</f>
        <v>0.27493917274939</v>
      </c>
      <c r="R10" s="45">
        <f>SUM(R6:R8)</f>
        <v>10041203</v>
      </c>
      <c r="S10" s="45">
        <f>IFERROR(R10/J10,"-")</f>
        <v>24431.150851582</v>
      </c>
      <c r="T10" s="45">
        <f>IFERROR(R10/P10,"-")</f>
        <v>88860.203539823</v>
      </c>
      <c r="U10" s="46">
        <f>SUM(U6:U8)</f>
        <v>6266203</v>
      </c>
      <c r="V10" s="47">
        <f>IFERROR(R10/D10,"-")</f>
        <v>2.6599213245033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5.4638614285714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44</v>
      </c>
      <c r="L6" s="81">
        <v>0</v>
      </c>
      <c r="M6" s="81">
        <v>144</v>
      </c>
      <c r="N6" s="91">
        <v>19</v>
      </c>
      <c r="O6" s="92">
        <v>0</v>
      </c>
      <c r="P6" s="93">
        <f>N6+O6</f>
        <v>19</v>
      </c>
      <c r="Q6" s="82">
        <f>IFERROR(P6/M6,"-")</f>
        <v>0.13194444444444</v>
      </c>
      <c r="R6" s="81">
        <v>5</v>
      </c>
      <c r="S6" s="81">
        <v>7</v>
      </c>
      <c r="T6" s="82">
        <f>IFERROR(S6/(O6+P6),"-")</f>
        <v>0.36842105263158</v>
      </c>
      <c r="U6" s="182">
        <f>IFERROR(J6/SUM(P6:P10),"-")</f>
        <v>7216.4948453608</v>
      </c>
      <c r="V6" s="84">
        <v>5</v>
      </c>
      <c r="W6" s="82">
        <f>IF(P6=0,"-",V6/P6)</f>
        <v>0.26315789473684</v>
      </c>
      <c r="X6" s="186">
        <v>111000</v>
      </c>
      <c r="Y6" s="187">
        <f>IFERROR(X6/P6,"-")</f>
        <v>5842.1052631579</v>
      </c>
      <c r="Z6" s="187">
        <f>IFERROR(X6/V6,"-")</f>
        <v>22200</v>
      </c>
      <c r="AA6" s="188">
        <f>SUM(X6:X10)-SUM(J6:J10)</f>
        <v>3124703</v>
      </c>
      <c r="AB6" s="85">
        <f>SUM(X6:X10)/SUM(J6:J10)</f>
        <v>5.4638614285714</v>
      </c>
      <c r="AC6" s="79"/>
      <c r="AD6" s="94">
        <v>1</v>
      </c>
      <c r="AE6" s="95">
        <f>IF(P6=0,"",IF(AD6=0,"",(AD6/P6)))</f>
        <v>0.052631578947368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0.10526315789474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0.052631578947368</v>
      </c>
      <c r="AX6" s="106">
        <v>1</v>
      </c>
      <c r="AY6" s="108">
        <f>IFERROR(AX6/AV6,"-")</f>
        <v>1</v>
      </c>
      <c r="AZ6" s="109">
        <v>3000</v>
      </c>
      <c r="BA6" s="110">
        <f>IFERROR(AZ6/AV6,"-")</f>
        <v>3000</v>
      </c>
      <c r="BB6" s="111">
        <v>1</v>
      </c>
      <c r="BC6" s="111"/>
      <c r="BD6" s="111"/>
      <c r="BE6" s="112">
        <v>5</v>
      </c>
      <c r="BF6" s="113">
        <f>IF(P6=0,"",IF(BE6=0,"",(BE6/P6)))</f>
        <v>0.26315789473684</v>
      </c>
      <c r="BG6" s="112">
        <v>1</v>
      </c>
      <c r="BH6" s="114">
        <f>IFERROR(BG6/BE6,"-")</f>
        <v>0.2</v>
      </c>
      <c r="BI6" s="115">
        <v>80000</v>
      </c>
      <c r="BJ6" s="116">
        <f>IFERROR(BI6/BE6,"-")</f>
        <v>16000</v>
      </c>
      <c r="BK6" s="117"/>
      <c r="BL6" s="117"/>
      <c r="BM6" s="117">
        <v>1</v>
      </c>
      <c r="BN6" s="119">
        <v>8</v>
      </c>
      <c r="BO6" s="120">
        <f>IF(P6=0,"",IF(BN6=0,"",(BN6/P6)))</f>
        <v>0.42105263157895</v>
      </c>
      <c r="BP6" s="121">
        <v>2</v>
      </c>
      <c r="BQ6" s="122">
        <f>IFERROR(BP6/BN6,"-")</f>
        <v>0.25</v>
      </c>
      <c r="BR6" s="123">
        <v>18000</v>
      </c>
      <c r="BS6" s="124">
        <f>IFERROR(BR6/BN6,"-")</f>
        <v>2250</v>
      </c>
      <c r="BT6" s="125"/>
      <c r="BU6" s="125">
        <v>2</v>
      </c>
      <c r="BV6" s="125"/>
      <c r="BW6" s="126">
        <v>2</v>
      </c>
      <c r="BX6" s="127">
        <f>IF(P6=0,"",IF(BW6=0,"",(BW6/P6)))</f>
        <v>0.10526315789474</v>
      </c>
      <c r="BY6" s="128">
        <v>1</v>
      </c>
      <c r="BZ6" s="129">
        <f>IFERROR(BY6/BW6,"-")</f>
        <v>0.5</v>
      </c>
      <c r="CA6" s="130">
        <v>10000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111000</v>
      </c>
      <c r="CQ6" s="141">
        <v>80000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42</v>
      </c>
      <c r="L7" s="81">
        <v>0</v>
      </c>
      <c r="M7" s="81">
        <v>136</v>
      </c>
      <c r="N7" s="91">
        <v>8</v>
      </c>
      <c r="O7" s="92">
        <v>1</v>
      </c>
      <c r="P7" s="93">
        <f>N7+O7</f>
        <v>9</v>
      </c>
      <c r="Q7" s="82">
        <f>IFERROR(P7/M7,"-")</f>
        <v>0.066176470588235</v>
      </c>
      <c r="R7" s="81">
        <v>0</v>
      </c>
      <c r="S7" s="81">
        <v>2</v>
      </c>
      <c r="T7" s="82">
        <f>IFERROR(S7/(O7+P7),"-")</f>
        <v>0.2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0.55555555555556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17</v>
      </c>
      <c r="L8" s="81">
        <v>0</v>
      </c>
      <c r="M8" s="81">
        <v>45</v>
      </c>
      <c r="N8" s="91">
        <v>5</v>
      </c>
      <c r="O8" s="92">
        <v>0</v>
      </c>
      <c r="P8" s="93">
        <f>N8+O8</f>
        <v>5</v>
      </c>
      <c r="Q8" s="82">
        <f>IFERROR(P8/M8,"-")</f>
        <v>0.11111111111111</v>
      </c>
      <c r="R8" s="81">
        <v>0</v>
      </c>
      <c r="S8" s="81">
        <v>1</v>
      </c>
      <c r="T8" s="82">
        <f>IFERROR(S8/(O8+P8),"-")</f>
        <v>0.2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0.2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14</v>
      </c>
      <c r="L9" s="81">
        <v>0</v>
      </c>
      <c r="M9" s="81">
        <v>30</v>
      </c>
      <c r="N9" s="91">
        <v>4</v>
      </c>
      <c r="O9" s="92">
        <v>0</v>
      </c>
      <c r="P9" s="93">
        <f>N9+O9</f>
        <v>4</v>
      </c>
      <c r="Q9" s="82">
        <f>IFERROR(P9/M9,"-")</f>
        <v>0.13333333333333</v>
      </c>
      <c r="R9" s="81">
        <v>1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30000</v>
      </c>
      <c r="Y9" s="187">
        <f>IFERROR(X9/P9,"-")</f>
        <v>7500</v>
      </c>
      <c r="Z9" s="187">
        <f>IFERROR(X9/V9,"-")</f>
        <v>30000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>
        <v>1</v>
      </c>
      <c r="BQ9" s="122">
        <f>IFERROR(BP9/BN9,"-")</f>
        <v>0.5</v>
      </c>
      <c r="BR9" s="123">
        <v>30000</v>
      </c>
      <c r="BS9" s="124">
        <f>IFERROR(BR9/BN9,"-")</f>
        <v>15000</v>
      </c>
      <c r="BT9" s="125"/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30000</v>
      </c>
      <c r="CQ9" s="141">
        <v>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190</v>
      </c>
      <c r="L10" s="81">
        <v>152</v>
      </c>
      <c r="M10" s="81">
        <v>91</v>
      </c>
      <c r="N10" s="91">
        <v>60</v>
      </c>
      <c r="O10" s="92">
        <v>0</v>
      </c>
      <c r="P10" s="93">
        <f>N10+O10</f>
        <v>60</v>
      </c>
      <c r="Q10" s="82">
        <f>IFERROR(P10/M10,"-")</f>
        <v>0.65934065934066</v>
      </c>
      <c r="R10" s="81">
        <v>14</v>
      </c>
      <c r="S10" s="81">
        <v>11</v>
      </c>
      <c r="T10" s="82">
        <f>IFERROR(S10/(O10+P10),"-")</f>
        <v>0.18333333333333</v>
      </c>
      <c r="U10" s="182"/>
      <c r="V10" s="84">
        <v>25</v>
      </c>
      <c r="W10" s="82">
        <f>IF(P10=0,"-",V10/P10)</f>
        <v>0.41666666666667</v>
      </c>
      <c r="X10" s="186">
        <v>3683703</v>
      </c>
      <c r="Y10" s="187">
        <f>IFERROR(X10/P10,"-")</f>
        <v>61395.05</v>
      </c>
      <c r="Z10" s="187">
        <f>IFERROR(X10/V10,"-")</f>
        <v>147348.12</v>
      </c>
      <c r="AA10" s="188"/>
      <c r="AB10" s="85"/>
      <c r="AC10" s="79"/>
      <c r="AD10" s="94">
        <v>2</v>
      </c>
      <c r="AE10" s="95">
        <f>IF(P10=0,"",IF(AD10=0,"",(AD10/P10)))</f>
        <v>0.033333333333333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0.016666666666667</v>
      </c>
      <c r="AO10" s="100">
        <v>1</v>
      </c>
      <c r="AP10" s="102">
        <f>IFERROR(AP10/AM10,"-")</f>
        <v>0</v>
      </c>
      <c r="AQ10" s="103">
        <v>10000</v>
      </c>
      <c r="AR10" s="104">
        <f>IFERROR(AQ10/AM10,"-")</f>
        <v>10000</v>
      </c>
      <c r="AS10" s="105"/>
      <c r="AT10" s="105">
        <v>1</v>
      </c>
      <c r="AU10" s="105"/>
      <c r="AV10" s="106">
        <v>2</v>
      </c>
      <c r="AW10" s="107">
        <f>IF(P10=0,"",IF(AV10=0,"",(AV10/P10)))</f>
        <v>0.033333333333333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0.083333333333333</v>
      </c>
      <c r="BG10" s="112">
        <v>1</v>
      </c>
      <c r="BH10" s="114">
        <f>IFERROR(BG10/BE10,"-")</f>
        <v>0.2</v>
      </c>
      <c r="BI10" s="115">
        <v>20000</v>
      </c>
      <c r="BJ10" s="116">
        <f>IFERROR(BI10/BE10,"-")</f>
        <v>4000</v>
      </c>
      <c r="BK10" s="117"/>
      <c r="BL10" s="117">
        <v>1</v>
      </c>
      <c r="BM10" s="117"/>
      <c r="BN10" s="119">
        <v>22</v>
      </c>
      <c r="BO10" s="120">
        <f>IF(P10=0,"",IF(BN10=0,"",(BN10/P10)))</f>
        <v>0.36666666666667</v>
      </c>
      <c r="BP10" s="121">
        <v>6</v>
      </c>
      <c r="BQ10" s="122">
        <f>IFERROR(BP10/BN10,"-")</f>
        <v>0.27272727272727</v>
      </c>
      <c r="BR10" s="123">
        <v>1747200</v>
      </c>
      <c r="BS10" s="124">
        <f>IFERROR(BR10/BN10,"-")</f>
        <v>79418.181818182</v>
      </c>
      <c r="BT10" s="125">
        <v>3</v>
      </c>
      <c r="BU10" s="125"/>
      <c r="BV10" s="125">
        <v>3</v>
      </c>
      <c r="BW10" s="126">
        <v>24</v>
      </c>
      <c r="BX10" s="127">
        <f>IF(P10=0,"",IF(BW10=0,"",(BW10/P10)))</f>
        <v>0.4</v>
      </c>
      <c r="BY10" s="128">
        <v>16</v>
      </c>
      <c r="BZ10" s="129">
        <f>IFERROR(BY10/BW10,"-")</f>
        <v>0.66666666666667</v>
      </c>
      <c r="CA10" s="130">
        <v>1880503</v>
      </c>
      <c r="CB10" s="131">
        <f>IFERROR(CA10/BW10,"-")</f>
        <v>78354.291666667</v>
      </c>
      <c r="CC10" s="132">
        <v>5</v>
      </c>
      <c r="CD10" s="132"/>
      <c r="CE10" s="132">
        <v>11</v>
      </c>
      <c r="CF10" s="133">
        <v>4</v>
      </c>
      <c r="CG10" s="134">
        <f>IF(P10=0,"",IF(CF10=0,"",(CF10/P10)))</f>
        <v>0.066666666666667</v>
      </c>
      <c r="CH10" s="135">
        <v>1</v>
      </c>
      <c r="CI10" s="136">
        <f>IFERROR(CH10/CF10,"-")</f>
        <v>0.25</v>
      </c>
      <c r="CJ10" s="137">
        <v>26000</v>
      </c>
      <c r="CK10" s="138">
        <f>IFERROR(CJ10/CF10,"-")</f>
        <v>6500</v>
      </c>
      <c r="CL10" s="139"/>
      <c r="CM10" s="139"/>
      <c r="CN10" s="139">
        <v>1</v>
      </c>
      <c r="CO10" s="140">
        <v>25</v>
      </c>
      <c r="CP10" s="141">
        <v>3683703</v>
      </c>
      <c r="CQ10" s="141">
        <v>1420000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0.66140350877193</v>
      </c>
      <c r="B11" s="203" t="s">
        <v>78</v>
      </c>
      <c r="C11" s="203"/>
      <c r="D11" s="203" t="s">
        <v>79</v>
      </c>
      <c r="E11" s="203" t="s">
        <v>63</v>
      </c>
      <c r="F11" s="203" t="s">
        <v>64</v>
      </c>
      <c r="G11" s="203" t="s">
        <v>80</v>
      </c>
      <c r="H11" s="90" t="s">
        <v>66</v>
      </c>
      <c r="I11" s="204" t="s">
        <v>81</v>
      </c>
      <c r="J11" s="188">
        <v>570000</v>
      </c>
      <c r="K11" s="81">
        <v>20</v>
      </c>
      <c r="L11" s="81">
        <v>0</v>
      </c>
      <c r="M11" s="81">
        <v>66</v>
      </c>
      <c r="N11" s="91">
        <v>8</v>
      </c>
      <c r="O11" s="92">
        <v>0</v>
      </c>
      <c r="P11" s="93">
        <f>N11+O11</f>
        <v>8</v>
      </c>
      <c r="Q11" s="82">
        <f>IFERROR(P11/M11,"-")</f>
        <v>0.12121212121212</v>
      </c>
      <c r="R11" s="81">
        <v>1</v>
      </c>
      <c r="S11" s="81">
        <v>3</v>
      </c>
      <c r="T11" s="82">
        <f>IFERROR(S11/(O11+P11),"-")</f>
        <v>0.375</v>
      </c>
      <c r="U11" s="182">
        <f>IFERROR(J11/SUM(P11:P16),"-")</f>
        <v>16285.714285714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-193000</v>
      </c>
      <c r="AB11" s="85">
        <f>SUM(X11:X16)/SUM(J11:J16)</f>
        <v>0.66140350877193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0.625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 t="s">
        <v>79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73</v>
      </c>
      <c r="L12" s="81">
        <v>35</v>
      </c>
      <c r="M12" s="81">
        <v>9</v>
      </c>
      <c r="N12" s="91">
        <v>8</v>
      </c>
      <c r="O12" s="92">
        <v>0</v>
      </c>
      <c r="P12" s="93">
        <f>N12+O12</f>
        <v>8</v>
      </c>
      <c r="Q12" s="82">
        <f>IFERROR(P12/M12,"-")</f>
        <v>0.88888888888889</v>
      </c>
      <c r="R12" s="81">
        <v>1</v>
      </c>
      <c r="S12" s="81">
        <v>3</v>
      </c>
      <c r="T12" s="82">
        <f>IFERROR(S12/(O12+P12),"-")</f>
        <v>0.375</v>
      </c>
      <c r="U12" s="182"/>
      <c r="V12" s="84">
        <v>2</v>
      </c>
      <c r="W12" s="82">
        <f>IF(P12=0,"-",V12/P12)</f>
        <v>0.25</v>
      </c>
      <c r="X12" s="186">
        <v>17000</v>
      </c>
      <c r="Y12" s="187">
        <f>IFERROR(X12/P12,"-")</f>
        <v>2125</v>
      </c>
      <c r="Z12" s="187">
        <f>IFERROR(X12/V12,"-")</f>
        <v>8500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0.375</v>
      </c>
      <c r="BP12" s="121">
        <v>2</v>
      </c>
      <c r="BQ12" s="122">
        <f>IFERROR(BP12/BN12,"-")</f>
        <v>0.66666666666667</v>
      </c>
      <c r="BR12" s="123">
        <v>17000</v>
      </c>
      <c r="BS12" s="124">
        <f>IFERROR(BR12/BN12,"-")</f>
        <v>5666.6666666667</v>
      </c>
      <c r="BT12" s="125">
        <v>1</v>
      </c>
      <c r="BU12" s="125"/>
      <c r="BV12" s="125">
        <v>1</v>
      </c>
      <c r="BW12" s="126">
        <v>2</v>
      </c>
      <c r="BX12" s="127">
        <f>IF(P12=0,"",IF(BW12=0,"",(BW12/P12)))</f>
        <v>0.25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2</v>
      </c>
      <c r="CG12" s="134">
        <f>IF(P12=0,"",IF(CF12=0,"",(CF12/P12)))</f>
        <v>0.25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17000</v>
      </c>
      <c r="CQ12" s="141">
        <v>12000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79</v>
      </c>
      <c r="E13" s="203" t="s">
        <v>63</v>
      </c>
      <c r="F13" s="203" t="s">
        <v>64</v>
      </c>
      <c r="G13" s="203" t="s">
        <v>84</v>
      </c>
      <c r="H13" s="90" t="s">
        <v>85</v>
      </c>
      <c r="I13" s="90" t="s">
        <v>86</v>
      </c>
      <c r="J13" s="188"/>
      <c r="K13" s="81">
        <v>15</v>
      </c>
      <c r="L13" s="81">
        <v>0</v>
      </c>
      <c r="M13" s="81">
        <v>38</v>
      </c>
      <c r="N13" s="91">
        <v>4</v>
      </c>
      <c r="O13" s="92">
        <v>0</v>
      </c>
      <c r="P13" s="93">
        <f>N13+O13</f>
        <v>4</v>
      </c>
      <c r="Q13" s="82">
        <f>IFERROR(P13/M13,"-")</f>
        <v>0.10526315789474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0.25</v>
      </c>
      <c r="X13" s="186">
        <v>6000</v>
      </c>
      <c r="Y13" s="187">
        <f>IFERROR(X13/P13,"-")</f>
        <v>1500</v>
      </c>
      <c r="Z13" s="187">
        <f>IFERROR(X13/V13,"-")</f>
        <v>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>
        <v>1</v>
      </c>
      <c r="BH13" s="114">
        <f>IFERROR(BG13/BE13,"-")</f>
        <v>1</v>
      </c>
      <c r="BI13" s="115">
        <v>6000</v>
      </c>
      <c r="BJ13" s="116">
        <f>IFERROR(BI13/BE13,"-")</f>
        <v>6000</v>
      </c>
      <c r="BK13" s="117"/>
      <c r="BL13" s="117">
        <v>1</v>
      </c>
      <c r="BM13" s="117"/>
      <c r="BN13" s="119">
        <v>3</v>
      </c>
      <c r="BO13" s="120">
        <f>IF(P13=0,"",IF(BN13=0,"",(BN13/P13)))</f>
        <v>0.75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6000</v>
      </c>
      <c r="CQ13" s="141">
        <v>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79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39</v>
      </c>
      <c r="L14" s="81">
        <v>25</v>
      </c>
      <c r="M14" s="81">
        <v>15</v>
      </c>
      <c r="N14" s="91">
        <v>5</v>
      </c>
      <c r="O14" s="92">
        <v>0</v>
      </c>
      <c r="P14" s="93">
        <f>N14+O14</f>
        <v>5</v>
      </c>
      <c r="Q14" s="82">
        <f>IFERROR(P14/M14,"-")</f>
        <v>0.33333333333333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 t="s">
        <v>84</v>
      </c>
      <c r="H15" s="90" t="s">
        <v>85</v>
      </c>
      <c r="I15" s="204" t="s">
        <v>91</v>
      </c>
      <c r="J15" s="188"/>
      <c r="K15" s="81">
        <v>18</v>
      </c>
      <c r="L15" s="81">
        <v>0</v>
      </c>
      <c r="M15" s="81">
        <v>42</v>
      </c>
      <c r="N15" s="91">
        <v>6</v>
      </c>
      <c r="O15" s="92">
        <v>0</v>
      </c>
      <c r="P15" s="93">
        <f>N15+O15</f>
        <v>6</v>
      </c>
      <c r="Q15" s="82">
        <f>IFERROR(P15/M15,"-")</f>
        <v>0.14285714285714</v>
      </c>
      <c r="R15" s="81">
        <v>1</v>
      </c>
      <c r="S15" s="81">
        <v>2</v>
      </c>
      <c r="T15" s="82">
        <f>IFERROR(S15/(O15+P15),"-")</f>
        <v>0.33333333333333</v>
      </c>
      <c r="U15" s="182"/>
      <c r="V15" s="84">
        <v>4</v>
      </c>
      <c r="W15" s="82">
        <f>IF(P15=0,"-",V15/P15)</f>
        <v>0.66666666666667</v>
      </c>
      <c r="X15" s="186">
        <v>233000</v>
      </c>
      <c r="Y15" s="187">
        <f>IFERROR(X15/P15,"-")</f>
        <v>38833.333333333</v>
      </c>
      <c r="Z15" s="187">
        <f>IFERROR(X15/V15,"-")</f>
        <v>58250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0.5</v>
      </c>
      <c r="BG15" s="112">
        <v>2</v>
      </c>
      <c r="BH15" s="114">
        <f>IFERROR(BG15/BE15,"-")</f>
        <v>0.66666666666667</v>
      </c>
      <c r="BI15" s="115">
        <v>218000</v>
      </c>
      <c r="BJ15" s="116">
        <f>IFERROR(BI15/BE15,"-")</f>
        <v>72666.666666667</v>
      </c>
      <c r="BK15" s="117"/>
      <c r="BL15" s="117"/>
      <c r="BM15" s="117">
        <v>2</v>
      </c>
      <c r="BN15" s="119">
        <v>3</v>
      </c>
      <c r="BO15" s="120">
        <f>IF(P15=0,"",IF(BN15=0,"",(BN15/P15)))</f>
        <v>0.5</v>
      </c>
      <c r="BP15" s="121">
        <v>2</v>
      </c>
      <c r="BQ15" s="122">
        <f>IFERROR(BP15/BN15,"-")</f>
        <v>0.66666666666667</v>
      </c>
      <c r="BR15" s="123">
        <v>15000</v>
      </c>
      <c r="BS15" s="124">
        <f>IFERROR(BR15/BN15,"-")</f>
        <v>5000</v>
      </c>
      <c r="BT15" s="125">
        <v>1</v>
      </c>
      <c r="BU15" s="125">
        <v>1</v>
      </c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4</v>
      </c>
      <c r="CP15" s="141">
        <v>233000</v>
      </c>
      <c r="CQ15" s="141">
        <v>115000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27</v>
      </c>
      <c r="L16" s="81">
        <v>17</v>
      </c>
      <c r="M16" s="81">
        <v>5</v>
      </c>
      <c r="N16" s="91">
        <v>4</v>
      </c>
      <c r="O16" s="92">
        <v>0</v>
      </c>
      <c r="P16" s="93">
        <f>N16+O16</f>
        <v>4</v>
      </c>
      <c r="Q16" s="82">
        <f>IFERROR(P16/M16,"-")</f>
        <v>0.8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4</v>
      </c>
      <c r="W16" s="82">
        <f>IF(P16=0,"-",V16/P16)</f>
        <v>1</v>
      </c>
      <c r="X16" s="186">
        <v>121000</v>
      </c>
      <c r="Y16" s="187">
        <f>IFERROR(X16/P16,"-")</f>
        <v>30250</v>
      </c>
      <c r="Z16" s="187">
        <f>IFERROR(X16/V16,"-")</f>
        <v>30250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4</v>
      </c>
      <c r="BO16" s="120">
        <f>IF(P16=0,"",IF(BN16=0,"",(BN16/P16)))</f>
        <v>1</v>
      </c>
      <c r="BP16" s="121">
        <v>4</v>
      </c>
      <c r="BQ16" s="122">
        <f>IFERROR(BP16/BN16,"-")</f>
        <v>1</v>
      </c>
      <c r="BR16" s="123">
        <v>121000</v>
      </c>
      <c r="BS16" s="124">
        <f>IFERROR(BR16/BN16,"-")</f>
        <v>30250</v>
      </c>
      <c r="BT16" s="125">
        <v>1</v>
      </c>
      <c r="BU16" s="125">
        <v>1</v>
      </c>
      <c r="BV16" s="125">
        <v>2</v>
      </c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4</v>
      </c>
      <c r="CP16" s="141">
        <v>121000</v>
      </c>
      <c r="CQ16" s="141">
        <v>74000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6.265625</v>
      </c>
      <c r="B17" s="203" t="s">
        <v>93</v>
      </c>
      <c r="C17" s="203"/>
      <c r="D17" s="203" t="s">
        <v>62</v>
      </c>
      <c r="E17" s="203" t="s">
        <v>63</v>
      </c>
      <c r="F17" s="203" t="s">
        <v>64</v>
      </c>
      <c r="G17" s="203" t="s">
        <v>94</v>
      </c>
      <c r="H17" s="90" t="s">
        <v>95</v>
      </c>
      <c r="I17" s="204" t="s">
        <v>91</v>
      </c>
      <c r="J17" s="188">
        <v>320000</v>
      </c>
      <c r="K17" s="81">
        <v>27</v>
      </c>
      <c r="L17" s="81">
        <v>0</v>
      </c>
      <c r="M17" s="81">
        <v>94</v>
      </c>
      <c r="N17" s="91">
        <v>18</v>
      </c>
      <c r="O17" s="92">
        <v>0</v>
      </c>
      <c r="P17" s="93">
        <f>N17+O17</f>
        <v>18</v>
      </c>
      <c r="Q17" s="82">
        <f>IFERROR(P17/M17,"-")</f>
        <v>0.19148936170213</v>
      </c>
      <c r="R17" s="81">
        <v>2</v>
      </c>
      <c r="S17" s="81">
        <v>7</v>
      </c>
      <c r="T17" s="82">
        <f>IFERROR(S17/(O17+P17),"-")</f>
        <v>0.38888888888889</v>
      </c>
      <c r="U17" s="182">
        <f>IFERROR(J17/SUM(P17:P18),"-")</f>
        <v>8888.8888888889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1685000</v>
      </c>
      <c r="AB17" s="85">
        <f>SUM(X17:X18)/SUM(J17:J18)</f>
        <v>6.265625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2</v>
      </c>
      <c r="AW17" s="107">
        <f>IF(P17=0,"",IF(AV17=0,"",(AV17/P17)))</f>
        <v>0.11111111111111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5</v>
      </c>
      <c r="BF17" s="113">
        <f>IF(P17=0,"",IF(BE17=0,"",(BE17/P17)))</f>
        <v>0.27777777777778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9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0.11111111111111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96</v>
      </c>
      <c r="C18" s="203"/>
      <c r="D18" s="203" t="s">
        <v>62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58</v>
      </c>
      <c r="L18" s="81">
        <v>50</v>
      </c>
      <c r="M18" s="81">
        <v>33</v>
      </c>
      <c r="N18" s="91">
        <v>18</v>
      </c>
      <c r="O18" s="92">
        <v>0</v>
      </c>
      <c r="P18" s="93">
        <f>N18+O18</f>
        <v>18</v>
      </c>
      <c r="Q18" s="82">
        <f>IFERROR(P18/M18,"-")</f>
        <v>0.54545454545455</v>
      </c>
      <c r="R18" s="81">
        <v>3</v>
      </c>
      <c r="S18" s="81">
        <v>0</v>
      </c>
      <c r="T18" s="82">
        <f>IFERROR(S18/(O18+P18),"-")</f>
        <v>0</v>
      </c>
      <c r="U18" s="182"/>
      <c r="V18" s="84">
        <v>5</v>
      </c>
      <c r="W18" s="82">
        <f>IF(P18=0,"-",V18/P18)</f>
        <v>0.27777777777778</v>
      </c>
      <c r="X18" s="186">
        <v>2005000</v>
      </c>
      <c r="Y18" s="187">
        <f>IFERROR(X18/P18,"-")</f>
        <v>111388.88888889</v>
      </c>
      <c r="Z18" s="187">
        <f>IFERROR(X18/V18,"-")</f>
        <v>401000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7</v>
      </c>
      <c r="BF18" s="113">
        <f>IF(P18=0,"",IF(BE18=0,"",(BE18/P18)))</f>
        <v>0.38888888888889</v>
      </c>
      <c r="BG18" s="112">
        <v>2</v>
      </c>
      <c r="BH18" s="114">
        <f>IFERROR(BG18/BE18,"-")</f>
        <v>0.28571428571429</v>
      </c>
      <c r="BI18" s="115">
        <v>21000</v>
      </c>
      <c r="BJ18" s="116">
        <f>IFERROR(BI18/BE18,"-")</f>
        <v>3000</v>
      </c>
      <c r="BK18" s="117">
        <v>1</v>
      </c>
      <c r="BL18" s="117"/>
      <c r="BM18" s="117">
        <v>1</v>
      </c>
      <c r="BN18" s="119">
        <v>7</v>
      </c>
      <c r="BO18" s="120">
        <f>IF(P18=0,"",IF(BN18=0,"",(BN18/P18)))</f>
        <v>0.38888888888889</v>
      </c>
      <c r="BP18" s="121">
        <v>2</v>
      </c>
      <c r="BQ18" s="122">
        <f>IFERROR(BP18/BN18,"-")</f>
        <v>0.28571428571429</v>
      </c>
      <c r="BR18" s="123">
        <v>14000</v>
      </c>
      <c r="BS18" s="124">
        <f>IFERROR(BR18/BN18,"-")</f>
        <v>2000</v>
      </c>
      <c r="BT18" s="125">
        <v>1</v>
      </c>
      <c r="BU18" s="125"/>
      <c r="BV18" s="125">
        <v>1</v>
      </c>
      <c r="BW18" s="126">
        <v>3</v>
      </c>
      <c r="BX18" s="127">
        <f>IF(P18=0,"",IF(BW18=0,"",(BW18/P18)))</f>
        <v>0.16666666666667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0.055555555555556</v>
      </c>
      <c r="CH18" s="135">
        <v>1</v>
      </c>
      <c r="CI18" s="136">
        <f>IFERROR(CH18/CF18,"-")</f>
        <v>1</v>
      </c>
      <c r="CJ18" s="137">
        <v>1970000</v>
      </c>
      <c r="CK18" s="138">
        <f>IFERROR(CJ18/CF18,"-")</f>
        <v>1970000</v>
      </c>
      <c r="CL18" s="139"/>
      <c r="CM18" s="139"/>
      <c r="CN18" s="139">
        <v>1</v>
      </c>
      <c r="CO18" s="140">
        <v>5</v>
      </c>
      <c r="CP18" s="141">
        <v>2005000</v>
      </c>
      <c r="CQ18" s="141">
        <v>1970000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1.8307692307692</v>
      </c>
      <c r="B19" s="203" t="s">
        <v>97</v>
      </c>
      <c r="C19" s="203"/>
      <c r="D19" s="203" t="s">
        <v>62</v>
      </c>
      <c r="E19" s="203" t="s">
        <v>98</v>
      </c>
      <c r="F19" s="203" t="s">
        <v>64</v>
      </c>
      <c r="G19" s="203" t="s">
        <v>94</v>
      </c>
      <c r="H19" s="90" t="s">
        <v>99</v>
      </c>
      <c r="I19" s="90" t="s">
        <v>100</v>
      </c>
      <c r="J19" s="188">
        <v>260000</v>
      </c>
      <c r="K19" s="81">
        <v>16</v>
      </c>
      <c r="L19" s="81">
        <v>0</v>
      </c>
      <c r="M19" s="81">
        <v>53</v>
      </c>
      <c r="N19" s="91">
        <v>8</v>
      </c>
      <c r="O19" s="92">
        <v>0</v>
      </c>
      <c r="P19" s="93">
        <f>N19+O19</f>
        <v>8</v>
      </c>
      <c r="Q19" s="82">
        <f>IFERROR(P19/M19,"-")</f>
        <v>0.15094339622642</v>
      </c>
      <c r="R19" s="81">
        <v>0</v>
      </c>
      <c r="S19" s="81">
        <v>4</v>
      </c>
      <c r="T19" s="82">
        <f>IFERROR(S19/(O19+P19),"-")</f>
        <v>0.5</v>
      </c>
      <c r="U19" s="182">
        <f>IFERROR(J19/SUM(P19:P22),"-")</f>
        <v>7222.2222222222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SUM(X19:X22)-SUM(J19:J22)</f>
        <v>216000</v>
      </c>
      <c r="AB19" s="85">
        <f>SUM(X19:X22)/SUM(J19:J22)</f>
        <v>1.8307692307692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0.125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0.125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2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62</v>
      </c>
      <c r="E20" s="203" t="s">
        <v>102</v>
      </c>
      <c r="F20" s="203" t="s">
        <v>64</v>
      </c>
      <c r="G20" s="203"/>
      <c r="H20" s="90" t="s">
        <v>99</v>
      </c>
      <c r="I20" s="90" t="s">
        <v>103</v>
      </c>
      <c r="J20" s="188"/>
      <c r="K20" s="81">
        <v>23</v>
      </c>
      <c r="L20" s="81">
        <v>0</v>
      </c>
      <c r="M20" s="81">
        <v>53</v>
      </c>
      <c r="N20" s="91">
        <v>6</v>
      </c>
      <c r="O20" s="92">
        <v>0</v>
      </c>
      <c r="P20" s="93">
        <f>N20+O20</f>
        <v>6</v>
      </c>
      <c r="Q20" s="82">
        <f>IFERROR(P20/M20,"-")</f>
        <v>0.11320754716981</v>
      </c>
      <c r="R20" s="81">
        <v>0</v>
      </c>
      <c r="S20" s="81">
        <v>2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0.16666666666667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0.16666666666667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62</v>
      </c>
      <c r="E21" s="203" t="s">
        <v>105</v>
      </c>
      <c r="F21" s="203" t="s">
        <v>64</v>
      </c>
      <c r="G21" s="203"/>
      <c r="H21" s="90" t="s">
        <v>99</v>
      </c>
      <c r="I21" s="90" t="s">
        <v>106</v>
      </c>
      <c r="J21" s="188"/>
      <c r="K21" s="81">
        <v>9</v>
      </c>
      <c r="L21" s="81">
        <v>0</v>
      </c>
      <c r="M21" s="81">
        <v>30</v>
      </c>
      <c r="N21" s="91">
        <v>4</v>
      </c>
      <c r="O21" s="92">
        <v>0</v>
      </c>
      <c r="P21" s="93">
        <f>N21+O21</f>
        <v>4</v>
      </c>
      <c r="Q21" s="82">
        <f>IFERROR(P21/M21,"-")</f>
        <v>0.13333333333333</v>
      </c>
      <c r="R21" s="81">
        <v>0</v>
      </c>
      <c r="S21" s="81">
        <v>2</v>
      </c>
      <c r="T21" s="82">
        <f>IFERROR(S21/(O21+P21),"-")</f>
        <v>0.5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2</v>
      </c>
      <c r="BX21" s="127">
        <f>IF(P21=0,"",IF(BW21=0,"",(BW21/P21)))</f>
        <v>0.5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75</v>
      </c>
      <c r="E22" s="203" t="s">
        <v>75</v>
      </c>
      <c r="F22" s="203" t="s">
        <v>76</v>
      </c>
      <c r="G22" s="203"/>
      <c r="H22" s="90"/>
      <c r="I22" s="90"/>
      <c r="J22" s="188"/>
      <c r="K22" s="81">
        <v>124</v>
      </c>
      <c r="L22" s="81">
        <v>67</v>
      </c>
      <c r="M22" s="81">
        <v>25</v>
      </c>
      <c r="N22" s="91">
        <v>18</v>
      </c>
      <c r="O22" s="92">
        <v>0</v>
      </c>
      <c r="P22" s="93">
        <f>N22+O22</f>
        <v>18</v>
      </c>
      <c r="Q22" s="82">
        <f>IFERROR(P22/M22,"-")</f>
        <v>0.72</v>
      </c>
      <c r="R22" s="81">
        <v>4</v>
      </c>
      <c r="S22" s="81">
        <v>2</v>
      </c>
      <c r="T22" s="82">
        <f>IFERROR(S22/(O22+P22),"-")</f>
        <v>0.11111111111111</v>
      </c>
      <c r="U22" s="182"/>
      <c r="V22" s="84">
        <v>5</v>
      </c>
      <c r="W22" s="82">
        <f>IF(P22=0,"-",V22/P22)</f>
        <v>0.27777777777778</v>
      </c>
      <c r="X22" s="186">
        <v>476000</v>
      </c>
      <c r="Y22" s="187">
        <f>IFERROR(X22/P22,"-")</f>
        <v>26444.444444444</v>
      </c>
      <c r="Z22" s="187">
        <f>IFERROR(X22/V22,"-")</f>
        <v>95200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0.11111111111111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4</v>
      </c>
      <c r="BO22" s="120">
        <f>IF(P22=0,"",IF(BN22=0,"",(BN22/P22)))</f>
        <v>0.22222222222222</v>
      </c>
      <c r="BP22" s="121">
        <v>1</v>
      </c>
      <c r="BQ22" s="122">
        <f>IFERROR(BP22/BN22,"-")</f>
        <v>0.25</v>
      </c>
      <c r="BR22" s="123">
        <v>3000</v>
      </c>
      <c r="BS22" s="124">
        <f>IFERROR(BR22/BN22,"-")</f>
        <v>750</v>
      </c>
      <c r="BT22" s="125">
        <v>1</v>
      </c>
      <c r="BU22" s="125"/>
      <c r="BV22" s="125"/>
      <c r="BW22" s="126">
        <v>10</v>
      </c>
      <c r="BX22" s="127">
        <f>IF(P22=0,"",IF(BW22=0,"",(BW22/P22)))</f>
        <v>0.55555555555556</v>
      </c>
      <c r="BY22" s="128">
        <v>4</v>
      </c>
      <c r="BZ22" s="129">
        <f>IFERROR(BY22/BW22,"-")</f>
        <v>0.4</v>
      </c>
      <c r="CA22" s="130">
        <v>473000</v>
      </c>
      <c r="CB22" s="131">
        <f>IFERROR(CA22/BW22,"-")</f>
        <v>47300</v>
      </c>
      <c r="CC22" s="132">
        <v>1</v>
      </c>
      <c r="CD22" s="132"/>
      <c r="CE22" s="132">
        <v>3</v>
      </c>
      <c r="CF22" s="133">
        <v>2</v>
      </c>
      <c r="CG22" s="134">
        <f>IF(P22=0,"",IF(CF22=0,"",(CF22/P22)))</f>
        <v>0.11111111111111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5</v>
      </c>
      <c r="CP22" s="141">
        <v>476000</v>
      </c>
      <c r="CQ22" s="141">
        <v>260000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0.3425</v>
      </c>
      <c r="B23" s="203" t="s">
        <v>108</v>
      </c>
      <c r="C23" s="203"/>
      <c r="D23" s="203" t="s">
        <v>62</v>
      </c>
      <c r="E23" s="203" t="s">
        <v>98</v>
      </c>
      <c r="F23" s="203" t="s">
        <v>64</v>
      </c>
      <c r="G23" s="203" t="s">
        <v>109</v>
      </c>
      <c r="H23" s="90" t="s">
        <v>110</v>
      </c>
      <c r="I23" s="90" t="s">
        <v>100</v>
      </c>
      <c r="J23" s="188">
        <v>200000</v>
      </c>
      <c r="K23" s="81">
        <v>19</v>
      </c>
      <c r="L23" s="81">
        <v>0</v>
      </c>
      <c r="M23" s="81">
        <v>68</v>
      </c>
      <c r="N23" s="91">
        <v>11</v>
      </c>
      <c r="O23" s="92">
        <v>0</v>
      </c>
      <c r="P23" s="93">
        <f>N23+O23</f>
        <v>11</v>
      </c>
      <c r="Q23" s="82">
        <f>IFERROR(P23/M23,"-")</f>
        <v>0.16176470588235</v>
      </c>
      <c r="R23" s="81">
        <v>0</v>
      </c>
      <c r="S23" s="81">
        <v>6</v>
      </c>
      <c r="T23" s="82">
        <f>IFERROR(S23/(O23+P23),"-")</f>
        <v>0.54545454545455</v>
      </c>
      <c r="U23" s="182">
        <f>IFERROR(J23/SUM(P23:P26),"-")</f>
        <v>4081.6326530612</v>
      </c>
      <c r="V23" s="84">
        <v>2</v>
      </c>
      <c r="W23" s="82">
        <f>IF(P23=0,"-",V23/P23)</f>
        <v>0.18181818181818</v>
      </c>
      <c r="X23" s="186">
        <v>29000</v>
      </c>
      <c r="Y23" s="187">
        <f>IFERROR(X23/P23,"-")</f>
        <v>2636.3636363636</v>
      </c>
      <c r="Z23" s="187">
        <f>IFERROR(X23/V23,"-")</f>
        <v>14500</v>
      </c>
      <c r="AA23" s="188">
        <f>SUM(X23:X26)-SUM(J23:J26)</f>
        <v>-131500</v>
      </c>
      <c r="AB23" s="85">
        <f>SUM(X23:X26)/SUM(J23:J26)</f>
        <v>0.3425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0.27272727272727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7</v>
      </c>
      <c r="BO23" s="120">
        <f>IF(P23=0,"",IF(BN23=0,"",(BN23/P23)))</f>
        <v>0.63636363636364</v>
      </c>
      <c r="BP23" s="121">
        <v>1</v>
      </c>
      <c r="BQ23" s="122">
        <f>IFERROR(BP23/BN23,"-")</f>
        <v>0.14285714285714</v>
      </c>
      <c r="BR23" s="123">
        <v>5000</v>
      </c>
      <c r="BS23" s="124">
        <f>IFERROR(BR23/BN23,"-")</f>
        <v>714.28571428571</v>
      </c>
      <c r="BT23" s="125">
        <v>1</v>
      </c>
      <c r="BU23" s="125"/>
      <c r="BV23" s="125"/>
      <c r="BW23" s="126">
        <v>1</v>
      </c>
      <c r="BX23" s="127">
        <f>IF(P23=0,"",IF(BW23=0,"",(BW23/P23)))</f>
        <v>0.090909090909091</v>
      </c>
      <c r="BY23" s="128">
        <v>1</v>
      </c>
      <c r="BZ23" s="129">
        <f>IFERROR(BY23/BW23,"-")</f>
        <v>1</v>
      </c>
      <c r="CA23" s="130">
        <v>24000</v>
      </c>
      <c r="CB23" s="131">
        <f>IFERROR(CA23/BW23,"-")</f>
        <v>24000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29000</v>
      </c>
      <c r="CQ23" s="141">
        <v>24000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62</v>
      </c>
      <c r="E24" s="203" t="s">
        <v>102</v>
      </c>
      <c r="F24" s="203" t="s">
        <v>64</v>
      </c>
      <c r="G24" s="203"/>
      <c r="H24" s="90" t="s">
        <v>110</v>
      </c>
      <c r="I24" s="90" t="s">
        <v>103</v>
      </c>
      <c r="J24" s="188"/>
      <c r="K24" s="81">
        <v>10</v>
      </c>
      <c r="L24" s="81">
        <v>0</v>
      </c>
      <c r="M24" s="81">
        <v>51</v>
      </c>
      <c r="N24" s="91">
        <v>6</v>
      </c>
      <c r="O24" s="92">
        <v>0</v>
      </c>
      <c r="P24" s="93">
        <f>N24+O24</f>
        <v>6</v>
      </c>
      <c r="Q24" s="82">
        <f>IFERROR(P24/M24,"-")</f>
        <v>0.11764705882353</v>
      </c>
      <c r="R24" s="81">
        <v>0</v>
      </c>
      <c r="S24" s="81">
        <v>2</v>
      </c>
      <c r="T24" s="82">
        <f>IFERROR(S24/(O24+P24),"-")</f>
        <v>0.33333333333333</v>
      </c>
      <c r="U24" s="182"/>
      <c r="V24" s="84">
        <v>1</v>
      </c>
      <c r="W24" s="82">
        <f>IF(P24=0,"-",V24/P24)</f>
        <v>0.16666666666667</v>
      </c>
      <c r="X24" s="186">
        <v>19000</v>
      </c>
      <c r="Y24" s="187">
        <f>IFERROR(X24/P24,"-")</f>
        <v>3166.6666666667</v>
      </c>
      <c r="Z24" s="187">
        <f>IFERROR(X24/V24,"-")</f>
        <v>19000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3</v>
      </c>
      <c r="AW24" s="107">
        <f>IF(P24=0,"",IF(AV24=0,"",(AV24/P24)))</f>
        <v>0.5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0.5</v>
      </c>
      <c r="BP24" s="121">
        <v>1</v>
      </c>
      <c r="BQ24" s="122">
        <f>IFERROR(BP24/BN24,"-")</f>
        <v>0.33333333333333</v>
      </c>
      <c r="BR24" s="123">
        <v>19000</v>
      </c>
      <c r="BS24" s="124">
        <f>IFERROR(BR24/BN24,"-")</f>
        <v>6333.3333333333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19000</v>
      </c>
      <c r="CQ24" s="141">
        <v>19000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112</v>
      </c>
      <c r="C25" s="203"/>
      <c r="D25" s="203" t="s">
        <v>62</v>
      </c>
      <c r="E25" s="203" t="s">
        <v>105</v>
      </c>
      <c r="F25" s="203" t="s">
        <v>64</v>
      </c>
      <c r="G25" s="203"/>
      <c r="H25" s="90" t="s">
        <v>110</v>
      </c>
      <c r="I25" s="90" t="s">
        <v>106</v>
      </c>
      <c r="J25" s="188"/>
      <c r="K25" s="81">
        <v>6</v>
      </c>
      <c r="L25" s="81">
        <v>0</v>
      </c>
      <c r="M25" s="81">
        <v>38</v>
      </c>
      <c r="N25" s="91">
        <v>5</v>
      </c>
      <c r="O25" s="92">
        <v>0</v>
      </c>
      <c r="P25" s="93">
        <f>N25+O25</f>
        <v>5</v>
      </c>
      <c r="Q25" s="82">
        <f>IFERROR(P25/M25,"-")</f>
        <v>0.13157894736842</v>
      </c>
      <c r="R25" s="81">
        <v>0</v>
      </c>
      <c r="S25" s="81">
        <v>3</v>
      </c>
      <c r="T25" s="82">
        <f>IFERROR(S25/(O25+P25),"-")</f>
        <v>0.6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75</v>
      </c>
      <c r="E26" s="203" t="s">
        <v>75</v>
      </c>
      <c r="F26" s="203" t="s">
        <v>76</v>
      </c>
      <c r="G26" s="203"/>
      <c r="H26" s="90"/>
      <c r="I26" s="90"/>
      <c r="J26" s="188"/>
      <c r="K26" s="81">
        <v>100</v>
      </c>
      <c r="L26" s="81">
        <v>63</v>
      </c>
      <c r="M26" s="81">
        <v>35</v>
      </c>
      <c r="N26" s="91">
        <v>27</v>
      </c>
      <c r="O26" s="92">
        <v>0</v>
      </c>
      <c r="P26" s="93">
        <f>N26+O26</f>
        <v>27</v>
      </c>
      <c r="Q26" s="82">
        <f>IFERROR(P26/M26,"-")</f>
        <v>0.77142857142857</v>
      </c>
      <c r="R26" s="81">
        <v>0</v>
      </c>
      <c r="S26" s="81">
        <v>3</v>
      </c>
      <c r="T26" s="82">
        <f>IFERROR(S26/(O26+P26),"-")</f>
        <v>0.11111111111111</v>
      </c>
      <c r="U26" s="182"/>
      <c r="V26" s="84">
        <v>4</v>
      </c>
      <c r="W26" s="82">
        <f>IF(P26=0,"-",V26/P26)</f>
        <v>0.14814814814815</v>
      </c>
      <c r="X26" s="186">
        <v>20500</v>
      </c>
      <c r="Y26" s="187">
        <f>IFERROR(X26/P26,"-")</f>
        <v>759.25925925926</v>
      </c>
      <c r="Z26" s="187">
        <f>IFERROR(X26/V26,"-")</f>
        <v>5125</v>
      </c>
      <c r="AA26" s="188"/>
      <c r="AB26" s="85"/>
      <c r="AC26" s="79"/>
      <c r="AD26" s="94">
        <v>2</v>
      </c>
      <c r="AE26" s="95">
        <f>IF(P26=0,"",IF(AD26=0,"",(AD26/P26)))</f>
        <v>0.074074074074074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5</v>
      </c>
      <c r="BF26" s="113">
        <f>IF(P26=0,"",IF(BE26=0,"",(BE26/P26)))</f>
        <v>0.18518518518519</v>
      </c>
      <c r="BG26" s="112">
        <v>1</v>
      </c>
      <c r="BH26" s="114">
        <f>IFERROR(BG26/BE26,"-")</f>
        <v>0.2</v>
      </c>
      <c r="BI26" s="115">
        <v>1500</v>
      </c>
      <c r="BJ26" s="116">
        <f>IFERROR(BI26/BE26,"-")</f>
        <v>300</v>
      </c>
      <c r="BK26" s="117">
        <v>1</v>
      </c>
      <c r="BL26" s="117"/>
      <c r="BM26" s="117"/>
      <c r="BN26" s="119">
        <v>9</v>
      </c>
      <c r="BO26" s="120">
        <f>IF(P26=0,"",IF(BN26=0,"",(BN26/P26)))</f>
        <v>0.33333333333333</v>
      </c>
      <c r="BP26" s="121">
        <v>1</v>
      </c>
      <c r="BQ26" s="122">
        <f>IFERROR(BP26/BN26,"-")</f>
        <v>0.11111111111111</v>
      </c>
      <c r="BR26" s="123">
        <v>13000</v>
      </c>
      <c r="BS26" s="124">
        <f>IFERROR(BR26/BN26,"-")</f>
        <v>1444.4444444444</v>
      </c>
      <c r="BT26" s="125"/>
      <c r="BU26" s="125"/>
      <c r="BV26" s="125">
        <v>1</v>
      </c>
      <c r="BW26" s="126">
        <v>7</v>
      </c>
      <c r="BX26" s="127">
        <f>IF(P26=0,"",IF(BW26=0,"",(BW26/P26)))</f>
        <v>0.25925925925926</v>
      </c>
      <c r="BY26" s="128">
        <v>1</v>
      </c>
      <c r="BZ26" s="129">
        <f>IFERROR(BY26/BW26,"-")</f>
        <v>0.14285714285714</v>
      </c>
      <c r="CA26" s="130">
        <v>3000</v>
      </c>
      <c r="CB26" s="131">
        <f>IFERROR(CA26/BW26,"-")</f>
        <v>428.57142857143</v>
      </c>
      <c r="CC26" s="132">
        <v>1</v>
      </c>
      <c r="CD26" s="132"/>
      <c r="CE26" s="132"/>
      <c r="CF26" s="133">
        <v>4</v>
      </c>
      <c r="CG26" s="134">
        <f>IF(P26=0,"",IF(CF26=0,"",(CF26/P26)))</f>
        <v>0.14814814814815</v>
      </c>
      <c r="CH26" s="135">
        <v>1</v>
      </c>
      <c r="CI26" s="136">
        <f>IFERROR(CH26/CF26,"-")</f>
        <v>0.25</v>
      </c>
      <c r="CJ26" s="137">
        <v>3000</v>
      </c>
      <c r="CK26" s="138">
        <f>IFERROR(CJ26/CF26,"-")</f>
        <v>750</v>
      </c>
      <c r="CL26" s="139">
        <v>1</v>
      </c>
      <c r="CM26" s="139"/>
      <c r="CN26" s="139"/>
      <c r="CO26" s="140">
        <v>4</v>
      </c>
      <c r="CP26" s="141">
        <v>20500</v>
      </c>
      <c r="CQ26" s="141">
        <v>13000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3.776</v>
      </c>
      <c r="B27" s="203" t="s">
        <v>114</v>
      </c>
      <c r="C27" s="203"/>
      <c r="D27" s="203" t="s">
        <v>62</v>
      </c>
      <c r="E27" s="203" t="s">
        <v>98</v>
      </c>
      <c r="F27" s="203" t="s">
        <v>64</v>
      </c>
      <c r="G27" s="203" t="s">
        <v>115</v>
      </c>
      <c r="H27" s="90" t="s">
        <v>116</v>
      </c>
      <c r="I27" s="90" t="s">
        <v>117</v>
      </c>
      <c r="J27" s="188">
        <v>250000</v>
      </c>
      <c r="K27" s="81">
        <v>11</v>
      </c>
      <c r="L27" s="81">
        <v>0</v>
      </c>
      <c r="M27" s="81">
        <v>52</v>
      </c>
      <c r="N27" s="91">
        <v>6</v>
      </c>
      <c r="O27" s="92">
        <v>0</v>
      </c>
      <c r="P27" s="93">
        <f>N27+O27</f>
        <v>6</v>
      </c>
      <c r="Q27" s="82">
        <f>IFERROR(P27/M27,"-")</f>
        <v>0.11538461538462</v>
      </c>
      <c r="R27" s="81">
        <v>0</v>
      </c>
      <c r="S27" s="81">
        <v>2</v>
      </c>
      <c r="T27" s="82">
        <f>IFERROR(S27/(O27+P27),"-")</f>
        <v>0.33333333333333</v>
      </c>
      <c r="U27" s="182">
        <f>IFERROR(J27/SUM(P27:P30),"-")</f>
        <v>8620.6896551724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SUM(X27:X30)-SUM(J27:J30)</f>
        <v>694000</v>
      </c>
      <c r="AB27" s="85">
        <f>SUM(X27:X30)/SUM(J27:J30)</f>
        <v>3.776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5</v>
      </c>
      <c r="BO27" s="120">
        <f>IF(P27=0,"",IF(BN27=0,"",(BN27/P27)))</f>
        <v>0.83333333333333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118</v>
      </c>
      <c r="C28" s="203"/>
      <c r="D28" s="203" t="s">
        <v>62</v>
      </c>
      <c r="E28" s="203" t="s">
        <v>102</v>
      </c>
      <c r="F28" s="203" t="s">
        <v>64</v>
      </c>
      <c r="G28" s="203"/>
      <c r="H28" s="90" t="s">
        <v>116</v>
      </c>
      <c r="I28" s="90"/>
      <c r="J28" s="188"/>
      <c r="K28" s="81">
        <v>20</v>
      </c>
      <c r="L28" s="81">
        <v>0</v>
      </c>
      <c r="M28" s="81">
        <v>72</v>
      </c>
      <c r="N28" s="91">
        <v>3</v>
      </c>
      <c r="O28" s="92">
        <v>0</v>
      </c>
      <c r="P28" s="93">
        <f>N28+O28</f>
        <v>3</v>
      </c>
      <c r="Q28" s="82">
        <f>IFERROR(P28/M28,"-")</f>
        <v>0.041666666666667</v>
      </c>
      <c r="R28" s="81">
        <v>1</v>
      </c>
      <c r="S28" s="81">
        <v>1</v>
      </c>
      <c r="T28" s="82">
        <f>IFERROR(S28/(O28+P28),"-")</f>
        <v>0.33333333333333</v>
      </c>
      <c r="U28" s="182"/>
      <c r="V28" s="84">
        <v>1</v>
      </c>
      <c r="W28" s="82">
        <f>IF(P28=0,"-",V28/P28)</f>
        <v>0.33333333333333</v>
      </c>
      <c r="X28" s="186">
        <v>880000</v>
      </c>
      <c r="Y28" s="187">
        <f>IFERROR(X28/P28,"-")</f>
        <v>293333.33333333</v>
      </c>
      <c r="Z28" s="187">
        <f>IFERROR(X28/V28,"-")</f>
        <v>880000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>
        <v>1</v>
      </c>
      <c r="BZ28" s="129">
        <f>IFERROR(BY28/BW28,"-")</f>
        <v>1</v>
      </c>
      <c r="CA28" s="130">
        <v>880000</v>
      </c>
      <c r="CB28" s="131">
        <f>IFERROR(CA28/BW28,"-")</f>
        <v>880000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880000</v>
      </c>
      <c r="CQ28" s="141">
        <v>880000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119</v>
      </c>
      <c r="C29" s="203"/>
      <c r="D29" s="203" t="s">
        <v>62</v>
      </c>
      <c r="E29" s="203" t="s">
        <v>105</v>
      </c>
      <c r="F29" s="203" t="s">
        <v>64</v>
      </c>
      <c r="G29" s="203"/>
      <c r="H29" s="90" t="s">
        <v>116</v>
      </c>
      <c r="I29" s="90"/>
      <c r="J29" s="188"/>
      <c r="K29" s="81">
        <v>31</v>
      </c>
      <c r="L29" s="81">
        <v>0</v>
      </c>
      <c r="M29" s="81">
        <v>73</v>
      </c>
      <c r="N29" s="91">
        <v>7</v>
      </c>
      <c r="O29" s="92">
        <v>0</v>
      </c>
      <c r="P29" s="93">
        <f>N29+O29</f>
        <v>7</v>
      </c>
      <c r="Q29" s="82">
        <f>IFERROR(P29/M29,"-")</f>
        <v>0.095890410958904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0.14285714285714</v>
      </c>
      <c r="X29" s="186">
        <v>10000</v>
      </c>
      <c r="Y29" s="187">
        <f>IFERROR(X29/P29,"-")</f>
        <v>1428.5714285714</v>
      </c>
      <c r="Z29" s="187">
        <f>IFERROR(X29/V29,"-")</f>
        <v>10000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2</v>
      </c>
      <c r="AW29" s="107">
        <f>IF(P29=0,"",IF(AV29=0,"",(AV29/P29)))</f>
        <v>0.28571428571429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4</v>
      </c>
      <c r="BF29" s="113">
        <f>IF(P29=0,"",IF(BE29=0,"",(BE29/P29)))</f>
        <v>0.57142857142857</v>
      </c>
      <c r="BG29" s="112">
        <v>1</v>
      </c>
      <c r="BH29" s="114">
        <f>IFERROR(BG29/BE29,"-")</f>
        <v>0.25</v>
      </c>
      <c r="BI29" s="115">
        <v>10000</v>
      </c>
      <c r="BJ29" s="116">
        <f>IFERROR(BI29/BE29,"-")</f>
        <v>2500</v>
      </c>
      <c r="BK29" s="117"/>
      <c r="BL29" s="117">
        <v>1</v>
      </c>
      <c r="BM29" s="117"/>
      <c r="BN29" s="119">
        <v>1</v>
      </c>
      <c r="BO29" s="120">
        <f>IF(P29=0,"",IF(BN29=0,"",(BN29/P29)))</f>
        <v>0.14285714285714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10000</v>
      </c>
      <c r="CQ29" s="141">
        <v>10000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75</v>
      </c>
      <c r="E30" s="203" t="s">
        <v>75</v>
      </c>
      <c r="F30" s="203" t="s">
        <v>76</v>
      </c>
      <c r="G30" s="203"/>
      <c r="H30" s="90"/>
      <c r="I30" s="90"/>
      <c r="J30" s="188"/>
      <c r="K30" s="81">
        <v>108</v>
      </c>
      <c r="L30" s="81">
        <v>62</v>
      </c>
      <c r="M30" s="81">
        <v>45</v>
      </c>
      <c r="N30" s="91">
        <v>13</v>
      </c>
      <c r="O30" s="92">
        <v>0</v>
      </c>
      <c r="P30" s="93">
        <f>N30+O30</f>
        <v>13</v>
      </c>
      <c r="Q30" s="82">
        <f>IFERROR(P30/M30,"-")</f>
        <v>0.28888888888889</v>
      </c>
      <c r="R30" s="81">
        <v>4</v>
      </c>
      <c r="S30" s="81">
        <v>1</v>
      </c>
      <c r="T30" s="82">
        <f>IFERROR(S30/(O30+P30),"-")</f>
        <v>0.076923076923077</v>
      </c>
      <c r="U30" s="182"/>
      <c r="V30" s="84">
        <v>6</v>
      </c>
      <c r="W30" s="82">
        <f>IF(P30=0,"-",V30/P30)</f>
        <v>0.46153846153846</v>
      </c>
      <c r="X30" s="186">
        <v>54000</v>
      </c>
      <c r="Y30" s="187">
        <f>IFERROR(X30/P30,"-")</f>
        <v>4153.8461538462</v>
      </c>
      <c r="Z30" s="187">
        <f>IFERROR(X30/V30,"-")</f>
        <v>9000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0.15384615384615</v>
      </c>
      <c r="BG30" s="112">
        <v>2</v>
      </c>
      <c r="BH30" s="114">
        <f>IFERROR(BG30/BE30,"-")</f>
        <v>1</v>
      </c>
      <c r="BI30" s="115">
        <v>6000</v>
      </c>
      <c r="BJ30" s="116">
        <f>IFERROR(BI30/BE30,"-")</f>
        <v>3000</v>
      </c>
      <c r="BK30" s="117">
        <v>2</v>
      </c>
      <c r="BL30" s="117"/>
      <c r="BM30" s="117"/>
      <c r="BN30" s="119">
        <v>7</v>
      </c>
      <c r="BO30" s="120">
        <f>IF(P30=0,"",IF(BN30=0,"",(BN30/P30)))</f>
        <v>0.53846153846154</v>
      </c>
      <c r="BP30" s="121">
        <v>2</v>
      </c>
      <c r="BQ30" s="122">
        <f>IFERROR(BP30/BN30,"-")</f>
        <v>0.28571428571429</v>
      </c>
      <c r="BR30" s="123">
        <v>11000</v>
      </c>
      <c r="BS30" s="124">
        <f>IFERROR(BR30/BN30,"-")</f>
        <v>1571.4285714286</v>
      </c>
      <c r="BT30" s="125">
        <v>1</v>
      </c>
      <c r="BU30" s="125">
        <v>1</v>
      </c>
      <c r="BV30" s="125"/>
      <c r="BW30" s="126">
        <v>3</v>
      </c>
      <c r="BX30" s="127">
        <f>IF(P30=0,"",IF(BW30=0,"",(BW30/P30)))</f>
        <v>0.23076923076923</v>
      </c>
      <c r="BY30" s="128">
        <v>2</v>
      </c>
      <c r="BZ30" s="129">
        <f>IFERROR(BY30/BW30,"-")</f>
        <v>0.66666666666667</v>
      </c>
      <c r="CA30" s="130">
        <v>34000</v>
      </c>
      <c r="CB30" s="131">
        <f>IFERROR(CA30/BW30,"-")</f>
        <v>11333.333333333</v>
      </c>
      <c r="CC30" s="132"/>
      <c r="CD30" s="132"/>
      <c r="CE30" s="132">
        <v>2</v>
      </c>
      <c r="CF30" s="133">
        <v>1</v>
      </c>
      <c r="CG30" s="134">
        <f>IF(P30=0,"",IF(CF30=0,"",(CF30/P30)))</f>
        <v>0.076923076923077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6</v>
      </c>
      <c r="CP30" s="141">
        <v>54000</v>
      </c>
      <c r="CQ30" s="141">
        <v>21000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0.85</v>
      </c>
      <c r="B31" s="203" t="s">
        <v>121</v>
      </c>
      <c r="C31" s="203"/>
      <c r="D31" s="203" t="s">
        <v>122</v>
      </c>
      <c r="E31" s="203" t="s">
        <v>123</v>
      </c>
      <c r="F31" s="203" t="s">
        <v>64</v>
      </c>
      <c r="G31" s="203" t="s">
        <v>65</v>
      </c>
      <c r="H31" s="90" t="s">
        <v>85</v>
      </c>
      <c r="I31" s="204" t="s">
        <v>81</v>
      </c>
      <c r="J31" s="188">
        <v>120000</v>
      </c>
      <c r="K31" s="81">
        <v>17</v>
      </c>
      <c r="L31" s="81">
        <v>0</v>
      </c>
      <c r="M31" s="81">
        <v>54</v>
      </c>
      <c r="N31" s="91">
        <v>3</v>
      </c>
      <c r="O31" s="92">
        <v>0</v>
      </c>
      <c r="P31" s="93">
        <f>N31+O31</f>
        <v>3</v>
      </c>
      <c r="Q31" s="82">
        <f>IFERROR(P31/M31,"-")</f>
        <v>0.055555555555556</v>
      </c>
      <c r="R31" s="81">
        <v>0</v>
      </c>
      <c r="S31" s="81">
        <v>0</v>
      </c>
      <c r="T31" s="82">
        <f>IFERROR(S31/(O31+P31),"-")</f>
        <v>0</v>
      </c>
      <c r="U31" s="182">
        <f>IFERROR(J31/SUM(P31:P32),"-")</f>
        <v>17142.857142857</v>
      </c>
      <c r="V31" s="84">
        <v>2</v>
      </c>
      <c r="W31" s="82">
        <f>IF(P31=0,"-",V31/P31)</f>
        <v>0.66666666666667</v>
      </c>
      <c r="X31" s="186">
        <v>92000</v>
      </c>
      <c r="Y31" s="187">
        <f>IFERROR(X31/P31,"-")</f>
        <v>30666.666666667</v>
      </c>
      <c r="Z31" s="187">
        <f>IFERROR(X31/V31,"-")</f>
        <v>46000</v>
      </c>
      <c r="AA31" s="188">
        <f>SUM(X31:X32)-SUM(J31:J32)</f>
        <v>-18000</v>
      </c>
      <c r="AB31" s="85">
        <f>SUM(X31:X32)/SUM(J31:J32)</f>
        <v>0.85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0.33333333333333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>
        <v>2</v>
      </c>
      <c r="BQ31" s="122">
        <f>IFERROR(BP31/BN31,"-")</f>
        <v>1</v>
      </c>
      <c r="BR31" s="123">
        <v>92000</v>
      </c>
      <c r="BS31" s="124">
        <f>IFERROR(BR31/BN31,"-")</f>
        <v>46000</v>
      </c>
      <c r="BT31" s="125">
        <v>1</v>
      </c>
      <c r="BU31" s="125"/>
      <c r="BV31" s="125">
        <v>1</v>
      </c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92000</v>
      </c>
      <c r="CQ31" s="141">
        <v>89000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122</v>
      </c>
      <c r="E32" s="203" t="s">
        <v>123</v>
      </c>
      <c r="F32" s="203" t="s">
        <v>76</v>
      </c>
      <c r="G32" s="203"/>
      <c r="H32" s="90"/>
      <c r="I32" s="90"/>
      <c r="J32" s="188"/>
      <c r="K32" s="81">
        <v>34</v>
      </c>
      <c r="L32" s="81">
        <v>26</v>
      </c>
      <c r="M32" s="81">
        <v>5</v>
      </c>
      <c r="N32" s="91">
        <v>4</v>
      </c>
      <c r="O32" s="92">
        <v>0</v>
      </c>
      <c r="P32" s="93">
        <f>N32+O32</f>
        <v>4</v>
      </c>
      <c r="Q32" s="82">
        <f>IFERROR(P32/M32,"-")</f>
        <v>0.8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2</v>
      </c>
      <c r="W32" s="82">
        <f>IF(P32=0,"-",V32/P32)</f>
        <v>0.5</v>
      </c>
      <c r="X32" s="186">
        <v>10000</v>
      </c>
      <c r="Y32" s="187">
        <f>IFERROR(X32/P32,"-")</f>
        <v>2500</v>
      </c>
      <c r="Z32" s="187">
        <f>IFERROR(X32/V32,"-")</f>
        <v>5000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0.25</v>
      </c>
      <c r="AX32" s="106">
        <v>1</v>
      </c>
      <c r="AY32" s="108">
        <f>IFERROR(AX32/AV32,"-")</f>
        <v>1</v>
      </c>
      <c r="AZ32" s="109">
        <v>5000</v>
      </c>
      <c r="BA32" s="110">
        <f>IFERROR(AZ32/AV32,"-")</f>
        <v>5000</v>
      </c>
      <c r="BB32" s="111">
        <v>1</v>
      </c>
      <c r="BC32" s="111"/>
      <c r="BD32" s="111"/>
      <c r="BE32" s="112">
        <v>1</v>
      </c>
      <c r="BF32" s="113">
        <f>IF(P32=0,"",IF(BE32=0,"",(BE32/P32)))</f>
        <v>0.25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0.25</v>
      </c>
      <c r="CH32" s="135">
        <v>1</v>
      </c>
      <c r="CI32" s="136">
        <f>IFERROR(CH32/CF32,"-")</f>
        <v>1</v>
      </c>
      <c r="CJ32" s="137">
        <v>5000</v>
      </c>
      <c r="CK32" s="138">
        <f>IFERROR(CJ32/CF32,"-")</f>
        <v>5000</v>
      </c>
      <c r="CL32" s="139">
        <v>1</v>
      </c>
      <c r="CM32" s="139"/>
      <c r="CN32" s="139"/>
      <c r="CO32" s="140">
        <v>2</v>
      </c>
      <c r="CP32" s="141">
        <v>10000</v>
      </c>
      <c r="CQ32" s="141">
        <v>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0.28333333333333</v>
      </c>
      <c r="B33" s="203" t="s">
        <v>125</v>
      </c>
      <c r="C33" s="203"/>
      <c r="D33" s="203" t="s">
        <v>122</v>
      </c>
      <c r="E33" s="203" t="s">
        <v>63</v>
      </c>
      <c r="F33" s="203" t="s">
        <v>64</v>
      </c>
      <c r="G33" s="203" t="s">
        <v>126</v>
      </c>
      <c r="H33" s="90" t="s">
        <v>85</v>
      </c>
      <c r="I33" s="205" t="s">
        <v>127</v>
      </c>
      <c r="J33" s="188">
        <v>300000</v>
      </c>
      <c r="K33" s="81">
        <v>37</v>
      </c>
      <c r="L33" s="81">
        <v>0</v>
      </c>
      <c r="M33" s="81">
        <v>108</v>
      </c>
      <c r="N33" s="91">
        <v>12</v>
      </c>
      <c r="O33" s="92">
        <v>0</v>
      </c>
      <c r="P33" s="93">
        <f>N33+O33</f>
        <v>12</v>
      </c>
      <c r="Q33" s="82">
        <f>IFERROR(P33/M33,"-")</f>
        <v>0.11111111111111</v>
      </c>
      <c r="R33" s="81">
        <v>2</v>
      </c>
      <c r="S33" s="81">
        <v>3</v>
      </c>
      <c r="T33" s="82">
        <f>IFERROR(S33/(O33+P33),"-")</f>
        <v>0.25</v>
      </c>
      <c r="U33" s="182">
        <f>IFERROR(J33/SUM(P33:P34),"-")</f>
        <v>13636.363636364</v>
      </c>
      <c r="V33" s="84">
        <v>3</v>
      </c>
      <c r="W33" s="82">
        <f>IF(P33=0,"-",V33/P33)</f>
        <v>0.25</v>
      </c>
      <c r="X33" s="186">
        <v>74000</v>
      </c>
      <c r="Y33" s="187">
        <f>IFERROR(X33/P33,"-")</f>
        <v>6166.6666666667</v>
      </c>
      <c r="Z33" s="187">
        <f>IFERROR(X33/V33,"-")</f>
        <v>24666.666666667</v>
      </c>
      <c r="AA33" s="188">
        <f>SUM(X33:X34)-SUM(J33:J34)</f>
        <v>-215000</v>
      </c>
      <c r="AB33" s="85">
        <f>SUM(X33:X34)/SUM(J33:J34)</f>
        <v>0.28333333333333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4</v>
      </c>
      <c r="BF33" s="113">
        <f>IF(P33=0,"",IF(BE33=0,"",(BE33/P33)))</f>
        <v>0.33333333333333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5</v>
      </c>
      <c r="BO33" s="120">
        <f>IF(P33=0,"",IF(BN33=0,"",(BN33/P33)))</f>
        <v>0.41666666666667</v>
      </c>
      <c r="BP33" s="121">
        <v>2</v>
      </c>
      <c r="BQ33" s="122">
        <f>IFERROR(BP33/BN33,"-")</f>
        <v>0.4</v>
      </c>
      <c r="BR33" s="123">
        <v>62000</v>
      </c>
      <c r="BS33" s="124">
        <f>IFERROR(BR33/BN33,"-")</f>
        <v>12400</v>
      </c>
      <c r="BT33" s="125"/>
      <c r="BU33" s="125"/>
      <c r="BV33" s="125">
        <v>2</v>
      </c>
      <c r="BW33" s="126">
        <v>1</v>
      </c>
      <c r="BX33" s="127">
        <f>IF(P33=0,"",IF(BW33=0,"",(BW33/P33)))</f>
        <v>0.083333333333333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2</v>
      </c>
      <c r="CG33" s="134">
        <f>IF(P33=0,"",IF(CF33=0,"",(CF33/P33)))</f>
        <v>0.16666666666667</v>
      </c>
      <c r="CH33" s="135">
        <v>1</v>
      </c>
      <c r="CI33" s="136">
        <f>IFERROR(CH33/CF33,"-")</f>
        <v>0.5</v>
      </c>
      <c r="CJ33" s="137">
        <v>12000</v>
      </c>
      <c r="CK33" s="138">
        <f>IFERROR(CJ33/CF33,"-")</f>
        <v>6000</v>
      </c>
      <c r="CL33" s="139"/>
      <c r="CM33" s="139"/>
      <c r="CN33" s="139">
        <v>1</v>
      </c>
      <c r="CO33" s="140">
        <v>3</v>
      </c>
      <c r="CP33" s="141">
        <v>74000</v>
      </c>
      <c r="CQ33" s="141">
        <v>50000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128</v>
      </c>
      <c r="C34" s="203"/>
      <c r="D34" s="203" t="s">
        <v>122</v>
      </c>
      <c r="E34" s="203" t="s">
        <v>63</v>
      </c>
      <c r="F34" s="203" t="s">
        <v>76</v>
      </c>
      <c r="G34" s="203"/>
      <c r="H34" s="90"/>
      <c r="I34" s="90"/>
      <c r="J34" s="188"/>
      <c r="K34" s="81">
        <v>49</v>
      </c>
      <c r="L34" s="81">
        <v>43</v>
      </c>
      <c r="M34" s="81">
        <v>20</v>
      </c>
      <c r="N34" s="91">
        <v>10</v>
      </c>
      <c r="O34" s="92">
        <v>0</v>
      </c>
      <c r="P34" s="93">
        <f>N34+O34</f>
        <v>10</v>
      </c>
      <c r="Q34" s="82">
        <f>IFERROR(P34/M34,"-")</f>
        <v>0.5</v>
      </c>
      <c r="R34" s="81">
        <v>1</v>
      </c>
      <c r="S34" s="81">
        <v>2</v>
      </c>
      <c r="T34" s="82">
        <f>IFERROR(S34/(O34+P34),"-")</f>
        <v>0.2</v>
      </c>
      <c r="U34" s="182"/>
      <c r="V34" s="84">
        <v>1</v>
      </c>
      <c r="W34" s="82">
        <f>IF(P34=0,"-",V34/P34)</f>
        <v>0.1</v>
      </c>
      <c r="X34" s="186">
        <v>11000</v>
      </c>
      <c r="Y34" s="187">
        <f>IFERROR(X34/P34,"-")</f>
        <v>1100</v>
      </c>
      <c r="Z34" s="187">
        <f>IFERROR(X34/V34,"-")</f>
        <v>11000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0.4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0.4</v>
      </c>
      <c r="BP34" s="121">
        <v>1</v>
      </c>
      <c r="BQ34" s="122">
        <f>IFERROR(BP34/BN34,"-")</f>
        <v>0.25</v>
      </c>
      <c r="BR34" s="123">
        <v>11000</v>
      </c>
      <c r="BS34" s="124">
        <f>IFERROR(BR34/BN34,"-")</f>
        <v>2750</v>
      </c>
      <c r="BT34" s="125"/>
      <c r="BU34" s="125"/>
      <c r="BV34" s="125">
        <v>1</v>
      </c>
      <c r="BW34" s="126">
        <v>2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11000</v>
      </c>
      <c r="CQ34" s="141">
        <v>11000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1.375</v>
      </c>
      <c r="B35" s="203" t="s">
        <v>129</v>
      </c>
      <c r="C35" s="203"/>
      <c r="D35" s="203" t="s">
        <v>122</v>
      </c>
      <c r="E35" s="203" t="s">
        <v>90</v>
      </c>
      <c r="F35" s="203" t="s">
        <v>64</v>
      </c>
      <c r="G35" s="203" t="s">
        <v>130</v>
      </c>
      <c r="H35" s="90" t="s">
        <v>66</v>
      </c>
      <c r="I35" s="205" t="s">
        <v>131</v>
      </c>
      <c r="J35" s="188">
        <v>120000</v>
      </c>
      <c r="K35" s="81">
        <v>12</v>
      </c>
      <c r="L35" s="81">
        <v>0</v>
      </c>
      <c r="M35" s="81">
        <v>60</v>
      </c>
      <c r="N35" s="91">
        <v>2</v>
      </c>
      <c r="O35" s="92">
        <v>0</v>
      </c>
      <c r="P35" s="93">
        <f>N35+O35</f>
        <v>2</v>
      </c>
      <c r="Q35" s="82">
        <f>IFERROR(P35/M35,"-")</f>
        <v>0.033333333333333</v>
      </c>
      <c r="R35" s="81">
        <v>0</v>
      </c>
      <c r="S35" s="81">
        <v>2</v>
      </c>
      <c r="T35" s="82">
        <f>IFERROR(S35/(O35+P35),"-")</f>
        <v>1</v>
      </c>
      <c r="U35" s="182">
        <f>IFERROR(J35/SUM(P35:P36),"-")</f>
        <v>8571.4285714286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45000</v>
      </c>
      <c r="AB35" s="85">
        <f>SUM(X35:X36)/SUM(J35:J36)</f>
        <v>1.375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132</v>
      </c>
      <c r="C36" s="203"/>
      <c r="D36" s="203" t="s">
        <v>122</v>
      </c>
      <c r="E36" s="203" t="s">
        <v>90</v>
      </c>
      <c r="F36" s="203" t="s">
        <v>76</v>
      </c>
      <c r="G36" s="203"/>
      <c r="H36" s="90"/>
      <c r="I36" s="90"/>
      <c r="J36" s="188"/>
      <c r="K36" s="81">
        <v>36</v>
      </c>
      <c r="L36" s="81">
        <v>25</v>
      </c>
      <c r="M36" s="81">
        <v>19</v>
      </c>
      <c r="N36" s="91">
        <v>12</v>
      </c>
      <c r="O36" s="92">
        <v>0</v>
      </c>
      <c r="P36" s="93">
        <f>N36+O36</f>
        <v>12</v>
      </c>
      <c r="Q36" s="82">
        <f>IFERROR(P36/M36,"-")</f>
        <v>0.63157894736842</v>
      </c>
      <c r="R36" s="81">
        <v>5</v>
      </c>
      <c r="S36" s="81">
        <v>1</v>
      </c>
      <c r="T36" s="82">
        <f>IFERROR(S36/(O36+P36),"-")</f>
        <v>0.083333333333333</v>
      </c>
      <c r="U36" s="182"/>
      <c r="V36" s="84">
        <v>5</v>
      </c>
      <c r="W36" s="82">
        <f>IF(P36=0,"-",V36/P36)</f>
        <v>0.41666666666667</v>
      </c>
      <c r="X36" s="186">
        <v>165000</v>
      </c>
      <c r="Y36" s="187">
        <f>IFERROR(X36/P36,"-")</f>
        <v>13750</v>
      </c>
      <c r="Z36" s="187">
        <f>IFERROR(X36/V36,"-")</f>
        <v>33000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0.083333333333333</v>
      </c>
      <c r="AO36" s="100">
        <v>1</v>
      </c>
      <c r="AP36" s="102">
        <f>IFERROR(AP36/AM36,"-")</f>
        <v>0</v>
      </c>
      <c r="AQ36" s="103">
        <v>5000</v>
      </c>
      <c r="AR36" s="104">
        <f>IFERROR(AQ36/AM36,"-")</f>
        <v>5000</v>
      </c>
      <c r="AS36" s="105">
        <v>1</v>
      </c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4</v>
      </c>
      <c r="BF36" s="113">
        <f>IF(P36=0,"",IF(BE36=0,"",(BE36/P36)))</f>
        <v>0.33333333333333</v>
      </c>
      <c r="BG36" s="112">
        <v>2</v>
      </c>
      <c r="BH36" s="114">
        <f>IFERROR(BG36/BE36,"-")</f>
        <v>0.5</v>
      </c>
      <c r="BI36" s="115">
        <v>97000</v>
      </c>
      <c r="BJ36" s="116">
        <f>IFERROR(BI36/BE36,"-")</f>
        <v>24250</v>
      </c>
      <c r="BK36" s="117"/>
      <c r="BL36" s="117"/>
      <c r="BM36" s="117">
        <v>2</v>
      </c>
      <c r="BN36" s="119">
        <v>5</v>
      </c>
      <c r="BO36" s="120">
        <f>IF(P36=0,"",IF(BN36=0,"",(BN36/P36)))</f>
        <v>0.41666666666667</v>
      </c>
      <c r="BP36" s="121">
        <v>1</v>
      </c>
      <c r="BQ36" s="122">
        <f>IFERROR(BP36/BN36,"-")</f>
        <v>0.2</v>
      </c>
      <c r="BR36" s="123">
        <v>3000</v>
      </c>
      <c r="BS36" s="124">
        <f>IFERROR(BR36/BN36,"-")</f>
        <v>600</v>
      </c>
      <c r="BT36" s="125">
        <v>1</v>
      </c>
      <c r="BU36" s="125"/>
      <c r="BV36" s="125"/>
      <c r="BW36" s="126">
        <v>1</v>
      </c>
      <c r="BX36" s="127">
        <f>IF(P36=0,"",IF(BW36=0,"",(BW36/P36)))</f>
        <v>0.083333333333333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>
        <v>1</v>
      </c>
      <c r="CG36" s="134">
        <f>IF(P36=0,"",IF(CF36=0,"",(CF36/P36)))</f>
        <v>0.083333333333333</v>
      </c>
      <c r="CH36" s="135">
        <v>1</v>
      </c>
      <c r="CI36" s="136">
        <f>IFERROR(CH36/CF36,"-")</f>
        <v>1</v>
      </c>
      <c r="CJ36" s="137">
        <v>60000</v>
      </c>
      <c r="CK36" s="138">
        <f>IFERROR(CJ36/CF36,"-")</f>
        <v>60000</v>
      </c>
      <c r="CL36" s="139"/>
      <c r="CM36" s="139"/>
      <c r="CN36" s="139">
        <v>1</v>
      </c>
      <c r="CO36" s="140">
        <v>5</v>
      </c>
      <c r="CP36" s="141">
        <v>165000</v>
      </c>
      <c r="CQ36" s="141">
        <v>63000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4.2973684210526</v>
      </c>
      <c r="B37" s="203" t="s">
        <v>133</v>
      </c>
      <c r="C37" s="203"/>
      <c r="D37" s="203" t="s">
        <v>134</v>
      </c>
      <c r="E37" s="203" t="s">
        <v>63</v>
      </c>
      <c r="F37" s="203" t="s">
        <v>64</v>
      </c>
      <c r="G37" s="203" t="s">
        <v>135</v>
      </c>
      <c r="H37" s="90" t="s">
        <v>66</v>
      </c>
      <c r="I37" s="204" t="s">
        <v>81</v>
      </c>
      <c r="J37" s="188">
        <v>190000</v>
      </c>
      <c r="K37" s="81">
        <v>23</v>
      </c>
      <c r="L37" s="81">
        <v>0</v>
      </c>
      <c r="M37" s="81">
        <v>47</v>
      </c>
      <c r="N37" s="91">
        <v>7</v>
      </c>
      <c r="O37" s="92">
        <v>0</v>
      </c>
      <c r="P37" s="93">
        <f>N37+O37</f>
        <v>7</v>
      </c>
      <c r="Q37" s="82">
        <f>IFERROR(P37/M37,"-")</f>
        <v>0.14893617021277</v>
      </c>
      <c r="R37" s="81">
        <v>1</v>
      </c>
      <c r="S37" s="81">
        <v>2</v>
      </c>
      <c r="T37" s="82">
        <f>IFERROR(S37/(O37+P37),"-")</f>
        <v>0.28571428571429</v>
      </c>
      <c r="U37" s="182">
        <f>IFERROR(J37/SUM(P37:P38),"-")</f>
        <v>10555.555555556</v>
      </c>
      <c r="V37" s="84">
        <v>3</v>
      </c>
      <c r="W37" s="82">
        <f>IF(P37=0,"-",V37/P37)</f>
        <v>0.42857142857143</v>
      </c>
      <c r="X37" s="186">
        <v>19500</v>
      </c>
      <c r="Y37" s="187">
        <f>IFERROR(X37/P37,"-")</f>
        <v>2785.7142857143</v>
      </c>
      <c r="Z37" s="187">
        <f>IFERROR(X37/V37,"-")</f>
        <v>6500</v>
      </c>
      <c r="AA37" s="188">
        <f>SUM(X37:X38)-SUM(J37:J38)</f>
        <v>626500</v>
      </c>
      <c r="AB37" s="85">
        <f>SUM(X37:X38)/SUM(J37:J38)</f>
        <v>4.2973684210526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0.14285714285714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</v>
      </c>
      <c r="BF37" s="113">
        <f>IF(P37=0,"",IF(BE37=0,"",(BE37/P37)))</f>
        <v>0.14285714285714</v>
      </c>
      <c r="BG37" s="112">
        <v>1</v>
      </c>
      <c r="BH37" s="114">
        <f>IFERROR(BG37/BE37,"-")</f>
        <v>1</v>
      </c>
      <c r="BI37" s="115">
        <v>8000</v>
      </c>
      <c r="BJ37" s="116">
        <f>IFERROR(BI37/BE37,"-")</f>
        <v>8000</v>
      </c>
      <c r="BK37" s="117"/>
      <c r="BL37" s="117">
        <v>1</v>
      </c>
      <c r="BM37" s="117"/>
      <c r="BN37" s="119">
        <v>3</v>
      </c>
      <c r="BO37" s="120">
        <f>IF(P37=0,"",IF(BN37=0,"",(BN37/P37)))</f>
        <v>0.42857142857143</v>
      </c>
      <c r="BP37" s="121">
        <v>1</v>
      </c>
      <c r="BQ37" s="122">
        <f>IFERROR(BP37/BN37,"-")</f>
        <v>0.33333333333333</v>
      </c>
      <c r="BR37" s="123">
        <v>1500</v>
      </c>
      <c r="BS37" s="124">
        <f>IFERROR(BR37/BN37,"-")</f>
        <v>500</v>
      </c>
      <c r="BT37" s="125">
        <v>1</v>
      </c>
      <c r="BU37" s="125"/>
      <c r="BV37" s="125"/>
      <c r="BW37" s="126">
        <v>2</v>
      </c>
      <c r="BX37" s="127">
        <f>IF(P37=0,"",IF(BW37=0,"",(BW37/P37)))</f>
        <v>0.28571428571429</v>
      </c>
      <c r="BY37" s="128">
        <v>1</v>
      </c>
      <c r="BZ37" s="129">
        <f>IFERROR(BY37/BW37,"-")</f>
        <v>0.5</v>
      </c>
      <c r="CA37" s="130">
        <v>10000</v>
      </c>
      <c r="CB37" s="131">
        <f>IFERROR(CA37/BW37,"-")</f>
        <v>5000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3</v>
      </c>
      <c r="CP37" s="141">
        <v>19500</v>
      </c>
      <c r="CQ37" s="141">
        <v>10000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136</v>
      </c>
      <c r="C38" s="203"/>
      <c r="D38" s="203" t="s">
        <v>134</v>
      </c>
      <c r="E38" s="203" t="s">
        <v>63</v>
      </c>
      <c r="F38" s="203" t="s">
        <v>76</v>
      </c>
      <c r="G38" s="203"/>
      <c r="H38" s="90"/>
      <c r="I38" s="90"/>
      <c r="J38" s="188"/>
      <c r="K38" s="81">
        <v>48</v>
      </c>
      <c r="L38" s="81">
        <v>34</v>
      </c>
      <c r="M38" s="81">
        <v>15</v>
      </c>
      <c r="N38" s="91">
        <v>11</v>
      </c>
      <c r="O38" s="92">
        <v>0</v>
      </c>
      <c r="P38" s="93">
        <f>N38+O38</f>
        <v>11</v>
      </c>
      <c r="Q38" s="82">
        <f>IFERROR(P38/M38,"-")</f>
        <v>0.73333333333333</v>
      </c>
      <c r="R38" s="81">
        <v>6</v>
      </c>
      <c r="S38" s="81">
        <v>0</v>
      </c>
      <c r="T38" s="82">
        <f>IFERROR(S38/(O38+P38),"-")</f>
        <v>0</v>
      </c>
      <c r="U38" s="182"/>
      <c r="V38" s="84">
        <v>6</v>
      </c>
      <c r="W38" s="82">
        <f>IF(P38=0,"-",V38/P38)</f>
        <v>0.54545454545455</v>
      </c>
      <c r="X38" s="186">
        <v>797000</v>
      </c>
      <c r="Y38" s="187">
        <f>IFERROR(X38/P38,"-")</f>
        <v>72454.545454545</v>
      </c>
      <c r="Z38" s="187">
        <f>IFERROR(X38/V38,"-")</f>
        <v>132833.33333333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0.18181818181818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0.27272727272727</v>
      </c>
      <c r="BP38" s="121">
        <v>1</v>
      </c>
      <c r="BQ38" s="122">
        <f>IFERROR(BP38/BN38,"-")</f>
        <v>0.33333333333333</v>
      </c>
      <c r="BR38" s="123">
        <v>6000</v>
      </c>
      <c r="BS38" s="124">
        <f>IFERROR(BR38/BN38,"-")</f>
        <v>2000</v>
      </c>
      <c r="BT38" s="125"/>
      <c r="BU38" s="125">
        <v>1</v>
      </c>
      <c r="BV38" s="125"/>
      <c r="BW38" s="126">
        <v>5</v>
      </c>
      <c r="BX38" s="127">
        <f>IF(P38=0,"",IF(BW38=0,"",(BW38/P38)))</f>
        <v>0.45454545454545</v>
      </c>
      <c r="BY38" s="128">
        <v>4</v>
      </c>
      <c r="BZ38" s="129">
        <f>IFERROR(BY38/BW38,"-")</f>
        <v>0.8</v>
      </c>
      <c r="CA38" s="130">
        <v>718000</v>
      </c>
      <c r="CB38" s="131">
        <f>IFERROR(CA38/BW38,"-")</f>
        <v>143600</v>
      </c>
      <c r="CC38" s="132"/>
      <c r="CD38" s="132"/>
      <c r="CE38" s="132">
        <v>4</v>
      </c>
      <c r="CF38" s="133">
        <v>1</v>
      </c>
      <c r="CG38" s="134">
        <f>IF(P38=0,"",IF(CF38=0,"",(CF38/P38)))</f>
        <v>0.090909090909091</v>
      </c>
      <c r="CH38" s="135">
        <v>1</v>
      </c>
      <c r="CI38" s="136">
        <f>IFERROR(CH38/CF38,"-")</f>
        <v>1</v>
      </c>
      <c r="CJ38" s="137">
        <v>73000</v>
      </c>
      <c r="CK38" s="138">
        <f>IFERROR(CJ38/CF38,"-")</f>
        <v>73000</v>
      </c>
      <c r="CL38" s="139"/>
      <c r="CM38" s="139"/>
      <c r="CN38" s="139">
        <v>1</v>
      </c>
      <c r="CO38" s="140">
        <v>6</v>
      </c>
      <c r="CP38" s="141">
        <v>797000</v>
      </c>
      <c r="CQ38" s="141">
        <v>609000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30"/>
      <c r="B39" s="87"/>
      <c r="C39" s="88"/>
      <c r="D39" s="88"/>
      <c r="E39" s="88"/>
      <c r="F39" s="89"/>
      <c r="G39" s="90"/>
      <c r="H39" s="90"/>
      <c r="I39" s="90"/>
      <c r="J39" s="192"/>
      <c r="K39" s="34"/>
      <c r="L39" s="34"/>
      <c r="M39" s="31"/>
      <c r="N39" s="23"/>
      <c r="O39" s="23"/>
      <c r="P39" s="23"/>
      <c r="Q39" s="33"/>
      <c r="R39" s="32"/>
      <c r="S39" s="23"/>
      <c r="T39" s="32"/>
      <c r="U39" s="183"/>
      <c r="V39" s="25"/>
      <c r="W39" s="25"/>
      <c r="X39" s="189"/>
      <c r="Y39" s="189"/>
      <c r="Z39" s="189"/>
      <c r="AA39" s="189"/>
      <c r="AB39" s="33"/>
      <c r="AC39" s="59"/>
      <c r="AD39" s="63"/>
      <c r="AE39" s="64"/>
      <c r="AF39" s="63"/>
      <c r="AG39" s="67"/>
      <c r="AH39" s="68"/>
      <c r="AI39" s="69"/>
      <c r="AJ39" s="70"/>
      <c r="AK39" s="70"/>
      <c r="AL39" s="70"/>
      <c r="AM39" s="63"/>
      <c r="AN39" s="64"/>
      <c r="AO39" s="63"/>
      <c r="AP39" s="67"/>
      <c r="AQ39" s="68"/>
      <c r="AR39" s="69"/>
      <c r="AS39" s="70"/>
      <c r="AT39" s="70"/>
      <c r="AU39" s="70"/>
      <c r="AV39" s="63"/>
      <c r="AW39" s="64"/>
      <c r="AX39" s="63"/>
      <c r="AY39" s="67"/>
      <c r="AZ39" s="68"/>
      <c r="BA39" s="69"/>
      <c r="BB39" s="70"/>
      <c r="BC39" s="70"/>
      <c r="BD39" s="70"/>
      <c r="BE39" s="63"/>
      <c r="BF39" s="64"/>
      <c r="BG39" s="63"/>
      <c r="BH39" s="67"/>
      <c r="BI39" s="68"/>
      <c r="BJ39" s="69"/>
      <c r="BK39" s="70"/>
      <c r="BL39" s="70"/>
      <c r="BM39" s="70"/>
      <c r="BN39" s="65"/>
      <c r="BO39" s="66"/>
      <c r="BP39" s="63"/>
      <c r="BQ39" s="67"/>
      <c r="BR39" s="68"/>
      <c r="BS39" s="69"/>
      <c r="BT39" s="70"/>
      <c r="BU39" s="70"/>
      <c r="BV39" s="70"/>
      <c r="BW39" s="65"/>
      <c r="BX39" s="66"/>
      <c r="BY39" s="63"/>
      <c r="BZ39" s="67"/>
      <c r="CA39" s="68"/>
      <c r="CB39" s="69"/>
      <c r="CC39" s="70"/>
      <c r="CD39" s="70"/>
      <c r="CE39" s="70"/>
      <c r="CF39" s="65"/>
      <c r="CG39" s="66"/>
      <c r="CH39" s="63"/>
      <c r="CI39" s="67"/>
      <c r="CJ39" s="68"/>
      <c r="CK39" s="69"/>
      <c r="CL39" s="70"/>
      <c r="CM39" s="70"/>
      <c r="CN39" s="70"/>
      <c r="CO39" s="71"/>
      <c r="CP39" s="68"/>
      <c r="CQ39" s="68"/>
      <c r="CR39" s="68"/>
      <c r="CS39" s="72"/>
    </row>
    <row r="40" spans="1:98">
      <c r="A40" s="30"/>
      <c r="B40" s="37"/>
      <c r="C40" s="21"/>
      <c r="D40" s="21"/>
      <c r="E40" s="21"/>
      <c r="F40" s="22"/>
      <c r="G40" s="36"/>
      <c r="H40" s="36"/>
      <c r="I40" s="75"/>
      <c r="J40" s="193"/>
      <c r="K40" s="34"/>
      <c r="L40" s="34"/>
      <c r="M40" s="31"/>
      <c r="N40" s="23"/>
      <c r="O40" s="23"/>
      <c r="P40" s="23"/>
      <c r="Q40" s="33"/>
      <c r="R40" s="32"/>
      <c r="S40" s="23"/>
      <c r="T40" s="32"/>
      <c r="U40" s="183"/>
      <c r="V40" s="25"/>
      <c r="W40" s="25"/>
      <c r="X40" s="189"/>
      <c r="Y40" s="189"/>
      <c r="Z40" s="189"/>
      <c r="AA40" s="189"/>
      <c r="AB40" s="33"/>
      <c r="AC40" s="61"/>
      <c r="AD40" s="63"/>
      <c r="AE40" s="64"/>
      <c r="AF40" s="63"/>
      <c r="AG40" s="67"/>
      <c r="AH40" s="68"/>
      <c r="AI40" s="69"/>
      <c r="AJ40" s="70"/>
      <c r="AK40" s="70"/>
      <c r="AL40" s="70"/>
      <c r="AM40" s="63"/>
      <c r="AN40" s="64"/>
      <c r="AO40" s="63"/>
      <c r="AP40" s="67"/>
      <c r="AQ40" s="68"/>
      <c r="AR40" s="69"/>
      <c r="AS40" s="70"/>
      <c r="AT40" s="70"/>
      <c r="AU40" s="70"/>
      <c r="AV40" s="63"/>
      <c r="AW40" s="64"/>
      <c r="AX40" s="63"/>
      <c r="AY40" s="67"/>
      <c r="AZ40" s="68"/>
      <c r="BA40" s="69"/>
      <c r="BB40" s="70"/>
      <c r="BC40" s="70"/>
      <c r="BD40" s="70"/>
      <c r="BE40" s="63"/>
      <c r="BF40" s="64"/>
      <c r="BG40" s="63"/>
      <c r="BH40" s="67"/>
      <c r="BI40" s="68"/>
      <c r="BJ40" s="69"/>
      <c r="BK40" s="70"/>
      <c r="BL40" s="70"/>
      <c r="BM40" s="70"/>
      <c r="BN40" s="65"/>
      <c r="BO40" s="66"/>
      <c r="BP40" s="63"/>
      <c r="BQ40" s="67"/>
      <c r="BR40" s="68"/>
      <c r="BS40" s="69"/>
      <c r="BT40" s="70"/>
      <c r="BU40" s="70"/>
      <c r="BV40" s="70"/>
      <c r="BW40" s="65"/>
      <c r="BX40" s="66"/>
      <c r="BY40" s="63"/>
      <c r="BZ40" s="67"/>
      <c r="CA40" s="68"/>
      <c r="CB40" s="69"/>
      <c r="CC40" s="70"/>
      <c r="CD40" s="70"/>
      <c r="CE40" s="70"/>
      <c r="CF40" s="65"/>
      <c r="CG40" s="66"/>
      <c r="CH40" s="63"/>
      <c r="CI40" s="67"/>
      <c r="CJ40" s="68"/>
      <c r="CK40" s="69"/>
      <c r="CL40" s="70"/>
      <c r="CM40" s="70"/>
      <c r="CN40" s="70"/>
      <c r="CO40" s="71"/>
      <c r="CP40" s="68"/>
      <c r="CQ40" s="68"/>
      <c r="CR40" s="68"/>
      <c r="CS40" s="72"/>
    </row>
    <row r="41" spans="1:98">
      <c r="A41" s="19">
        <f>AB41</f>
        <v>2.9253145214521</v>
      </c>
      <c r="B41" s="39"/>
      <c r="C41" s="39"/>
      <c r="D41" s="39"/>
      <c r="E41" s="39"/>
      <c r="F41" s="39"/>
      <c r="G41" s="40" t="s">
        <v>137</v>
      </c>
      <c r="H41" s="40"/>
      <c r="I41" s="40"/>
      <c r="J41" s="190">
        <f>SUM(J6:J40)</f>
        <v>3030000</v>
      </c>
      <c r="K41" s="41">
        <f>SUM(K6:K40)</f>
        <v>1317</v>
      </c>
      <c r="L41" s="41">
        <f>SUM(L6:L40)</f>
        <v>599</v>
      </c>
      <c r="M41" s="41">
        <f>SUM(M6:M40)</f>
        <v>1671</v>
      </c>
      <c r="N41" s="41">
        <f>SUM(N6:N40)</f>
        <v>342</v>
      </c>
      <c r="O41" s="41">
        <f>SUM(O6:O40)</f>
        <v>1</v>
      </c>
      <c r="P41" s="41">
        <f>SUM(P6:P40)</f>
        <v>343</v>
      </c>
      <c r="Q41" s="42">
        <f>IFERROR(P41/M41,"-")</f>
        <v>0.20526630760024</v>
      </c>
      <c r="R41" s="78">
        <f>SUM(R6:R40)</f>
        <v>54</v>
      </c>
      <c r="S41" s="78">
        <f>SUM(S6:S40)</f>
        <v>75</v>
      </c>
      <c r="T41" s="42">
        <f>IFERROR(R41/P41,"-")</f>
        <v>0.15743440233236</v>
      </c>
      <c r="U41" s="184">
        <f>IFERROR(J41/P41,"-")</f>
        <v>8833.8192419825</v>
      </c>
      <c r="V41" s="44">
        <f>SUM(V6:V40)</f>
        <v>89</v>
      </c>
      <c r="W41" s="42">
        <f>IFERROR(V41/P41,"-")</f>
        <v>0.25947521865889</v>
      </c>
      <c r="X41" s="190">
        <f>SUM(X6:X40)</f>
        <v>8863703</v>
      </c>
      <c r="Y41" s="190">
        <f>IFERROR(X41/P41,"-")</f>
        <v>25841.699708455</v>
      </c>
      <c r="Z41" s="190">
        <f>IFERROR(X41/V41,"-")</f>
        <v>99592.168539326</v>
      </c>
      <c r="AA41" s="190">
        <f>X41-J41</f>
        <v>5833703</v>
      </c>
      <c r="AB41" s="47">
        <f>X41/J41</f>
        <v>2.9253145214521</v>
      </c>
      <c r="AC41" s="60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30"/>
    <mergeCell ref="J27:J30"/>
    <mergeCell ref="U27:U30"/>
    <mergeCell ref="AA27:AA30"/>
    <mergeCell ref="AB27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138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0.087272727272727</v>
      </c>
      <c r="B6" s="203" t="s">
        <v>139</v>
      </c>
      <c r="C6" s="203" t="s">
        <v>140</v>
      </c>
      <c r="D6" s="203" t="s">
        <v>122</v>
      </c>
      <c r="E6" s="203" t="s">
        <v>63</v>
      </c>
      <c r="F6" s="203" t="s">
        <v>64</v>
      </c>
      <c r="G6" s="203" t="s">
        <v>141</v>
      </c>
      <c r="H6" s="90" t="s">
        <v>142</v>
      </c>
      <c r="I6" s="90" t="s">
        <v>143</v>
      </c>
      <c r="J6" s="188">
        <v>275000</v>
      </c>
      <c r="K6" s="81">
        <v>11</v>
      </c>
      <c r="L6" s="81">
        <v>0</v>
      </c>
      <c r="M6" s="81">
        <v>36</v>
      </c>
      <c r="N6" s="91">
        <v>3</v>
      </c>
      <c r="O6" s="92">
        <v>0</v>
      </c>
      <c r="P6" s="93">
        <f>N6+O6</f>
        <v>3</v>
      </c>
      <c r="Q6" s="82">
        <f>IFERROR(P6/M6,"-")</f>
        <v>0.083333333333333</v>
      </c>
      <c r="R6" s="81">
        <v>1</v>
      </c>
      <c r="S6" s="81">
        <v>2</v>
      </c>
      <c r="T6" s="82">
        <f>IFERROR(S6/(O6+P6),"-")</f>
        <v>0.66666666666667</v>
      </c>
      <c r="U6" s="182">
        <f>IFERROR(J6/SUM(P6:P7),"-")</f>
        <v>22916.666666667</v>
      </c>
      <c r="V6" s="84">
        <v>1</v>
      </c>
      <c r="W6" s="82">
        <f>IF(P6=0,"-",V6/P6)</f>
        <v>0.33333333333333</v>
      </c>
      <c r="X6" s="186">
        <v>11000</v>
      </c>
      <c r="Y6" s="187">
        <f>IFERROR(X6/P6,"-")</f>
        <v>3666.6666666667</v>
      </c>
      <c r="Z6" s="187">
        <f>IFERROR(X6/V6,"-")</f>
        <v>11000</v>
      </c>
      <c r="AA6" s="188">
        <f>SUM(X6:X7)-SUM(J6:J7)</f>
        <v>-251000</v>
      </c>
      <c r="AB6" s="85">
        <f>SUM(X6:X7)/SUM(J6:J7)</f>
        <v>0.087272727272727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0.33333333333333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>
        <v>1</v>
      </c>
      <c r="BH6" s="114">
        <f>IFERROR(BG6/BE6,"-")</f>
        <v>1</v>
      </c>
      <c r="BI6" s="115">
        <v>11000</v>
      </c>
      <c r="BJ6" s="116">
        <f>IFERROR(BI6/BE6,"-")</f>
        <v>11000</v>
      </c>
      <c r="BK6" s="117"/>
      <c r="BL6" s="117"/>
      <c r="BM6" s="117">
        <v>1</v>
      </c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11000</v>
      </c>
      <c r="CQ6" s="141">
        <v>11000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144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37</v>
      </c>
      <c r="L7" s="81">
        <v>26</v>
      </c>
      <c r="M7" s="81">
        <v>11</v>
      </c>
      <c r="N7" s="91">
        <v>9</v>
      </c>
      <c r="O7" s="92">
        <v>0</v>
      </c>
      <c r="P7" s="93">
        <f>N7+O7</f>
        <v>9</v>
      </c>
      <c r="Q7" s="82">
        <f>IFERROR(P7/M7,"-")</f>
        <v>0.81818181818182</v>
      </c>
      <c r="R7" s="81">
        <v>2</v>
      </c>
      <c r="S7" s="81">
        <v>1</v>
      </c>
      <c r="T7" s="82">
        <f>IFERROR(S7/(O7+P7),"-")</f>
        <v>0.11111111111111</v>
      </c>
      <c r="U7" s="182"/>
      <c r="V7" s="84">
        <v>3</v>
      </c>
      <c r="W7" s="82">
        <f>IF(P7=0,"-",V7/P7)</f>
        <v>0.33333333333333</v>
      </c>
      <c r="X7" s="186">
        <v>13000</v>
      </c>
      <c r="Y7" s="187">
        <f>IFERROR(X7/P7,"-")</f>
        <v>1444.4444444444</v>
      </c>
      <c r="Z7" s="187">
        <f>IFERROR(X7/V7,"-")</f>
        <v>4333.3333333333</v>
      </c>
      <c r="AA7" s="188"/>
      <c r="AB7" s="85"/>
      <c r="AC7" s="79"/>
      <c r="AD7" s="94">
        <v>1</v>
      </c>
      <c r="AE7" s="95">
        <f>IF(P7=0,"",IF(AD7=0,"",(AD7/P7)))</f>
        <v>0.11111111111111</v>
      </c>
      <c r="AF7" s="94">
        <v>1</v>
      </c>
      <c r="AG7" s="96">
        <f>IFERROR(AF7/AD7,"-")</f>
        <v>1</v>
      </c>
      <c r="AH7" s="97">
        <v>1000</v>
      </c>
      <c r="AI7" s="98">
        <f>IFERROR(AH7/AD7,"-")</f>
        <v>1000</v>
      </c>
      <c r="AJ7" s="99">
        <v>1</v>
      </c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6000</v>
      </c>
      <c r="BS7" s="124">
        <f>IFERROR(BR7/BN7,"-")</f>
        <v>3000</v>
      </c>
      <c r="BT7" s="125"/>
      <c r="BU7" s="125">
        <v>1</v>
      </c>
      <c r="BV7" s="125"/>
      <c r="BW7" s="126">
        <v>1</v>
      </c>
      <c r="BX7" s="127">
        <f>IF(P7=0,"",IF(BW7=0,"",(BW7/P7)))</f>
        <v>0.11111111111111</v>
      </c>
      <c r="BY7" s="128">
        <v>1</v>
      </c>
      <c r="BZ7" s="129">
        <f>IFERROR(BY7/BW7,"-")</f>
        <v>1</v>
      </c>
      <c r="CA7" s="130">
        <v>6000</v>
      </c>
      <c r="CB7" s="131">
        <f>IFERROR(CA7/BW7,"-")</f>
        <v>6000</v>
      </c>
      <c r="CC7" s="132"/>
      <c r="CD7" s="132">
        <v>1</v>
      </c>
      <c r="CE7" s="132"/>
      <c r="CF7" s="133">
        <v>1</v>
      </c>
      <c r="CG7" s="134">
        <f>IF(P7=0,"",IF(CF7=0,"",(CF7/P7)))</f>
        <v>0.11111111111111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13000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2.6905405405405</v>
      </c>
      <c r="B8" s="203" t="s">
        <v>145</v>
      </c>
      <c r="C8" s="203" t="s">
        <v>146</v>
      </c>
      <c r="D8" s="203" t="s">
        <v>122</v>
      </c>
      <c r="E8" s="203" t="s">
        <v>63</v>
      </c>
      <c r="F8" s="203" t="s">
        <v>64</v>
      </c>
      <c r="G8" s="203" t="s">
        <v>147</v>
      </c>
      <c r="H8" s="90" t="s">
        <v>148</v>
      </c>
      <c r="I8" s="90" t="s">
        <v>149</v>
      </c>
      <c r="J8" s="188">
        <v>370000</v>
      </c>
      <c r="K8" s="81">
        <v>57</v>
      </c>
      <c r="L8" s="81">
        <v>0</v>
      </c>
      <c r="M8" s="81">
        <v>160</v>
      </c>
      <c r="N8" s="91">
        <v>15</v>
      </c>
      <c r="O8" s="92">
        <v>0</v>
      </c>
      <c r="P8" s="93">
        <f>N8+O8</f>
        <v>15</v>
      </c>
      <c r="Q8" s="82">
        <f>IFERROR(P8/M8,"-")</f>
        <v>0.09375</v>
      </c>
      <c r="R8" s="81">
        <v>4</v>
      </c>
      <c r="S8" s="81">
        <v>3</v>
      </c>
      <c r="T8" s="82">
        <f>IFERROR(S8/(O8+P8),"-")</f>
        <v>0.2</v>
      </c>
      <c r="U8" s="182">
        <f>IFERROR(J8/SUM(P8:P9),"-")</f>
        <v>10277.777777778</v>
      </c>
      <c r="V8" s="84">
        <v>6</v>
      </c>
      <c r="W8" s="82">
        <f>IF(P8=0,"-",V8/P8)</f>
        <v>0.4</v>
      </c>
      <c r="X8" s="186">
        <v>170000</v>
      </c>
      <c r="Y8" s="187">
        <f>IFERROR(X8/P8,"-")</f>
        <v>11333.333333333</v>
      </c>
      <c r="Z8" s="187">
        <f>IFERROR(X8/V8,"-")</f>
        <v>28333.333333333</v>
      </c>
      <c r="AA8" s="188">
        <f>SUM(X8:X9)-SUM(J8:J9)</f>
        <v>625500</v>
      </c>
      <c r="AB8" s="85">
        <f>SUM(X8:X9)/SUM(J8:J9)</f>
        <v>2.6905405405405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5</v>
      </c>
      <c r="BF8" s="113">
        <f>IF(P8=0,"",IF(BE8=0,"",(BE8/P8)))</f>
        <v>0.33333333333333</v>
      </c>
      <c r="BG8" s="112">
        <v>2</v>
      </c>
      <c r="BH8" s="114">
        <f>IFERROR(BG8/BE8,"-")</f>
        <v>0.4</v>
      </c>
      <c r="BI8" s="115">
        <v>6000</v>
      </c>
      <c r="BJ8" s="116">
        <f>IFERROR(BI8/BE8,"-")</f>
        <v>1200</v>
      </c>
      <c r="BK8" s="117">
        <v>2</v>
      </c>
      <c r="BL8" s="117"/>
      <c r="BM8" s="117"/>
      <c r="BN8" s="119">
        <v>4</v>
      </c>
      <c r="BO8" s="120">
        <f>IF(P8=0,"",IF(BN8=0,"",(BN8/P8)))</f>
        <v>0.26666666666667</v>
      </c>
      <c r="BP8" s="121">
        <v>2</v>
      </c>
      <c r="BQ8" s="122">
        <f>IFERROR(BP8/BN8,"-")</f>
        <v>0.5</v>
      </c>
      <c r="BR8" s="123">
        <v>131000</v>
      </c>
      <c r="BS8" s="124">
        <f>IFERROR(BR8/BN8,"-")</f>
        <v>32750</v>
      </c>
      <c r="BT8" s="125"/>
      <c r="BU8" s="125"/>
      <c r="BV8" s="125">
        <v>2</v>
      </c>
      <c r="BW8" s="126">
        <v>5</v>
      </c>
      <c r="BX8" s="127">
        <f>IF(P8=0,"",IF(BW8=0,"",(BW8/P8)))</f>
        <v>0.33333333333333</v>
      </c>
      <c r="BY8" s="128">
        <v>2</v>
      </c>
      <c r="BZ8" s="129">
        <f>IFERROR(BY8/BW8,"-")</f>
        <v>0.4</v>
      </c>
      <c r="CA8" s="130">
        <v>33000</v>
      </c>
      <c r="CB8" s="131">
        <f>IFERROR(CA8/BW8,"-")</f>
        <v>6600</v>
      </c>
      <c r="CC8" s="132"/>
      <c r="CD8" s="132"/>
      <c r="CE8" s="132">
        <v>2</v>
      </c>
      <c r="CF8" s="133">
        <v>1</v>
      </c>
      <c r="CG8" s="134">
        <f>IF(P8=0,"",IF(CF8=0,"",(CF8/P8)))</f>
        <v>0.066666666666667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6</v>
      </c>
      <c r="CP8" s="141">
        <v>170000</v>
      </c>
      <c r="CQ8" s="141">
        <v>118000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150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166</v>
      </c>
      <c r="L9" s="81">
        <v>93</v>
      </c>
      <c r="M9" s="81">
        <v>34</v>
      </c>
      <c r="N9" s="91">
        <v>21</v>
      </c>
      <c r="O9" s="92">
        <v>0</v>
      </c>
      <c r="P9" s="93">
        <f>N9+O9</f>
        <v>21</v>
      </c>
      <c r="Q9" s="82">
        <f>IFERROR(P9/M9,"-")</f>
        <v>0.61764705882353</v>
      </c>
      <c r="R9" s="81">
        <v>9</v>
      </c>
      <c r="S9" s="81">
        <v>3</v>
      </c>
      <c r="T9" s="82">
        <f>IFERROR(S9/(O9+P9),"-")</f>
        <v>0.14285714285714</v>
      </c>
      <c r="U9" s="182"/>
      <c r="V9" s="84">
        <v>8</v>
      </c>
      <c r="W9" s="82">
        <f>IF(P9=0,"-",V9/P9)</f>
        <v>0.38095238095238</v>
      </c>
      <c r="X9" s="186">
        <v>825500</v>
      </c>
      <c r="Y9" s="187">
        <f>IFERROR(X9/P9,"-")</f>
        <v>39309.523809524</v>
      </c>
      <c r="Z9" s="187">
        <f>IFERROR(X9/V9,"-")</f>
        <v>103187.5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0.19047619047619</v>
      </c>
      <c r="BG9" s="112">
        <v>1</v>
      </c>
      <c r="BH9" s="114">
        <f>IFERROR(BG9/BE9,"-")</f>
        <v>0.25</v>
      </c>
      <c r="BI9" s="115">
        <v>500</v>
      </c>
      <c r="BJ9" s="116">
        <f>IFERROR(BI9/BE9,"-")</f>
        <v>125</v>
      </c>
      <c r="BK9" s="117">
        <v>1</v>
      </c>
      <c r="BL9" s="117"/>
      <c r="BM9" s="117"/>
      <c r="BN9" s="119">
        <v>7</v>
      </c>
      <c r="BO9" s="120">
        <f>IF(P9=0,"",IF(BN9=0,"",(BN9/P9)))</f>
        <v>0.33333333333333</v>
      </c>
      <c r="BP9" s="121">
        <v>3</v>
      </c>
      <c r="BQ9" s="122">
        <f>IFERROR(BP9/BN9,"-")</f>
        <v>0.42857142857143</v>
      </c>
      <c r="BR9" s="123">
        <v>595000</v>
      </c>
      <c r="BS9" s="124">
        <f>IFERROR(BR9/BN9,"-")</f>
        <v>85000</v>
      </c>
      <c r="BT9" s="125">
        <v>1</v>
      </c>
      <c r="BU9" s="125"/>
      <c r="BV9" s="125">
        <v>2</v>
      </c>
      <c r="BW9" s="126">
        <v>9</v>
      </c>
      <c r="BX9" s="127">
        <f>IF(P9=0,"",IF(BW9=0,"",(BW9/P9)))</f>
        <v>0.42857142857143</v>
      </c>
      <c r="BY9" s="128">
        <v>4</v>
      </c>
      <c r="BZ9" s="129">
        <f>IFERROR(BY9/BW9,"-")</f>
        <v>0.44444444444444</v>
      </c>
      <c r="CA9" s="130">
        <v>230000</v>
      </c>
      <c r="CB9" s="131">
        <f>IFERROR(CA9/BW9,"-")</f>
        <v>25555.555555556</v>
      </c>
      <c r="CC9" s="132">
        <v>1</v>
      </c>
      <c r="CD9" s="132"/>
      <c r="CE9" s="132">
        <v>3</v>
      </c>
      <c r="CF9" s="133">
        <v>1</v>
      </c>
      <c r="CG9" s="134">
        <f>IF(P9=0,"",IF(CF9=0,"",(CF9/P9)))</f>
        <v>0.047619047619048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8</v>
      </c>
      <c r="CP9" s="141">
        <v>825500</v>
      </c>
      <c r="CQ9" s="141">
        <v>518000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1.58</v>
      </c>
      <c r="B10" s="203" t="s">
        <v>151</v>
      </c>
      <c r="C10" s="203" t="s">
        <v>152</v>
      </c>
      <c r="D10" s="203" t="s">
        <v>153</v>
      </c>
      <c r="E10" s="203" t="s">
        <v>63</v>
      </c>
      <c r="F10" s="203" t="s">
        <v>64</v>
      </c>
      <c r="G10" s="203" t="s">
        <v>154</v>
      </c>
      <c r="H10" s="90" t="s">
        <v>142</v>
      </c>
      <c r="I10" s="90" t="s">
        <v>155</v>
      </c>
      <c r="J10" s="188">
        <v>100000</v>
      </c>
      <c r="K10" s="81">
        <v>17</v>
      </c>
      <c r="L10" s="81">
        <v>0</v>
      </c>
      <c r="M10" s="81">
        <v>31</v>
      </c>
      <c r="N10" s="91">
        <v>8</v>
      </c>
      <c r="O10" s="92">
        <v>0</v>
      </c>
      <c r="P10" s="93">
        <f>N10+O10</f>
        <v>8</v>
      </c>
      <c r="Q10" s="82">
        <f>IFERROR(P10/M10,"-")</f>
        <v>0.25806451612903</v>
      </c>
      <c r="R10" s="81">
        <v>1</v>
      </c>
      <c r="S10" s="81">
        <v>3</v>
      </c>
      <c r="T10" s="82">
        <f>IFERROR(S10/(O10+P10),"-")</f>
        <v>0.375</v>
      </c>
      <c r="U10" s="182">
        <f>IFERROR(J10/SUM(P10:P11),"-")</f>
        <v>5000</v>
      </c>
      <c r="V10" s="84">
        <v>3</v>
      </c>
      <c r="W10" s="82">
        <f>IF(P10=0,"-",V10/P10)</f>
        <v>0.375</v>
      </c>
      <c r="X10" s="186">
        <v>138000</v>
      </c>
      <c r="Y10" s="187">
        <f>IFERROR(X10/P10,"-")</f>
        <v>17250</v>
      </c>
      <c r="Z10" s="187">
        <f>IFERROR(X10/V10,"-")</f>
        <v>46000</v>
      </c>
      <c r="AA10" s="188">
        <f>SUM(X10:X11)-SUM(J10:J11)</f>
        <v>58000</v>
      </c>
      <c r="AB10" s="85">
        <f>SUM(X10:X11)/SUM(J10:J11)</f>
        <v>1.58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0.125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0.5</v>
      </c>
      <c r="BG10" s="112">
        <v>2</v>
      </c>
      <c r="BH10" s="114">
        <f>IFERROR(BG10/BE10,"-")</f>
        <v>0.5</v>
      </c>
      <c r="BI10" s="115">
        <v>123000</v>
      </c>
      <c r="BJ10" s="116">
        <f>IFERROR(BI10/BE10,"-")</f>
        <v>30750</v>
      </c>
      <c r="BK10" s="117"/>
      <c r="BL10" s="117">
        <v>1</v>
      </c>
      <c r="BM10" s="117">
        <v>1</v>
      </c>
      <c r="BN10" s="119">
        <v>2</v>
      </c>
      <c r="BO10" s="120">
        <f>IF(P10=0,"",IF(BN10=0,"",(BN10/P10)))</f>
        <v>0.25</v>
      </c>
      <c r="BP10" s="121">
        <v>1</v>
      </c>
      <c r="BQ10" s="122">
        <f>IFERROR(BP10/BN10,"-")</f>
        <v>0.5</v>
      </c>
      <c r="BR10" s="123">
        <v>15000</v>
      </c>
      <c r="BS10" s="124">
        <f>IFERROR(BR10/BN10,"-")</f>
        <v>7500</v>
      </c>
      <c r="BT10" s="125"/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138000</v>
      </c>
      <c r="CQ10" s="141">
        <v>113000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156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58</v>
      </c>
      <c r="L11" s="81">
        <v>29</v>
      </c>
      <c r="M11" s="81">
        <v>16</v>
      </c>
      <c r="N11" s="91">
        <v>12</v>
      </c>
      <c r="O11" s="92">
        <v>0</v>
      </c>
      <c r="P11" s="93">
        <f>N11+O11</f>
        <v>12</v>
      </c>
      <c r="Q11" s="82">
        <f>IFERROR(P11/M11,"-")</f>
        <v>0.75</v>
      </c>
      <c r="R11" s="81">
        <v>2</v>
      </c>
      <c r="S11" s="81">
        <v>2</v>
      </c>
      <c r="T11" s="82">
        <f>IFERROR(S11/(O11+P11),"-")</f>
        <v>0.16666666666667</v>
      </c>
      <c r="U11" s="182"/>
      <c r="V11" s="84">
        <v>3</v>
      </c>
      <c r="W11" s="82">
        <f>IF(P11=0,"-",V11/P11)</f>
        <v>0.25</v>
      </c>
      <c r="X11" s="186">
        <v>20000</v>
      </c>
      <c r="Y11" s="187">
        <f>IFERROR(X11/P11,"-")</f>
        <v>1666.6666666667</v>
      </c>
      <c r="Z11" s="187">
        <f>IFERROR(X11/V11,"-")</f>
        <v>6666.6666666667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0.083333333333333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0.16666666666667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0.66666666666667</v>
      </c>
      <c r="BP11" s="121">
        <v>3</v>
      </c>
      <c r="BQ11" s="122">
        <f>IFERROR(BP11/BN11,"-")</f>
        <v>0.375</v>
      </c>
      <c r="BR11" s="123">
        <v>20000</v>
      </c>
      <c r="BS11" s="124">
        <f>IFERROR(BR11/BN11,"-")</f>
        <v>2500</v>
      </c>
      <c r="BT11" s="125">
        <v>3</v>
      </c>
      <c r="BU11" s="125"/>
      <c r="BV11" s="125"/>
      <c r="BW11" s="126">
        <v>1</v>
      </c>
      <c r="BX11" s="127">
        <f>IF(P11=0,"",IF(BW11=0,"",(BW11/P11)))</f>
        <v>0.083333333333333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20000</v>
      </c>
      <c r="CQ11" s="141">
        <v>10000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1.5805369127517</v>
      </c>
      <c r="B14" s="39"/>
      <c r="C14" s="39"/>
      <c r="D14" s="39"/>
      <c r="E14" s="39"/>
      <c r="F14" s="39"/>
      <c r="G14" s="40" t="s">
        <v>157</v>
      </c>
      <c r="H14" s="40"/>
      <c r="I14" s="40"/>
      <c r="J14" s="190">
        <f>SUM(J6:J13)</f>
        <v>745000</v>
      </c>
      <c r="K14" s="41">
        <f>SUM(K6:K13)</f>
        <v>346</v>
      </c>
      <c r="L14" s="41">
        <f>SUM(L6:L13)</f>
        <v>148</v>
      </c>
      <c r="M14" s="41">
        <f>SUM(M6:M13)</f>
        <v>288</v>
      </c>
      <c r="N14" s="41">
        <f>SUM(N6:N13)</f>
        <v>68</v>
      </c>
      <c r="O14" s="41">
        <f>SUM(O6:O13)</f>
        <v>0</v>
      </c>
      <c r="P14" s="41">
        <f>SUM(P6:P13)</f>
        <v>68</v>
      </c>
      <c r="Q14" s="42">
        <f>IFERROR(P14/M14,"-")</f>
        <v>0.23611111111111</v>
      </c>
      <c r="R14" s="78">
        <f>SUM(R6:R13)</f>
        <v>19</v>
      </c>
      <c r="S14" s="78">
        <f>SUM(S6:S13)</f>
        <v>14</v>
      </c>
      <c r="T14" s="42">
        <f>IFERROR(R14/P14,"-")</f>
        <v>0.27941176470588</v>
      </c>
      <c r="U14" s="184">
        <f>IFERROR(J14/P14,"-")</f>
        <v>10955.882352941</v>
      </c>
      <c r="V14" s="44">
        <f>SUM(V6:V13)</f>
        <v>24</v>
      </c>
      <c r="W14" s="42">
        <f>IFERROR(V14/P14,"-")</f>
        <v>0.35294117647059</v>
      </c>
      <c r="X14" s="190">
        <f>SUM(X6:X13)</f>
        <v>1177500</v>
      </c>
      <c r="Y14" s="190">
        <f>IFERROR(X14/P14,"-")</f>
        <v>17316.176470588</v>
      </c>
      <c r="Z14" s="190">
        <f>IFERROR(X14/V14,"-")</f>
        <v>49062.5</v>
      </c>
      <c r="AA14" s="190">
        <f>X14-J14</f>
        <v>432500</v>
      </c>
      <c r="AB14" s="47">
        <f>X14/J14</f>
        <v>1.5805369127517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