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<sst xmlns="http://schemas.openxmlformats.org/spreadsheetml/2006/main" uniqueCount="175">
  <si>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</si>
  <si>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</si>
  <si>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</si>
  <si>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</si>
  <si>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</si>
  <si>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</si>
  <si>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</si>
  <si>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</si>
  <si>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</si>
  <si>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</si>
  <si>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</si>
  <si>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</si>
  <si>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</si>
  <si>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</si>
  <si>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</si>
  <si>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</si>
  <si>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</si>
  <si>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</si>
  <si>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</si>
  <si>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</si>
  <si>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</si>
  <si>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</si>
  <si>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</si>
  <si>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</si>
  <si>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</si>
  <si>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</si>
  <si>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</si>
  <si>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</si>
  <si>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</si>
  <si>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</si>
  <si>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</si>
  <si>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</si>
  <si>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</si>
  <si>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</si>
  <si>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</si>
  <si>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</si>
  <si>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</si>
  <si>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</si>
  <si>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</si>
  <si>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</si>
  <si>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</si>
  <si>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</si>
  <si>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</si>
  <si>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</si>
  <si>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</si>
  <si>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</si>
  <si>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</si>
  <si>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</si>
  <si>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</si>
  <si>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</si>
  <si>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</si>
  <si>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</si>
  <si>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</si>
  <si>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</si>
  <si>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</si>
  <si>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</si>
  <si>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</si>
  <si>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</si>
  <si>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</si>
  <si>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</si>
  <si>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</si>
  <si>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ic1001</t>
  </si>
  <si>
    <t>ヘスティア雑誌版</t>
  </si>
  <si>
    <t>今更聞けない出会いのABC</t>
  </si>
  <si>
    <t>lp01</t>
  </si>
  <si>
    <t>スポニチ関東</t>
  </si>
  <si>
    <t>4C終面全5段</t>
  </si>
  <si>
    <t>3月17日(日)</t>
  </si>
  <si>
    <t>ic1002</t>
  </si>
  <si>
    <t>求む50歳以上の女性好き男性</t>
  </si>
  <si>
    <t>スポニチ関西</t>
  </si>
  <si>
    <t>ic1003</t>
  </si>
  <si>
    <t>スポニチ西部</t>
  </si>
  <si>
    <t>ic1004</t>
  </si>
  <si>
    <t>スポニチ北海道</t>
  </si>
  <si>
    <t>ic1005</t>
  </si>
  <si>
    <t>(空電共通)</t>
  </si>
  <si>
    <t>空電</t>
  </si>
  <si>
    <t>空電 (共通)</t>
  </si>
  <si>
    <t>ic1006</t>
  </si>
  <si>
    <t>記事風版</t>
  </si>
  <si>
    <t>男の夢をかなえます 超美熟女から逆指名</t>
  </si>
  <si>
    <t>スポーツ報知関東</t>
  </si>
  <si>
    <t>3月09日(土)</t>
  </si>
  <si>
    <t>ic1007</t>
  </si>
  <si>
    <t>ic1008</t>
  </si>
  <si>
    <t>右女３</t>
  </si>
  <si>
    <t>①もう５０代の熟女だけど、試しに付き合ってみる？</t>
  </si>
  <si>
    <t>半2段つかみ20段保証</t>
  </si>
  <si>
    <t>20段保証</t>
  </si>
  <si>
    <t>ic1009</t>
  </si>
  <si>
    <t>②女性からご飯に誘われる。男性はyesかnoか返事するだけ</t>
  </si>
  <si>
    <t>ic1010</t>
  </si>
  <si>
    <t>③男の夢をかなえます 超美熟女から逆指名</t>
  </si>
  <si>
    <t>ic1011</t>
  </si>
  <si>
    <t>ic1012</t>
  </si>
  <si>
    <t>黒：右女３</t>
  </si>
  <si>
    <t>女性からご飯に誘われる。男性はyesかnoか返事するだけ</t>
  </si>
  <si>
    <t>半2段つかみ１0段保証</t>
  </si>
  <si>
    <t>10段保証</t>
  </si>
  <si>
    <t>ic1013</t>
  </si>
  <si>
    <t>ic1014</t>
  </si>
  <si>
    <t>デイリースポーツ関西</t>
  </si>
  <si>
    <t>ic1015</t>
  </si>
  <si>
    <t>ic1016</t>
  </si>
  <si>
    <t>ic1017</t>
  </si>
  <si>
    <t>ic1018</t>
  </si>
  <si>
    <t>東スポ 8回セット</t>
  </si>
  <si>
    <t>半2段金土</t>
  </si>
  <si>
    <t>3/1～</t>
  </si>
  <si>
    <t>ic1019</t>
  </si>
  <si>
    <t>ic1020</t>
  </si>
  <si>
    <t>ic1021</t>
  </si>
  <si>
    <t>ic1022</t>
  </si>
  <si>
    <t>忠夫漫画版</t>
  </si>
  <si>
    <t>恋愛経験は不要！女性がリードしてくれます！</t>
  </si>
  <si>
    <t>サンスポ関東</t>
  </si>
  <si>
    <t>全5段</t>
  </si>
  <si>
    <t>3月03日(日)</t>
  </si>
  <si>
    <t>ic1023</t>
  </si>
  <si>
    <t>ic1024</t>
  </si>
  <si>
    <t>ヘスティア4コマ漫画</t>
  </si>
  <si>
    <t>サンスポ関西</t>
  </si>
  <si>
    <t>3月10日(日)</t>
  </si>
  <si>
    <t>ic1025</t>
  </si>
  <si>
    <t>ic1026</t>
  </si>
  <si>
    <t>C版</t>
  </si>
  <si>
    <t>求む！５０歳以上の女性と…</t>
  </si>
  <si>
    <t>ニッカン関東</t>
  </si>
  <si>
    <t>ic1027</t>
  </si>
  <si>
    <t>ic1028</t>
  </si>
  <si>
    <t>ic1029</t>
  </si>
  <si>
    <t>ic1030</t>
  </si>
  <si>
    <t>東スポ・大スポ・九スポ・中京</t>
  </si>
  <si>
    <t>記事枠</t>
  </si>
  <si>
    <t>3月28日(木)</t>
  </si>
  <si>
    <t>ic1031</t>
  </si>
  <si>
    <t>ic1032</t>
  </si>
  <si>
    <t>漫画版</t>
  </si>
  <si>
    <t>スポーツ報知関西</t>
  </si>
  <si>
    <t>ic1033</t>
  </si>
  <si>
    <t>ic1034</t>
  </si>
  <si>
    <t>黒：記事風版</t>
  </si>
  <si>
    <t>ic1035</t>
  </si>
  <si>
    <t>ic1036</t>
  </si>
  <si>
    <t>九スポ</t>
  </si>
  <si>
    <t>ic1037</t>
  </si>
  <si>
    <t>新聞 TOTAL</t>
  </si>
  <si>
    <t>●雑誌 広告</t>
  </si>
  <si>
    <t>za107</t>
  </si>
  <si>
    <t>光文社</t>
  </si>
  <si>
    <t>新50代</t>
  </si>
  <si>
    <t>FLASH</t>
  </si>
  <si>
    <t>4C1P</t>
  </si>
  <si>
    <t>3月19日(火)</t>
  </si>
  <si>
    <t>za108</t>
  </si>
  <si>
    <t>za109</t>
  </si>
  <si>
    <t>リイド社</t>
  </si>
  <si>
    <t>もう５０代の熟女だけど、試しに付き合ってみる？</t>
  </si>
  <si>
    <t>コミック乱</t>
  </si>
  <si>
    <t>1C2P</t>
  </si>
  <si>
    <t>3月27日(水)</t>
  </si>
  <si>
    <t>za110</t>
  </si>
  <si>
    <t>za111</t>
  </si>
  <si>
    <t>コミック乱twins</t>
  </si>
  <si>
    <t>3月13日(水)</t>
  </si>
  <si>
    <t>za112</t>
  </si>
  <si>
    <t>za113</t>
  </si>
  <si>
    <t>ぶんか社</t>
  </si>
  <si>
    <t>新50代版</t>
  </si>
  <si>
    <t>EXMAX!</t>
  </si>
  <si>
    <t>表4</t>
  </si>
  <si>
    <t>3月26日(火)</t>
  </si>
  <si>
    <t>za114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</si>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</sst>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37</v>
      </c>
      <c r="D6" s="195">
        <v>3450000</v>
      </c>
      <c r="E6" s="81">
        <v>1725</v>
      </c>
      <c r="F6" s="81">
        <v>671</v>
      </c>
      <c r="G6" s="81">
        <v>2227</v>
      </c>
      <c r="H6" s="91">
        <v>352</v>
      </c>
      <c r="I6" s="92">
        <v>1</v>
      </c>
      <c r="J6" s="145">
        <f>H6+I6</f>
        <v>353</v>
      </c>
      <c r="K6" s="82">
        <f>IFERROR(J6/G6,"-")</f>
        <v>0.1585092052088</v>
      </c>
      <c r="L6" s="81">
        <v>45</v>
      </c>
      <c r="M6" s="81">
        <v>84</v>
      </c>
      <c r="N6" s="82">
        <f>IFERROR(L6/J6,"-")</f>
        <v>0.12747875354108</v>
      </c>
      <c r="O6" s="83">
        <f>IFERROR(D6/J6,"-")</f>
        <v>9773.3711048159</v>
      </c>
      <c r="P6" s="84">
        <v>94</v>
      </c>
      <c r="Q6" s="82">
        <f>IFERROR(P6/J6,"-")</f>
        <v>0.26628895184136</v>
      </c>
      <c r="R6" s="200">
        <v>5856000</v>
      </c>
      <c r="S6" s="201">
        <f>IFERROR(R6/J6,"-")</f>
        <v>16589.235127479</v>
      </c>
      <c r="T6" s="201">
        <f>IFERROR(R6/P6,"-")</f>
        <v>62297.872340426</v>
      </c>
      <c r="U6" s="195">
        <f>IFERROR(R6-D6,"-")</f>
        <v>2406000</v>
      </c>
      <c r="V6" s="85">
        <f>R6/D6</f>
        <v>1.6973913043478</v>
      </c>
      <c r="W6" s="79"/>
      <c r="X6" s="144"/>
    </row>
    <row r="7" spans="1:24">
      <c r="A7" s="80"/>
      <c r="B7" s="86" t="s">
        <v>24</v>
      </c>
      <c r="C7" s="86">
        <v>8</v>
      </c>
      <c r="D7" s="195">
        <v>535000</v>
      </c>
      <c r="E7" s="81">
        <v>364</v>
      </c>
      <c r="F7" s="81">
        <v>152</v>
      </c>
      <c r="G7" s="81">
        <v>479</v>
      </c>
      <c r="H7" s="91">
        <v>113</v>
      </c>
      <c r="I7" s="92">
        <v>1</v>
      </c>
      <c r="J7" s="145">
        <f>H7+I7</f>
        <v>114</v>
      </c>
      <c r="K7" s="82">
        <f>IFERROR(J7/G7,"-")</f>
        <v>0.23799582463466</v>
      </c>
      <c r="L7" s="81">
        <v>15</v>
      </c>
      <c r="M7" s="81">
        <v>35</v>
      </c>
      <c r="N7" s="82">
        <f>IFERROR(L7/J7,"-")</f>
        <v>0.13157894736842</v>
      </c>
      <c r="O7" s="83">
        <f>IFERROR(D7/J7,"-")</f>
        <v>4692.9824561404</v>
      </c>
      <c r="P7" s="84">
        <v>22</v>
      </c>
      <c r="Q7" s="82">
        <f>IFERROR(P7/J7,"-")</f>
        <v>0.19298245614035</v>
      </c>
      <c r="R7" s="200">
        <v>2032500</v>
      </c>
      <c r="S7" s="201">
        <f>IFERROR(R7/J7,"-")</f>
        <v>17828.947368421</v>
      </c>
      <c r="T7" s="201">
        <f>IFERROR(R7/P7,"-")</f>
        <v>92386.363636364</v>
      </c>
      <c r="U7" s="195">
        <f>IFERROR(R7-D7,"-")</f>
        <v>1497500</v>
      </c>
      <c r="V7" s="85">
        <f>R7/D7</f>
        <v>3.7990654205607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3985000</v>
      </c>
      <c r="E10" s="41">
        <f>SUM(E6:E8)</f>
        <v>2089</v>
      </c>
      <c r="F10" s="41">
        <f>SUM(F6:F8)</f>
        <v>823</v>
      </c>
      <c r="G10" s="41">
        <f>SUM(G6:G8)</f>
        <v>2706</v>
      </c>
      <c r="H10" s="41">
        <f>SUM(H6:H8)</f>
        <v>465</v>
      </c>
      <c r="I10" s="41">
        <f>SUM(I6:I8)</f>
        <v>2</v>
      </c>
      <c r="J10" s="41">
        <f>SUM(J6:J8)</f>
        <v>467</v>
      </c>
      <c r="K10" s="42">
        <f>IFERROR(J10/G10,"-")</f>
        <v>0.17257945306726</v>
      </c>
      <c r="L10" s="78">
        <f>SUM(L6:L8)</f>
        <v>60</v>
      </c>
      <c r="M10" s="78">
        <f>SUM(M6:M8)</f>
        <v>119</v>
      </c>
      <c r="N10" s="42">
        <f>IFERROR(L10/J10,"-")</f>
        <v>0.12847965738758</v>
      </c>
      <c r="O10" s="43">
        <f>IFERROR(D10/J10,"-")</f>
        <v>8533.1905781585</v>
      </c>
      <c r="P10" s="44">
        <f>SUM(P6:P8)</f>
        <v>116</v>
      </c>
      <c r="Q10" s="42">
        <f>IFERROR(P10/J10,"-")</f>
        <v>0.24839400428266</v>
      </c>
      <c r="R10" s="45">
        <f>SUM(R6:R8)</f>
        <v>7888500</v>
      </c>
      <c r="S10" s="45">
        <f>IFERROR(R10/J10,"-")</f>
        <v>16891.862955032</v>
      </c>
      <c r="T10" s="45">
        <f>IFERROR(R10/P10,"-")</f>
        <v>68004.310344828</v>
      </c>
      <c r="U10" s="46">
        <f>SUM(U6:U8)</f>
        <v>3903500</v>
      </c>
      <c r="V10" s="47">
        <f>IFERROR(R10/D10,"-")</f>
        <v>1.9795483061481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0.8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34</v>
      </c>
      <c r="L6" s="81">
        <v>0</v>
      </c>
      <c r="M6" s="81">
        <v>122</v>
      </c>
      <c r="N6" s="91">
        <v>15</v>
      </c>
      <c r="O6" s="92">
        <v>0</v>
      </c>
      <c r="P6" s="93">
        <f>N6+O6</f>
        <v>15</v>
      </c>
      <c r="Q6" s="82">
        <f>IFERROR(P6/M6,"-")</f>
        <v>0.12295081967213</v>
      </c>
      <c r="R6" s="81">
        <v>0</v>
      </c>
      <c r="S6" s="81">
        <v>8</v>
      </c>
      <c r="T6" s="82">
        <f>IFERROR(S6/(O6+P6),"-")</f>
        <v>0.53333333333333</v>
      </c>
      <c r="U6" s="182">
        <f>IFERROR(J6/SUM(P6:P10),"-")</f>
        <v>11290.322580645</v>
      </c>
      <c r="V6" s="84">
        <v>5</v>
      </c>
      <c r="W6" s="82">
        <f>IF(P6=0,"-",V6/P6)</f>
        <v>0.33333333333333</v>
      </c>
      <c r="X6" s="186">
        <v>119000</v>
      </c>
      <c r="Y6" s="187">
        <f>IFERROR(X6/P6,"-")</f>
        <v>7933.3333333333</v>
      </c>
      <c r="Z6" s="187">
        <f>IFERROR(X6/V6,"-")</f>
        <v>23800</v>
      </c>
      <c r="AA6" s="188">
        <f>SUM(X6:X10)-SUM(J6:J10)</f>
        <v>-140000</v>
      </c>
      <c r="AB6" s="85">
        <f>SUM(X6:X10)/SUM(J6:J10)</f>
        <v>0.8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0.2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1000</v>
      </c>
      <c r="AS6" s="105">
        <v>1</v>
      </c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0.33333333333333</v>
      </c>
      <c r="BP6" s="121">
        <v>2</v>
      </c>
      <c r="BQ6" s="122">
        <f>IFERROR(BP6/BN6,"-")</f>
        <v>0.4</v>
      </c>
      <c r="BR6" s="123">
        <v>55000</v>
      </c>
      <c r="BS6" s="124">
        <f>IFERROR(BR6/BN6,"-")</f>
        <v>11000</v>
      </c>
      <c r="BT6" s="125"/>
      <c r="BU6" s="125">
        <v>1</v>
      </c>
      <c r="BV6" s="125">
        <v>1</v>
      </c>
      <c r="BW6" s="126">
        <v>4</v>
      </c>
      <c r="BX6" s="127">
        <f>IF(P6=0,"",IF(BW6=0,"",(BW6/P6)))</f>
        <v>0.26666666666667</v>
      </c>
      <c r="BY6" s="128">
        <v>2</v>
      </c>
      <c r="BZ6" s="129">
        <f>IFERROR(BY6/BW6,"-")</f>
        <v>0.5</v>
      </c>
      <c r="CA6" s="130">
        <v>61000</v>
      </c>
      <c r="CB6" s="131">
        <f>IFERROR(CA6/BW6,"-")</f>
        <v>15250</v>
      </c>
      <c r="CC6" s="132"/>
      <c r="CD6" s="132">
        <v>1</v>
      </c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119000</v>
      </c>
      <c r="CQ6" s="141">
        <v>51000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69</v>
      </c>
      <c r="F7" s="203" t="s">
        <v>64</v>
      </c>
      <c r="G7" s="203" t="s">
        <v>70</v>
      </c>
      <c r="H7" s="90" t="s">
        <v>66</v>
      </c>
      <c r="I7" s="204" t="s">
        <v>67</v>
      </c>
      <c r="J7" s="188"/>
      <c r="K7" s="81">
        <v>42</v>
      </c>
      <c r="L7" s="81">
        <v>0</v>
      </c>
      <c r="M7" s="81">
        <v>136</v>
      </c>
      <c r="N7" s="91">
        <v>13</v>
      </c>
      <c r="O7" s="92">
        <v>0</v>
      </c>
      <c r="P7" s="93">
        <f>N7+O7</f>
        <v>13</v>
      </c>
      <c r="Q7" s="82">
        <f>IFERROR(P7/M7,"-")</f>
        <v>0.095588235294118</v>
      </c>
      <c r="R7" s="81">
        <v>0</v>
      </c>
      <c r="S7" s="81">
        <v>3</v>
      </c>
      <c r="T7" s="82">
        <f>IFERROR(S7/(O7+P7),"-")</f>
        <v>0.23076923076923</v>
      </c>
      <c r="U7" s="182"/>
      <c r="V7" s="84">
        <v>5</v>
      </c>
      <c r="W7" s="82">
        <f>IF(P7=0,"-",V7/P7)</f>
        <v>0.38461538461538</v>
      </c>
      <c r="X7" s="186">
        <v>82000</v>
      </c>
      <c r="Y7" s="187">
        <f>IFERROR(X7/P7,"-")</f>
        <v>6307.6923076923</v>
      </c>
      <c r="Z7" s="187">
        <f>IFERROR(X7/V7,"-")</f>
        <v>16400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0.076923076923077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0.15384615384615</v>
      </c>
      <c r="BG7" s="112">
        <v>1</v>
      </c>
      <c r="BH7" s="114">
        <f>IFERROR(BG7/BE7,"-")</f>
        <v>0.5</v>
      </c>
      <c r="BI7" s="115">
        <v>5000</v>
      </c>
      <c r="BJ7" s="116">
        <f>IFERROR(BI7/BE7,"-")</f>
        <v>2500</v>
      </c>
      <c r="BK7" s="117">
        <v>1</v>
      </c>
      <c r="BL7" s="117"/>
      <c r="BM7" s="117"/>
      <c r="BN7" s="119">
        <v>8</v>
      </c>
      <c r="BO7" s="120">
        <f>IF(P7=0,"",IF(BN7=0,"",(BN7/P7)))</f>
        <v>0.61538461538462</v>
      </c>
      <c r="BP7" s="121">
        <v>2</v>
      </c>
      <c r="BQ7" s="122">
        <f>IFERROR(BP7/BN7,"-")</f>
        <v>0.25</v>
      </c>
      <c r="BR7" s="123">
        <v>52000</v>
      </c>
      <c r="BS7" s="124">
        <f>IFERROR(BR7/BN7,"-")</f>
        <v>6500</v>
      </c>
      <c r="BT7" s="125"/>
      <c r="BU7" s="125"/>
      <c r="BV7" s="125">
        <v>2</v>
      </c>
      <c r="BW7" s="126">
        <v>1</v>
      </c>
      <c r="BX7" s="127">
        <f>IF(P7=0,"",IF(BW7=0,"",(BW7/P7)))</f>
        <v>0.076923076923077</v>
      </c>
      <c r="BY7" s="128">
        <v>1</v>
      </c>
      <c r="BZ7" s="129">
        <f>IFERROR(BY7/BW7,"-")</f>
        <v>1</v>
      </c>
      <c r="CA7" s="130">
        <v>5000</v>
      </c>
      <c r="CB7" s="131">
        <f>IFERROR(CA7/BW7,"-")</f>
        <v>5000</v>
      </c>
      <c r="CC7" s="132">
        <v>1</v>
      </c>
      <c r="CD7" s="132"/>
      <c r="CE7" s="132"/>
      <c r="CF7" s="133">
        <v>1</v>
      </c>
      <c r="CG7" s="134">
        <f>IF(P7=0,"",IF(CF7=0,"",(CF7/P7)))</f>
        <v>0.076923076923077</v>
      </c>
      <c r="CH7" s="135">
        <v>1</v>
      </c>
      <c r="CI7" s="136">
        <f>IFERROR(CH7/CF7,"-")</f>
        <v>1</v>
      </c>
      <c r="CJ7" s="137">
        <v>20000</v>
      </c>
      <c r="CK7" s="138">
        <f>IFERROR(CJ7/CF7,"-")</f>
        <v>20000</v>
      </c>
      <c r="CL7" s="139"/>
      <c r="CM7" s="139"/>
      <c r="CN7" s="139">
        <v>1</v>
      </c>
      <c r="CO7" s="140">
        <v>5</v>
      </c>
      <c r="CP7" s="141">
        <v>82000</v>
      </c>
      <c r="CQ7" s="141">
        <v>40000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62</v>
      </c>
      <c r="E8" s="203" t="s">
        <v>63</v>
      </c>
      <c r="F8" s="203" t="s">
        <v>64</v>
      </c>
      <c r="G8" s="203" t="s">
        <v>72</v>
      </c>
      <c r="H8" s="90" t="s">
        <v>66</v>
      </c>
      <c r="I8" s="204" t="s">
        <v>67</v>
      </c>
      <c r="J8" s="188"/>
      <c r="K8" s="81">
        <v>8</v>
      </c>
      <c r="L8" s="81">
        <v>0</v>
      </c>
      <c r="M8" s="81">
        <v>38</v>
      </c>
      <c r="N8" s="91">
        <v>2</v>
      </c>
      <c r="O8" s="92">
        <v>0</v>
      </c>
      <c r="P8" s="93">
        <f>N8+O8</f>
        <v>2</v>
      </c>
      <c r="Q8" s="82">
        <f>IFERROR(P8/M8,"-")</f>
        <v>0.052631578947368</v>
      </c>
      <c r="R8" s="81">
        <v>0</v>
      </c>
      <c r="S8" s="81">
        <v>1</v>
      </c>
      <c r="T8" s="82">
        <f>IFERROR(S8/(O8+P8),"-")</f>
        <v>0.5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>
        <v>1</v>
      </c>
      <c r="AE8" s="95">
        <f>IF(P8=0,"",IF(AD8=0,"",(AD8/P8)))</f>
        <v>0.5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62</v>
      </c>
      <c r="E9" s="203" t="s">
        <v>69</v>
      </c>
      <c r="F9" s="203" t="s">
        <v>64</v>
      </c>
      <c r="G9" s="203" t="s">
        <v>74</v>
      </c>
      <c r="H9" s="90" t="s">
        <v>66</v>
      </c>
      <c r="I9" s="204" t="s">
        <v>67</v>
      </c>
      <c r="J9" s="188"/>
      <c r="K9" s="81">
        <v>9</v>
      </c>
      <c r="L9" s="81">
        <v>0</v>
      </c>
      <c r="M9" s="81">
        <v>29</v>
      </c>
      <c r="N9" s="91">
        <v>5</v>
      </c>
      <c r="O9" s="92">
        <v>0</v>
      </c>
      <c r="P9" s="93">
        <f>N9+O9</f>
        <v>5</v>
      </c>
      <c r="Q9" s="82">
        <f>IFERROR(P9/M9,"-")</f>
        <v>0.17241379310345</v>
      </c>
      <c r="R9" s="81">
        <v>1</v>
      </c>
      <c r="S9" s="81">
        <v>1</v>
      </c>
      <c r="T9" s="82">
        <f>IFERROR(S9/(O9+P9),"-")</f>
        <v>0.2</v>
      </c>
      <c r="U9" s="182"/>
      <c r="V9" s="84">
        <v>1</v>
      </c>
      <c r="W9" s="82">
        <f>IF(P9=0,"-",V9/P9)</f>
        <v>0.2</v>
      </c>
      <c r="X9" s="186">
        <v>1000</v>
      </c>
      <c r="Y9" s="187">
        <f>IFERROR(X9/P9,"-")</f>
        <v>200</v>
      </c>
      <c r="Z9" s="187">
        <f>IFERROR(X9/V9,"-")</f>
        <v>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0.2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</v>
      </c>
      <c r="BY9" s="128">
        <v>1</v>
      </c>
      <c r="BZ9" s="129">
        <f>IFERROR(BY9/BW9,"-")</f>
        <v>1</v>
      </c>
      <c r="CA9" s="130">
        <v>1000</v>
      </c>
      <c r="CB9" s="131">
        <f>IFERROR(CA9/BW9,"-")</f>
        <v>1000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1000</v>
      </c>
      <c r="CQ9" s="141">
        <v>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76</v>
      </c>
      <c r="F10" s="203" t="s">
        <v>77</v>
      </c>
      <c r="G10" s="203" t="s">
        <v>78</v>
      </c>
      <c r="H10" s="90"/>
      <c r="I10" s="90"/>
      <c r="J10" s="188"/>
      <c r="K10" s="81">
        <v>177</v>
      </c>
      <c r="L10" s="81">
        <v>110</v>
      </c>
      <c r="M10" s="81">
        <v>68</v>
      </c>
      <c r="N10" s="91">
        <v>27</v>
      </c>
      <c r="O10" s="92">
        <v>0</v>
      </c>
      <c r="P10" s="93">
        <f>N10+O10</f>
        <v>27</v>
      </c>
      <c r="Q10" s="82">
        <f>IFERROR(P10/M10,"-")</f>
        <v>0.39705882352941</v>
      </c>
      <c r="R10" s="81">
        <v>4</v>
      </c>
      <c r="S10" s="81">
        <v>4</v>
      </c>
      <c r="T10" s="82">
        <f>IFERROR(S10/(O10+P10),"-")</f>
        <v>0.14814814814815</v>
      </c>
      <c r="U10" s="182"/>
      <c r="V10" s="84">
        <v>5</v>
      </c>
      <c r="W10" s="82">
        <f>IF(P10=0,"-",V10/P10)</f>
        <v>0.18518518518519</v>
      </c>
      <c r="X10" s="186">
        <v>358000</v>
      </c>
      <c r="Y10" s="187">
        <f>IFERROR(X10/P10,"-")</f>
        <v>13259.259259259</v>
      </c>
      <c r="Z10" s="187">
        <f>IFERROR(X10/V10,"-")</f>
        <v>71600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3</v>
      </c>
      <c r="AW10" s="107">
        <f>IF(P10=0,"",IF(AV10=0,"",(AV10/P10)))</f>
        <v>0.11111111111111</v>
      </c>
      <c r="AX10" s="106">
        <v>1</v>
      </c>
      <c r="AY10" s="108">
        <f>IFERROR(AX10/AV10,"-")</f>
        <v>0.33333333333333</v>
      </c>
      <c r="AZ10" s="109">
        <v>2000</v>
      </c>
      <c r="BA10" s="110">
        <f>IFERROR(AZ10/AV10,"-")</f>
        <v>666.66666666667</v>
      </c>
      <c r="BB10" s="111">
        <v>1</v>
      </c>
      <c r="BC10" s="111"/>
      <c r="BD10" s="111"/>
      <c r="BE10" s="112">
        <v>7</v>
      </c>
      <c r="BF10" s="113">
        <f>IF(P10=0,"",IF(BE10=0,"",(BE10/P10)))</f>
        <v>0.25925925925926</v>
      </c>
      <c r="BG10" s="112">
        <v>1</v>
      </c>
      <c r="BH10" s="114">
        <f>IFERROR(BG10/BE10,"-")</f>
        <v>0.14285714285714</v>
      </c>
      <c r="BI10" s="115">
        <v>6000</v>
      </c>
      <c r="BJ10" s="116">
        <f>IFERROR(BI10/BE10,"-")</f>
        <v>857.14285714286</v>
      </c>
      <c r="BK10" s="117">
        <v>1</v>
      </c>
      <c r="BL10" s="117"/>
      <c r="BM10" s="117"/>
      <c r="BN10" s="119">
        <v>8</v>
      </c>
      <c r="BO10" s="120">
        <f>IF(P10=0,"",IF(BN10=0,"",(BN10/P10)))</f>
        <v>0.2962962962963</v>
      </c>
      <c r="BP10" s="121">
        <v>1</v>
      </c>
      <c r="BQ10" s="122">
        <f>IFERROR(BP10/BN10,"-")</f>
        <v>0.125</v>
      </c>
      <c r="BR10" s="123">
        <v>274000</v>
      </c>
      <c r="BS10" s="124">
        <f>IFERROR(BR10/BN10,"-")</f>
        <v>34250</v>
      </c>
      <c r="BT10" s="125"/>
      <c r="BU10" s="125"/>
      <c r="BV10" s="125">
        <v>1</v>
      </c>
      <c r="BW10" s="126">
        <v>7</v>
      </c>
      <c r="BX10" s="127">
        <f>IF(P10=0,"",IF(BW10=0,"",(BW10/P10)))</f>
        <v>0.25925925925926</v>
      </c>
      <c r="BY10" s="128">
        <v>2</v>
      </c>
      <c r="BZ10" s="129">
        <f>IFERROR(BY10/BW10,"-")</f>
        <v>0.28571428571429</v>
      </c>
      <c r="CA10" s="130">
        <v>76000</v>
      </c>
      <c r="CB10" s="131">
        <f>IFERROR(CA10/BW10,"-")</f>
        <v>10857.142857143</v>
      </c>
      <c r="CC10" s="132"/>
      <c r="CD10" s="132"/>
      <c r="CE10" s="132">
        <v>2</v>
      </c>
      <c r="CF10" s="133">
        <v>2</v>
      </c>
      <c r="CG10" s="134">
        <f>IF(P10=0,"",IF(CF10=0,"",(CF10/P10)))</f>
        <v>0.074074074074074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5</v>
      </c>
      <c r="CP10" s="141">
        <v>358000</v>
      </c>
      <c r="CQ10" s="141">
        <v>274000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0.6825</v>
      </c>
      <c r="B11" s="203" t="s">
        <v>79</v>
      </c>
      <c r="C11" s="203"/>
      <c r="D11" s="203" t="s">
        <v>80</v>
      </c>
      <c r="E11" s="203" t="s">
        <v>81</v>
      </c>
      <c r="F11" s="203" t="s">
        <v>64</v>
      </c>
      <c r="G11" s="203" t="s">
        <v>82</v>
      </c>
      <c r="H11" s="90" t="s">
        <v>66</v>
      </c>
      <c r="I11" s="205" t="s">
        <v>83</v>
      </c>
      <c r="J11" s="188">
        <v>400000</v>
      </c>
      <c r="K11" s="81">
        <v>29</v>
      </c>
      <c r="L11" s="81">
        <v>0</v>
      </c>
      <c r="M11" s="81">
        <v>110</v>
      </c>
      <c r="N11" s="91">
        <v>18</v>
      </c>
      <c r="O11" s="92">
        <v>0</v>
      </c>
      <c r="P11" s="93">
        <f>N11+O11</f>
        <v>18</v>
      </c>
      <c r="Q11" s="82">
        <f>IFERROR(P11/M11,"-")</f>
        <v>0.16363636363636</v>
      </c>
      <c r="R11" s="81">
        <v>0</v>
      </c>
      <c r="S11" s="81">
        <v>5</v>
      </c>
      <c r="T11" s="82">
        <f>IFERROR(S11/(O11+P11),"-")</f>
        <v>0.27777777777778</v>
      </c>
      <c r="U11" s="182">
        <f>IFERROR(J11/SUM(P11:P12),"-")</f>
        <v>12121.212121212</v>
      </c>
      <c r="V11" s="84">
        <v>5</v>
      </c>
      <c r="W11" s="82">
        <f>IF(P11=0,"-",V11/P11)</f>
        <v>0.27777777777778</v>
      </c>
      <c r="X11" s="186">
        <v>208000</v>
      </c>
      <c r="Y11" s="187">
        <f>IFERROR(X11/P11,"-")</f>
        <v>11555.555555556</v>
      </c>
      <c r="Z11" s="187">
        <f>IFERROR(X11/V11,"-")</f>
        <v>41600</v>
      </c>
      <c r="AA11" s="188">
        <f>SUM(X11:X12)-SUM(J11:J12)</f>
        <v>-127000</v>
      </c>
      <c r="AB11" s="85">
        <f>SUM(X11:X12)/SUM(J11:J12)</f>
        <v>0.6825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7</v>
      </c>
      <c r="BF11" s="113">
        <f>IF(P11=0,"",IF(BE11=0,"",(BE11/P11)))</f>
        <v>0.38888888888889</v>
      </c>
      <c r="BG11" s="112">
        <v>1</v>
      </c>
      <c r="BH11" s="114">
        <f>IFERROR(BG11/BE11,"-")</f>
        <v>0.14285714285714</v>
      </c>
      <c r="BI11" s="115">
        <v>23000</v>
      </c>
      <c r="BJ11" s="116">
        <f>IFERROR(BI11/BE11,"-")</f>
        <v>3285.7142857143</v>
      </c>
      <c r="BK11" s="117"/>
      <c r="BL11" s="117"/>
      <c r="BM11" s="117">
        <v>1</v>
      </c>
      <c r="BN11" s="119">
        <v>8</v>
      </c>
      <c r="BO11" s="120">
        <f>IF(P11=0,"",IF(BN11=0,"",(BN11/P11)))</f>
        <v>0.44444444444444</v>
      </c>
      <c r="BP11" s="121">
        <v>3</v>
      </c>
      <c r="BQ11" s="122">
        <f>IFERROR(BP11/BN11,"-")</f>
        <v>0.375</v>
      </c>
      <c r="BR11" s="123">
        <v>175000</v>
      </c>
      <c r="BS11" s="124">
        <f>IFERROR(BR11/BN11,"-")</f>
        <v>21875</v>
      </c>
      <c r="BT11" s="125">
        <v>1</v>
      </c>
      <c r="BU11" s="125">
        <v>1</v>
      </c>
      <c r="BV11" s="125">
        <v>1</v>
      </c>
      <c r="BW11" s="126">
        <v>3</v>
      </c>
      <c r="BX11" s="127">
        <f>IF(P11=0,"",IF(BW11=0,"",(BW11/P11)))</f>
        <v>0.16666666666667</v>
      </c>
      <c r="BY11" s="128">
        <v>1</v>
      </c>
      <c r="BZ11" s="129">
        <f>IFERROR(BY11/BW11,"-")</f>
        <v>0.33333333333333</v>
      </c>
      <c r="CA11" s="130">
        <v>10000</v>
      </c>
      <c r="CB11" s="131">
        <f>IFERROR(CA11/BW11,"-")</f>
        <v>3333.3333333333</v>
      </c>
      <c r="CC11" s="132"/>
      <c r="CD11" s="132">
        <v>1</v>
      </c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5</v>
      </c>
      <c r="CP11" s="141">
        <v>208000</v>
      </c>
      <c r="CQ11" s="141">
        <v>162000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84</v>
      </c>
      <c r="C12" s="203"/>
      <c r="D12" s="203" t="s">
        <v>80</v>
      </c>
      <c r="E12" s="203" t="s">
        <v>81</v>
      </c>
      <c r="F12" s="203" t="s">
        <v>77</v>
      </c>
      <c r="G12" s="203"/>
      <c r="H12" s="90"/>
      <c r="I12" s="90"/>
      <c r="J12" s="188"/>
      <c r="K12" s="81">
        <v>64</v>
      </c>
      <c r="L12" s="81">
        <v>41</v>
      </c>
      <c r="M12" s="81">
        <v>24</v>
      </c>
      <c r="N12" s="91">
        <v>15</v>
      </c>
      <c r="O12" s="92">
        <v>0</v>
      </c>
      <c r="P12" s="93">
        <f>N12+O12</f>
        <v>15</v>
      </c>
      <c r="Q12" s="82">
        <f>IFERROR(P12/M12,"-")</f>
        <v>0.625</v>
      </c>
      <c r="R12" s="81">
        <v>3</v>
      </c>
      <c r="S12" s="81">
        <v>3</v>
      </c>
      <c r="T12" s="82">
        <f>IFERROR(S12/(O12+P12),"-")</f>
        <v>0.2</v>
      </c>
      <c r="U12" s="182"/>
      <c r="V12" s="84">
        <v>4</v>
      </c>
      <c r="W12" s="82">
        <f>IF(P12=0,"-",V12/P12)</f>
        <v>0.26666666666667</v>
      </c>
      <c r="X12" s="186">
        <v>65000</v>
      </c>
      <c r="Y12" s="187">
        <f>IFERROR(X12/P12,"-")</f>
        <v>4333.3333333333</v>
      </c>
      <c r="Z12" s="187">
        <f>IFERROR(X12/V12,"-")</f>
        <v>16250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0.066666666666667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3</v>
      </c>
      <c r="BF12" s="113">
        <f>IF(P12=0,"",IF(BE12=0,"",(BE12/P12)))</f>
        <v>0.2</v>
      </c>
      <c r="BG12" s="112">
        <v>2</v>
      </c>
      <c r="BH12" s="114">
        <f>IFERROR(BG12/BE12,"-")</f>
        <v>0.66666666666667</v>
      </c>
      <c r="BI12" s="115">
        <v>26000</v>
      </c>
      <c r="BJ12" s="116">
        <f>IFERROR(BI12/BE12,"-")</f>
        <v>8666.6666666667</v>
      </c>
      <c r="BK12" s="117">
        <v>1</v>
      </c>
      <c r="BL12" s="117"/>
      <c r="BM12" s="117">
        <v>1</v>
      </c>
      <c r="BN12" s="119">
        <v>4</v>
      </c>
      <c r="BO12" s="120">
        <f>IF(P12=0,"",IF(BN12=0,"",(BN12/P12)))</f>
        <v>0.26666666666667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7</v>
      </c>
      <c r="BX12" s="127">
        <f>IF(P12=0,"",IF(BW12=0,"",(BW12/P12)))</f>
        <v>0.46666666666667</v>
      </c>
      <c r="BY12" s="128">
        <v>2</v>
      </c>
      <c r="BZ12" s="129">
        <f>IFERROR(BY12/BW12,"-")</f>
        <v>0.28571428571429</v>
      </c>
      <c r="CA12" s="130">
        <v>39000</v>
      </c>
      <c r="CB12" s="131">
        <f>IFERROR(CA12/BW12,"-")</f>
        <v>5571.4285714286</v>
      </c>
      <c r="CC12" s="132"/>
      <c r="CD12" s="132">
        <v>1</v>
      </c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4</v>
      </c>
      <c r="CP12" s="141">
        <v>65000</v>
      </c>
      <c r="CQ12" s="141">
        <v>33000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6.22</v>
      </c>
      <c r="B13" s="203" t="s">
        <v>85</v>
      </c>
      <c r="C13" s="203"/>
      <c r="D13" s="203" t="s">
        <v>86</v>
      </c>
      <c r="E13" s="203" t="s">
        <v>87</v>
      </c>
      <c r="F13" s="203" t="s">
        <v>64</v>
      </c>
      <c r="G13" s="203" t="s">
        <v>65</v>
      </c>
      <c r="H13" s="90" t="s">
        <v>88</v>
      </c>
      <c r="I13" s="90" t="s">
        <v>89</v>
      </c>
      <c r="J13" s="188">
        <v>400000</v>
      </c>
      <c r="K13" s="81">
        <v>34</v>
      </c>
      <c r="L13" s="81">
        <v>0</v>
      </c>
      <c r="M13" s="81">
        <v>106</v>
      </c>
      <c r="N13" s="91">
        <v>13</v>
      </c>
      <c r="O13" s="92">
        <v>0</v>
      </c>
      <c r="P13" s="93">
        <f>N13+O13</f>
        <v>13</v>
      </c>
      <c r="Q13" s="82">
        <f>IFERROR(P13/M13,"-")</f>
        <v>0.12264150943396</v>
      </c>
      <c r="R13" s="81">
        <v>0</v>
      </c>
      <c r="S13" s="81">
        <v>3</v>
      </c>
      <c r="T13" s="82">
        <f>IFERROR(S13/(O13+P13),"-")</f>
        <v>0.23076923076923</v>
      </c>
      <c r="U13" s="182">
        <f>IFERROR(J13/SUM(P13:P16),"-")</f>
        <v>7272.7272727273</v>
      </c>
      <c r="V13" s="84">
        <v>1</v>
      </c>
      <c r="W13" s="82">
        <f>IF(P13=0,"-",V13/P13)</f>
        <v>0.076923076923077</v>
      </c>
      <c r="X13" s="186">
        <v>48000</v>
      </c>
      <c r="Y13" s="187">
        <f>IFERROR(X13/P13,"-")</f>
        <v>3692.3076923077</v>
      </c>
      <c r="Z13" s="187">
        <f>IFERROR(X13/V13,"-")</f>
        <v>48000</v>
      </c>
      <c r="AA13" s="188">
        <f>SUM(X13:X16)-SUM(J13:J16)</f>
        <v>2088000</v>
      </c>
      <c r="AB13" s="85">
        <f>SUM(X13:X16)/SUM(J13:J16)</f>
        <v>6.22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2</v>
      </c>
      <c r="AN13" s="101">
        <f>IF(P13=0,"",IF(AM13=0,"",(AM13/P13)))</f>
        <v>0.15384615384615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</v>
      </c>
      <c r="AW13" s="107">
        <f>IF(P13=0,"",IF(AV13=0,"",(AV13/P13)))</f>
        <v>0.076923076923077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4</v>
      </c>
      <c r="BF13" s="113">
        <f>IF(P13=0,"",IF(BE13=0,"",(BE13/P13)))</f>
        <v>0.30769230769231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4</v>
      </c>
      <c r="BO13" s="120">
        <f>IF(P13=0,"",IF(BN13=0,"",(BN13/P13)))</f>
        <v>0.30769230769231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0.15384615384615</v>
      </c>
      <c r="BY13" s="128">
        <v>1</v>
      </c>
      <c r="BZ13" s="129">
        <f>IFERROR(BY13/BW13,"-")</f>
        <v>0.5</v>
      </c>
      <c r="CA13" s="130">
        <v>48000</v>
      </c>
      <c r="CB13" s="131">
        <f>IFERROR(CA13/BW13,"-")</f>
        <v>24000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48000</v>
      </c>
      <c r="CQ13" s="141">
        <v>48000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90</v>
      </c>
      <c r="C14" s="203"/>
      <c r="D14" s="203" t="s">
        <v>86</v>
      </c>
      <c r="E14" s="203" t="s">
        <v>91</v>
      </c>
      <c r="F14" s="203" t="s">
        <v>64</v>
      </c>
      <c r="G14" s="203"/>
      <c r="H14" s="90" t="s">
        <v>88</v>
      </c>
      <c r="I14" s="90"/>
      <c r="J14" s="188"/>
      <c r="K14" s="81">
        <v>31</v>
      </c>
      <c r="L14" s="81">
        <v>0</v>
      </c>
      <c r="M14" s="81">
        <v>108</v>
      </c>
      <c r="N14" s="91">
        <v>7</v>
      </c>
      <c r="O14" s="92">
        <v>0</v>
      </c>
      <c r="P14" s="93">
        <f>N14+O14</f>
        <v>7</v>
      </c>
      <c r="Q14" s="82">
        <f>IFERROR(P14/M14,"-")</f>
        <v>0.064814814814815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0.14285714285714</v>
      </c>
      <c r="X14" s="186">
        <v>5000</v>
      </c>
      <c r="Y14" s="187">
        <f>IFERROR(X14/P14,"-")</f>
        <v>714.28571428571</v>
      </c>
      <c r="Z14" s="187">
        <f>IFERROR(X14/V14,"-")</f>
        <v>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0.14285714285714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0.42857142857143</v>
      </c>
      <c r="BG14" s="112">
        <v>1</v>
      </c>
      <c r="BH14" s="114">
        <f>IFERROR(BG14/BE14,"-")</f>
        <v>0.33333333333333</v>
      </c>
      <c r="BI14" s="115">
        <v>5000</v>
      </c>
      <c r="BJ14" s="116">
        <f>IFERROR(BI14/BE14,"-")</f>
        <v>1666.6666666667</v>
      </c>
      <c r="BK14" s="117">
        <v>1</v>
      </c>
      <c r="BL14" s="117"/>
      <c r="BM14" s="117"/>
      <c r="BN14" s="119">
        <v>2</v>
      </c>
      <c r="BO14" s="120">
        <f>IF(P14=0,"",IF(BN14=0,"",(BN14/P14)))</f>
        <v>0.28571428571429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0.14285714285714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5000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92</v>
      </c>
      <c r="C15" s="203"/>
      <c r="D15" s="203" t="s">
        <v>86</v>
      </c>
      <c r="E15" s="203" t="s">
        <v>93</v>
      </c>
      <c r="F15" s="203" t="s">
        <v>64</v>
      </c>
      <c r="G15" s="203"/>
      <c r="H15" s="90" t="s">
        <v>88</v>
      </c>
      <c r="I15" s="90"/>
      <c r="J15" s="188"/>
      <c r="K15" s="81">
        <v>14</v>
      </c>
      <c r="L15" s="81">
        <v>0</v>
      </c>
      <c r="M15" s="81">
        <v>75</v>
      </c>
      <c r="N15" s="91">
        <v>5</v>
      </c>
      <c r="O15" s="92">
        <v>0</v>
      </c>
      <c r="P15" s="93">
        <f>N15+O15</f>
        <v>5</v>
      </c>
      <c r="Q15" s="82">
        <f>IFERROR(P15/M15,"-")</f>
        <v>0.066666666666667</v>
      </c>
      <c r="R15" s="81">
        <v>1</v>
      </c>
      <c r="S15" s="81">
        <v>3</v>
      </c>
      <c r="T15" s="82">
        <f>IFERROR(S15/(O15+P15),"-")</f>
        <v>0.6</v>
      </c>
      <c r="U15" s="182"/>
      <c r="V15" s="84">
        <v>2</v>
      </c>
      <c r="W15" s="82">
        <f>IF(P15=0,"-",V15/P15)</f>
        <v>0.4</v>
      </c>
      <c r="X15" s="186">
        <v>12000</v>
      </c>
      <c r="Y15" s="187">
        <f>IFERROR(X15/P15,"-")</f>
        <v>2400</v>
      </c>
      <c r="Z15" s="187">
        <f>IFERROR(X15/V15,"-")</f>
        <v>6000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0.2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0.4</v>
      </c>
      <c r="BP15" s="121">
        <v>1</v>
      </c>
      <c r="BQ15" s="122">
        <f>IFERROR(BP15/BN15,"-")</f>
        <v>0.5</v>
      </c>
      <c r="BR15" s="123">
        <v>3000</v>
      </c>
      <c r="BS15" s="124">
        <f>IFERROR(BR15/BN15,"-")</f>
        <v>1500</v>
      </c>
      <c r="BT15" s="125">
        <v>1</v>
      </c>
      <c r="BU15" s="125"/>
      <c r="BV15" s="125"/>
      <c r="BW15" s="126">
        <v>2</v>
      </c>
      <c r="BX15" s="127">
        <f>IF(P15=0,"",IF(BW15=0,"",(BW15/P15)))</f>
        <v>0.4</v>
      </c>
      <c r="BY15" s="128">
        <v>1</v>
      </c>
      <c r="BZ15" s="129">
        <f>IFERROR(BY15/BW15,"-")</f>
        <v>0.5</v>
      </c>
      <c r="CA15" s="130">
        <v>9000</v>
      </c>
      <c r="CB15" s="131">
        <f>IFERROR(CA15/BW15,"-")</f>
        <v>4500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12000</v>
      </c>
      <c r="CQ15" s="141">
        <v>9000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76</v>
      </c>
      <c r="E16" s="203" t="s">
        <v>76</v>
      </c>
      <c r="F16" s="203" t="s">
        <v>77</v>
      </c>
      <c r="G16" s="203"/>
      <c r="H16" s="90"/>
      <c r="I16" s="90"/>
      <c r="J16" s="188"/>
      <c r="K16" s="81">
        <v>153</v>
      </c>
      <c r="L16" s="81">
        <v>98</v>
      </c>
      <c r="M16" s="81">
        <v>54</v>
      </c>
      <c r="N16" s="91">
        <v>30</v>
      </c>
      <c r="O16" s="92">
        <v>0</v>
      </c>
      <c r="P16" s="93">
        <f>N16+O16</f>
        <v>30</v>
      </c>
      <c r="Q16" s="82">
        <f>IFERROR(P16/M16,"-")</f>
        <v>0.55555555555556</v>
      </c>
      <c r="R16" s="81">
        <v>7</v>
      </c>
      <c r="S16" s="81">
        <v>4</v>
      </c>
      <c r="T16" s="82">
        <f>IFERROR(S16/(O16+P16),"-")</f>
        <v>0.13333333333333</v>
      </c>
      <c r="U16" s="182"/>
      <c r="V16" s="84">
        <v>10</v>
      </c>
      <c r="W16" s="82">
        <f>IF(P16=0,"-",V16/P16)</f>
        <v>0.33333333333333</v>
      </c>
      <c r="X16" s="186">
        <v>2423000</v>
      </c>
      <c r="Y16" s="187">
        <f>IFERROR(X16/P16,"-")</f>
        <v>80766.666666667</v>
      </c>
      <c r="Z16" s="187">
        <f>IFERROR(X16/V16,"-")</f>
        <v>242300</v>
      </c>
      <c r="AA16" s="188"/>
      <c r="AB16" s="85"/>
      <c r="AC16" s="79"/>
      <c r="AD16" s="94">
        <v>2</v>
      </c>
      <c r="AE16" s="95">
        <f>IF(P16=0,"",IF(AD16=0,"",(AD16/P16)))</f>
        <v>0.066666666666667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4</v>
      </c>
      <c r="BF16" s="113">
        <f>IF(P16=0,"",IF(BE16=0,"",(BE16/P16)))</f>
        <v>0.13333333333333</v>
      </c>
      <c r="BG16" s="112">
        <v>2</v>
      </c>
      <c r="BH16" s="114">
        <f>IFERROR(BG16/BE16,"-")</f>
        <v>0.5</v>
      </c>
      <c r="BI16" s="115">
        <v>46000</v>
      </c>
      <c r="BJ16" s="116">
        <f>IFERROR(BI16/BE16,"-")</f>
        <v>11500</v>
      </c>
      <c r="BK16" s="117"/>
      <c r="BL16" s="117"/>
      <c r="BM16" s="117">
        <v>2</v>
      </c>
      <c r="BN16" s="119">
        <v>12</v>
      </c>
      <c r="BO16" s="120">
        <f>IF(P16=0,"",IF(BN16=0,"",(BN16/P16)))</f>
        <v>0.4</v>
      </c>
      <c r="BP16" s="121">
        <v>4</v>
      </c>
      <c r="BQ16" s="122">
        <f>IFERROR(BP16/BN16,"-")</f>
        <v>0.33333333333333</v>
      </c>
      <c r="BR16" s="123">
        <v>225000</v>
      </c>
      <c r="BS16" s="124">
        <f>IFERROR(BR16/BN16,"-")</f>
        <v>18750</v>
      </c>
      <c r="BT16" s="125">
        <v>2</v>
      </c>
      <c r="BU16" s="125"/>
      <c r="BV16" s="125">
        <v>2</v>
      </c>
      <c r="BW16" s="126">
        <v>11</v>
      </c>
      <c r="BX16" s="127">
        <f>IF(P16=0,"",IF(BW16=0,"",(BW16/P16)))</f>
        <v>0.36666666666667</v>
      </c>
      <c r="BY16" s="128">
        <v>4</v>
      </c>
      <c r="BZ16" s="129">
        <f>IFERROR(BY16/BW16,"-")</f>
        <v>0.36363636363636</v>
      </c>
      <c r="CA16" s="130">
        <v>2177000</v>
      </c>
      <c r="CB16" s="131">
        <f>IFERROR(CA16/BW16,"-")</f>
        <v>197909.09090909</v>
      </c>
      <c r="CC16" s="132">
        <v>1</v>
      </c>
      <c r="CD16" s="132"/>
      <c r="CE16" s="132">
        <v>3</v>
      </c>
      <c r="CF16" s="133">
        <v>1</v>
      </c>
      <c r="CG16" s="134">
        <f>IF(P16=0,"",IF(CF16=0,"",(CF16/P16)))</f>
        <v>0.033333333333333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10</v>
      </c>
      <c r="CP16" s="141">
        <v>2423000</v>
      </c>
      <c r="CQ16" s="141">
        <v>2055000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1.828</v>
      </c>
      <c r="B17" s="203" t="s">
        <v>95</v>
      </c>
      <c r="C17" s="203"/>
      <c r="D17" s="203" t="s">
        <v>96</v>
      </c>
      <c r="E17" s="203" t="s">
        <v>97</v>
      </c>
      <c r="F17" s="203" t="s">
        <v>64</v>
      </c>
      <c r="G17" s="203" t="s">
        <v>72</v>
      </c>
      <c r="H17" s="90" t="s">
        <v>98</v>
      </c>
      <c r="I17" s="90" t="s">
        <v>99</v>
      </c>
      <c r="J17" s="188">
        <v>250000</v>
      </c>
      <c r="K17" s="81">
        <v>23</v>
      </c>
      <c r="L17" s="81">
        <v>0</v>
      </c>
      <c r="M17" s="81">
        <v>76</v>
      </c>
      <c r="N17" s="91">
        <v>4</v>
      </c>
      <c r="O17" s="92">
        <v>0</v>
      </c>
      <c r="P17" s="93">
        <f>N17+O17</f>
        <v>4</v>
      </c>
      <c r="Q17" s="82">
        <f>IFERROR(P17/M17,"-")</f>
        <v>0.052631578947368</v>
      </c>
      <c r="R17" s="81">
        <v>0</v>
      </c>
      <c r="S17" s="81">
        <v>0</v>
      </c>
      <c r="T17" s="82">
        <f>IFERROR(S17/(O17+P17),"-")</f>
        <v>0</v>
      </c>
      <c r="U17" s="182">
        <f>IFERROR(J17/SUM(P17:P18),"-")</f>
        <v>12500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SUM(X17:X18)-SUM(J17:J18)</f>
        <v>207000</v>
      </c>
      <c r="AB17" s="85">
        <f>SUM(X17:X18)/SUM(J17:J18)</f>
        <v>1.828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3</v>
      </c>
      <c r="BO17" s="120">
        <f>IF(P17=0,"",IF(BN17=0,"",(BN17/P17)))</f>
        <v>0.75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>
        <v>1</v>
      </c>
      <c r="CG17" s="134">
        <f>IF(P17=0,"",IF(CF17=0,"",(CF17/P17)))</f>
        <v>0.25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100</v>
      </c>
      <c r="C18" s="203"/>
      <c r="D18" s="203" t="s">
        <v>96</v>
      </c>
      <c r="E18" s="203" t="s">
        <v>97</v>
      </c>
      <c r="F18" s="203" t="s">
        <v>77</v>
      </c>
      <c r="G18" s="203"/>
      <c r="H18" s="90"/>
      <c r="I18" s="90"/>
      <c r="J18" s="188"/>
      <c r="K18" s="81">
        <v>89</v>
      </c>
      <c r="L18" s="81">
        <v>58</v>
      </c>
      <c r="M18" s="81">
        <v>30</v>
      </c>
      <c r="N18" s="91">
        <v>16</v>
      </c>
      <c r="O18" s="92">
        <v>0</v>
      </c>
      <c r="P18" s="93">
        <f>N18+O18</f>
        <v>16</v>
      </c>
      <c r="Q18" s="82">
        <f>IFERROR(P18/M18,"-")</f>
        <v>0.53333333333333</v>
      </c>
      <c r="R18" s="81">
        <v>2</v>
      </c>
      <c r="S18" s="81">
        <v>5</v>
      </c>
      <c r="T18" s="82">
        <f>IFERROR(S18/(O18+P18),"-")</f>
        <v>0.3125</v>
      </c>
      <c r="U18" s="182"/>
      <c r="V18" s="84">
        <v>7</v>
      </c>
      <c r="W18" s="82">
        <f>IF(P18=0,"-",V18/P18)</f>
        <v>0.4375</v>
      </c>
      <c r="X18" s="186">
        <v>457000</v>
      </c>
      <c r="Y18" s="187">
        <f>IFERROR(X18/P18,"-")</f>
        <v>28562.5</v>
      </c>
      <c r="Z18" s="187">
        <f>IFERROR(X18/V18,"-")</f>
        <v>65285.714285714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0.0625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0.125</v>
      </c>
      <c r="BG18" s="112">
        <v>1</v>
      </c>
      <c r="BH18" s="114">
        <f>IFERROR(BG18/BE18,"-")</f>
        <v>0.5</v>
      </c>
      <c r="BI18" s="115">
        <v>8000</v>
      </c>
      <c r="BJ18" s="116">
        <f>IFERROR(BI18/BE18,"-")</f>
        <v>4000</v>
      </c>
      <c r="BK18" s="117"/>
      <c r="BL18" s="117"/>
      <c r="BM18" s="117">
        <v>1</v>
      </c>
      <c r="BN18" s="119">
        <v>6</v>
      </c>
      <c r="BO18" s="120">
        <f>IF(P18=0,"",IF(BN18=0,"",(BN18/P18)))</f>
        <v>0.375</v>
      </c>
      <c r="BP18" s="121">
        <v>1</v>
      </c>
      <c r="BQ18" s="122">
        <f>IFERROR(BP18/BN18,"-")</f>
        <v>0.16666666666667</v>
      </c>
      <c r="BR18" s="123">
        <v>18000</v>
      </c>
      <c r="BS18" s="124">
        <f>IFERROR(BR18/BN18,"-")</f>
        <v>3000</v>
      </c>
      <c r="BT18" s="125"/>
      <c r="BU18" s="125"/>
      <c r="BV18" s="125">
        <v>1</v>
      </c>
      <c r="BW18" s="126">
        <v>5</v>
      </c>
      <c r="BX18" s="127">
        <f>IF(P18=0,"",IF(BW18=0,"",(BW18/P18)))</f>
        <v>0.3125</v>
      </c>
      <c r="BY18" s="128">
        <v>3</v>
      </c>
      <c r="BZ18" s="129">
        <f>IFERROR(BY18/BW18,"-")</f>
        <v>0.6</v>
      </c>
      <c r="CA18" s="130">
        <v>66000</v>
      </c>
      <c r="CB18" s="131">
        <f>IFERROR(CA18/BW18,"-")</f>
        <v>13200</v>
      </c>
      <c r="CC18" s="132"/>
      <c r="CD18" s="132">
        <v>1</v>
      </c>
      <c r="CE18" s="132">
        <v>2</v>
      </c>
      <c r="CF18" s="133">
        <v>2</v>
      </c>
      <c r="CG18" s="134">
        <f>IF(P18=0,"",IF(CF18=0,"",(CF18/P18)))</f>
        <v>0.125</v>
      </c>
      <c r="CH18" s="135">
        <v>2</v>
      </c>
      <c r="CI18" s="136">
        <f>IFERROR(CH18/CF18,"-")</f>
        <v>1</v>
      </c>
      <c r="CJ18" s="137">
        <v>365000</v>
      </c>
      <c r="CK18" s="138">
        <f>IFERROR(CJ18/CF18,"-")</f>
        <v>182500</v>
      </c>
      <c r="CL18" s="139">
        <v>1</v>
      </c>
      <c r="CM18" s="139"/>
      <c r="CN18" s="139">
        <v>1</v>
      </c>
      <c r="CO18" s="140">
        <v>7</v>
      </c>
      <c r="CP18" s="141">
        <v>457000</v>
      </c>
      <c r="CQ18" s="141">
        <v>355000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>
        <f>AB19</f>
        <v>1.5783333333333</v>
      </c>
      <c r="B19" s="203" t="s">
        <v>101</v>
      </c>
      <c r="C19" s="203"/>
      <c r="D19" s="203" t="s">
        <v>86</v>
      </c>
      <c r="E19" s="203" t="s">
        <v>87</v>
      </c>
      <c r="F19" s="203" t="s">
        <v>64</v>
      </c>
      <c r="G19" s="203" t="s">
        <v>102</v>
      </c>
      <c r="H19" s="90" t="s">
        <v>88</v>
      </c>
      <c r="I19" s="90" t="s">
        <v>89</v>
      </c>
      <c r="J19" s="188">
        <v>300000</v>
      </c>
      <c r="K19" s="81">
        <v>17</v>
      </c>
      <c r="L19" s="81">
        <v>0</v>
      </c>
      <c r="M19" s="81">
        <v>68</v>
      </c>
      <c r="N19" s="91">
        <v>6</v>
      </c>
      <c r="O19" s="92">
        <v>0</v>
      </c>
      <c r="P19" s="93">
        <f>N19+O19</f>
        <v>6</v>
      </c>
      <c r="Q19" s="82">
        <f>IFERROR(P19/M19,"-")</f>
        <v>0.088235294117647</v>
      </c>
      <c r="R19" s="81">
        <v>2</v>
      </c>
      <c r="S19" s="81">
        <v>1</v>
      </c>
      <c r="T19" s="82">
        <f>IFERROR(S19/(O19+P19),"-")</f>
        <v>0.16666666666667</v>
      </c>
      <c r="U19" s="182">
        <f>IFERROR(J19/SUM(P19:P22),"-")</f>
        <v>5769.2307692308</v>
      </c>
      <c r="V19" s="84">
        <v>3</v>
      </c>
      <c r="W19" s="82">
        <f>IF(P19=0,"-",V19/P19)</f>
        <v>0.5</v>
      </c>
      <c r="X19" s="186">
        <v>41500</v>
      </c>
      <c r="Y19" s="187">
        <f>IFERROR(X19/P19,"-")</f>
        <v>6916.6666666667</v>
      </c>
      <c r="Z19" s="187">
        <f>IFERROR(X19/V19,"-")</f>
        <v>13833.333333333</v>
      </c>
      <c r="AA19" s="188">
        <f>SUM(X19:X22)-SUM(J19:J22)</f>
        <v>173500</v>
      </c>
      <c r="AB19" s="85">
        <f>SUM(X19:X22)/SUM(J19:J22)</f>
        <v>1.5783333333333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1</v>
      </c>
      <c r="AN19" s="101">
        <f>IF(P19=0,"",IF(AM19=0,"",(AM19/P19)))</f>
        <v>0.16666666666667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0.33333333333333</v>
      </c>
      <c r="BG19" s="112">
        <v>1</v>
      </c>
      <c r="BH19" s="114">
        <f>IFERROR(BG19/BE19,"-")</f>
        <v>0.5</v>
      </c>
      <c r="BI19" s="115">
        <v>8000</v>
      </c>
      <c r="BJ19" s="116">
        <f>IFERROR(BI19/BE19,"-")</f>
        <v>4000</v>
      </c>
      <c r="BK19" s="117"/>
      <c r="BL19" s="117">
        <v>1</v>
      </c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3</v>
      </c>
      <c r="BX19" s="127">
        <f>IF(P19=0,"",IF(BW19=0,"",(BW19/P19)))</f>
        <v>0.5</v>
      </c>
      <c r="BY19" s="128">
        <v>2</v>
      </c>
      <c r="BZ19" s="129">
        <f>IFERROR(BY19/BW19,"-")</f>
        <v>0.66666666666667</v>
      </c>
      <c r="CA19" s="130">
        <v>33500</v>
      </c>
      <c r="CB19" s="131">
        <f>IFERROR(CA19/BW19,"-")</f>
        <v>11166.666666667</v>
      </c>
      <c r="CC19" s="132"/>
      <c r="CD19" s="132"/>
      <c r="CE19" s="132">
        <v>2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3</v>
      </c>
      <c r="CP19" s="141">
        <v>41500</v>
      </c>
      <c r="CQ19" s="141">
        <v>23000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103</v>
      </c>
      <c r="C20" s="203"/>
      <c r="D20" s="203" t="s">
        <v>86</v>
      </c>
      <c r="E20" s="203" t="s">
        <v>91</v>
      </c>
      <c r="F20" s="203" t="s">
        <v>64</v>
      </c>
      <c r="G20" s="203"/>
      <c r="H20" s="90" t="s">
        <v>88</v>
      </c>
      <c r="I20" s="90"/>
      <c r="J20" s="188"/>
      <c r="K20" s="81">
        <v>34</v>
      </c>
      <c r="L20" s="81">
        <v>0</v>
      </c>
      <c r="M20" s="81">
        <v>117</v>
      </c>
      <c r="N20" s="91">
        <v>8</v>
      </c>
      <c r="O20" s="92">
        <v>0</v>
      </c>
      <c r="P20" s="93">
        <f>N20+O20</f>
        <v>8</v>
      </c>
      <c r="Q20" s="82">
        <f>IFERROR(P20/M20,"-")</f>
        <v>0.068376068376068</v>
      </c>
      <c r="R20" s="81">
        <v>0</v>
      </c>
      <c r="S20" s="81">
        <v>2</v>
      </c>
      <c r="T20" s="82">
        <f>IFERROR(S20/(O20+P20),"-")</f>
        <v>0.25</v>
      </c>
      <c r="U20" s="182"/>
      <c r="V20" s="84">
        <v>1</v>
      </c>
      <c r="W20" s="82">
        <f>IF(P20=0,"-",V20/P20)</f>
        <v>0.125</v>
      </c>
      <c r="X20" s="186">
        <v>6000</v>
      </c>
      <c r="Y20" s="187">
        <f>IFERROR(X20/P20,"-")</f>
        <v>750</v>
      </c>
      <c r="Z20" s="187">
        <f>IFERROR(X20/V20,"-")</f>
        <v>6000</v>
      </c>
      <c r="AA20" s="188"/>
      <c r="AB20" s="85"/>
      <c r="AC20" s="79"/>
      <c r="AD20" s="94">
        <v>1</v>
      </c>
      <c r="AE20" s="95">
        <f>IF(P20=0,"",IF(AD20=0,"",(AD20/P20)))</f>
        <v>0.125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>
        <v>1</v>
      </c>
      <c r="AN20" s="101">
        <f>IF(P20=0,"",IF(AM20=0,"",(AM20/P20)))</f>
        <v>0.125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>
        <v>1</v>
      </c>
      <c r="AW20" s="107">
        <f>IF(P20=0,"",IF(AV20=0,"",(AV20/P20)))</f>
        <v>0.125</v>
      </c>
      <c r="AX20" s="106">
        <v>1</v>
      </c>
      <c r="AY20" s="108">
        <f>IFERROR(AX20/AV20,"-")</f>
        <v>1</v>
      </c>
      <c r="AZ20" s="109">
        <v>6000</v>
      </c>
      <c r="BA20" s="110">
        <f>IFERROR(AZ20/AV20,"-")</f>
        <v>6000</v>
      </c>
      <c r="BB20" s="111"/>
      <c r="BC20" s="111">
        <v>1</v>
      </c>
      <c r="BD20" s="111"/>
      <c r="BE20" s="112">
        <v>2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0.125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2</v>
      </c>
      <c r="BX20" s="127">
        <f>IF(P20=0,"",IF(BW20=0,"",(BW20/P20)))</f>
        <v>0.25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6000</v>
      </c>
      <c r="CQ20" s="141">
        <v>6000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104</v>
      </c>
      <c r="C21" s="203"/>
      <c r="D21" s="203" t="s">
        <v>86</v>
      </c>
      <c r="E21" s="203" t="s">
        <v>93</v>
      </c>
      <c r="F21" s="203" t="s">
        <v>64</v>
      </c>
      <c r="G21" s="203"/>
      <c r="H21" s="90" t="s">
        <v>88</v>
      </c>
      <c r="I21" s="90"/>
      <c r="J21" s="188"/>
      <c r="K21" s="81">
        <v>31</v>
      </c>
      <c r="L21" s="81">
        <v>0</v>
      </c>
      <c r="M21" s="81">
        <v>119</v>
      </c>
      <c r="N21" s="91">
        <v>10</v>
      </c>
      <c r="O21" s="92">
        <v>0</v>
      </c>
      <c r="P21" s="93">
        <f>N21+O21</f>
        <v>10</v>
      </c>
      <c r="Q21" s="82">
        <f>IFERROR(P21/M21,"-")</f>
        <v>0.084033613445378</v>
      </c>
      <c r="R21" s="81">
        <v>0</v>
      </c>
      <c r="S21" s="81">
        <v>6</v>
      </c>
      <c r="T21" s="82">
        <f>IFERROR(S21/(O21+P21),"-")</f>
        <v>0.6</v>
      </c>
      <c r="U21" s="182"/>
      <c r="V21" s="84">
        <v>1</v>
      </c>
      <c r="W21" s="82">
        <f>IF(P21=0,"-",V21/P21)</f>
        <v>0.1</v>
      </c>
      <c r="X21" s="186">
        <v>3000</v>
      </c>
      <c r="Y21" s="187">
        <f>IFERROR(X21/P21,"-")</f>
        <v>300</v>
      </c>
      <c r="Z21" s="187">
        <f>IFERROR(X21/V21,"-")</f>
        <v>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2</v>
      </c>
      <c r="AN21" s="101">
        <f>IF(P21=0,"",IF(AM21=0,"",(AM21/P21)))</f>
        <v>0.2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>
        <v>2</v>
      </c>
      <c r="AW21" s="107">
        <f>IF(P21=0,"",IF(AV21=0,"",(AV21/P21)))</f>
        <v>0.2</v>
      </c>
      <c r="AX21" s="106">
        <v>1</v>
      </c>
      <c r="AY21" s="108">
        <f>IFERROR(AX21/AV21,"-")</f>
        <v>0.5</v>
      </c>
      <c r="AZ21" s="109">
        <v>3000</v>
      </c>
      <c r="BA21" s="110">
        <f>IFERROR(AZ21/AV21,"-")</f>
        <v>1500</v>
      </c>
      <c r="BB21" s="111">
        <v>1</v>
      </c>
      <c r="BC21" s="111"/>
      <c r="BD21" s="111"/>
      <c r="BE21" s="112">
        <v>1</v>
      </c>
      <c r="BF21" s="113">
        <f>IF(P21=0,"",IF(BE21=0,"",(BE21/P21)))</f>
        <v>0.1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4</v>
      </c>
      <c r="BO21" s="120">
        <f>IF(P21=0,"",IF(BN21=0,"",(BN21/P21)))</f>
        <v>0.4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0.1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3000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105</v>
      </c>
      <c r="C22" s="203"/>
      <c r="D22" s="203" t="s">
        <v>76</v>
      </c>
      <c r="E22" s="203" t="s">
        <v>76</v>
      </c>
      <c r="F22" s="203" t="s">
        <v>77</v>
      </c>
      <c r="G22" s="203"/>
      <c r="H22" s="90"/>
      <c r="I22" s="90"/>
      <c r="J22" s="188"/>
      <c r="K22" s="81">
        <v>258</v>
      </c>
      <c r="L22" s="81">
        <v>112</v>
      </c>
      <c r="M22" s="81">
        <v>50</v>
      </c>
      <c r="N22" s="91">
        <v>28</v>
      </c>
      <c r="O22" s="92">
        <v>0</v>
      </c>
      <c r="P22" s="93">
        <f>N22+O22</f>
        <v>28</v>
      </c>
      <c r="Q22" s="82">
        <f>IFERROR(P22/M22,"-")</f>
        <v>0.56</v>
      </c>
      <c r="R22" s="81">
        <v>5</v>
      </c>
      <c r="S22" s="81">
        <v>6</v>
      </c>
      <c r="T22" s="82">
        <f>IFERROR(S22/(O22+P22),"-")</f>
        <v>0.21428571428571</v>
      </c>
      <c r="U22" s="182"/>
      <c r="V22" s="84">
        <v>6</v>
      </c>
      <c r="W22" s="82">
        <f>IF(P22=0,"-",V22/P22)</f>
        <v>0.21428571428571</v>
      </c>
      <c r="X22" s="186">
        <v>423000</v>
      </c>
      <c r="Y22" s="187">
        <f>IFERROR(X22/P22,"-")</f>
        <v>15107.142857143</v>
      </c>
      <c r="Z22" s="187">
        <f>IFERROR(X22/V22,"-")</f>
        <v>70500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0.035714285714286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6</v>
      </c>
      <c r="BF22" s="113">
        <f>IF(P22=0,"",IF(BE22=0,"",(BE22/P22)))</f>
        <v>0.21428571428571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9</v>
      </c>
      <c r="BO22" s="120">
        <f>IF(P22=0,"",IF(BN22=0,"",(BN22/P22)))</f>
        <v>0.32142857142857</v>
      </c>
      <c r="BP22" s="121">
        <v>2</v>
      </c>
      <c r="BQ22" s="122">
        <f>IFERROR(BP22/BN22,"-")</f>
        <v>0.22222222222222</v>
      </c>
      <c r="BR22" s="123">
        <v>45000</v>
      </c>
      <c r="BS22" s="124">
        <f>IFERROR(BR22/BN22,"-")</f>
        <v>5000</v>
      </c>
      <c r="BT22" s="125">
        <v>1</v>
      </c>
      <c r="BU22" s="125"/>
      <c r="BV22" s="125">
        <v>1</v>
      </c>
      <c r="BW22" s="126">
        <v>7</v>
      </c>
      <c r="BX22" s="127">
        <f>IF(P22=0,"",IF(BW22=0,"",(BW22/P22)))</f>
        <v>0.25</v>
      </c>
      <c r="BY22" s="128">
        <v>3</v>
      </c>
      <c r="BZ22" s="129">
        <f>IFERROR(BY22/BW22,"-")</f>
        <v>0.42857142857143</v>
      </c>
      <c r="CA22" s="130">
        <v>111000</v>
      </c>
      <c r="CB22" s="131">
        <f>IFERROR(CA22/BW22,"-")</f>
        <v>15857.142857143</v>
      </c>
      <c r="CC22" s="132">
        <v>1</v>
      </c>
      <c r="CD22" s="132"/>
      <c r="CE22" s="132">
        <v>2</v>
      </c>
      <c r="CF22" s="133">
        <v>5</v>
      </c>
      <c r="CG22" s="134">
        <f>IF(P22=0,"",IF(CF22=0,"",(CF22/P22)))</f>
        <v>0.17857142857143</v>
      </c>
      <c r="CH22" s="135">
        <v>1</v>
      </c>
      <c r="CI22" s="136">
        <f>IFERROR(CH22/CF22,"-")</f>
        <v>0.2</v>
      </c>
      <c r="CJ22" s="137">
        <v>267000</v>
      </c>
      <c r="CK22" s="138">
        <f>IFERROR(CJ22/CF22,"-")</f>
        <v>53400</v>
      </c>
      <c r="CL22" s="139"/>
      <c r="CM22" s="139"/>
      <c r="CN22" s="139">
        <v>1</v>
      </c>
      <c r="CO22" s="140">
        <v>6</v>
      </c>
      <c r="CP22" s="141">
        <v>423000</v>
      </c>
      <c r="CQ22" s="141">
        <v>267000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0.26666666666667</v>
      </c>
      <c r="B23" s="203" t="s">
        <v>106</v>
      </c>
      <c r="C23" s="203"/>
      <c r="D23" s="203" t="s">
        <v>96</v>
      </c>
      <c r="E23" s="203" t="s">
        <v>87</v>
      </c>
      <c r="F23" s="203" t="s">
        <v>64</v>
      </c>
      <c r="G23" s="203" t="s">
        <v>107</v>
      </c>
      <c r="H23" s="90" t="s">
        <v>108</v>
      </c>
      <c r="I23" s="90" t="s">
        <v>109</v>
      </c>
      <c r="J23" s="188">
        <v>300000</v>
      </c>
      <c r="K23" s="81">
        <v>36</v>
      </c>
      <c r="L23" s="81">
        <v>0</v>
      </c>
      <c r="M23" s="81">
        <v>127</v>
      </c>
      <c r="N23" s="91">
        <v>7</v>
      </c>
      <c r="O23" s="92">
        <v>0</v>
      </c>
      <c r="P23" s="93">
        <f>N23+O23</f>
        <v>7</v>
      </c>
      <c r="Q23" s="82">
        <f>IFERROR(P23/M23,"-")</f>
        <v>0.05511811023622</v>
      </c>
      <c r="R23" s="81">
        <v>2</v>
      </c>
      <c r="S23" s="81">
        <v>5</v>
      </c>
      <c r="T23" s="82">
        <f>IFERROR(S23/(O23+P23),"-")</f>
        <v>0.71428571428571</v>
      </c>
      <c r="U23" s="182">
        <f>IFERROR(J23/SUM(P23:P26),"-")</f>
        <v>8108.1081081081</v>
      </c>
      <c r="V23" s="84">
        <v>4</v>
      </c>
      <c r="W23" s="82">
        <f>IF(P23=0,"-",V23/P23)</f>
        <v>0.57142857142857</v>
      </c>
      <c r="X23" s="186">
        <v>27000</v>
      </c>
      <c r="Y23" s="187">
        <f>IFERROR(X23/P23,"-")</f>
        <v>3857.1428571429</v>
      </c>
      <c r="Z23" s="187">
        <f>IFERROR(X23/V23,"-")</f>
        <v>6750</v>
      </c>
      <c r="AA23" s="188">
        <f>SUM(X23:X26)-SUM(J23:J26)</f>
        <v>-220000</v>
      </c>
      <c r="AB23" s="85">
        <f>SUM(X23:X26)/SUM(J23:J26)</f>
        <v>0.26666666666667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0.14285714285714</v>
      </c>
      <c r="AX23" s="106">
        <v>1</v>
      </c>
      <c r="AY23" s="108">
        <f>IFERROR(AX23/AV23,"-")</f>
        <v>1</v>
      </c>
      <c r="AZ23" s="109">
        <v>5000</v>
      </c>
      <c r="BA23" s="110">
        <f>IFERROR(AZ23/AV23,"-")</f>
        <v>5000</v>
      </c>
      <c r="BB23" s="111">
        <v>1</v>
      </c>
      <c r="BC23" s="111"/>
      <c r="BD23" s="111"/>
      <c r="BE23" s="112">
        <v>1</v>
      </c>
      <c r="BF23" s="113">
        <f>IF(P23=0,"",IF(BE23=0,"",(BE23/P23)))</f>
        <v>0.14285714285714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5</v>
      </c>
      <c r="BO23" s="120">
        <f>IF(P23=0,"",IF(BN23=0,"",(BN23/P23)))</f>
        <v>0.71428571428571</v>
      </c>
      <c r="BP23" s="121">
        <v>3</v>
      </c>
      <c r="BQ23" s="122">
        <f>IFERROR(BP23/BN23,"-")</f>
        <v>0.6</v>
      </c>
      <c r="BR23" s="123">
        <v>22000</v>
      </c>
      <c r="BS23" s="124">
        <f>IFERROR(BR23/BN23,"-")</f>
        <v>4400</v>
      </c>
      <c r="BT23" s="125">
        <v>1</v>
      </c>
      <c r="BU23" s="125">
        <v>1</v>
      </c>
      <c r="BV23" s="125">
        <v>1</v>
      </c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4</v>
      </c>
      <c r="CP23" s="141">
        <v>27000</v>
      </c>
      <c r="CQ23" s="141">
        <v>13000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110</v>
      </c>
      <c r="C24" s="203"/>
      <c r="D24" s="203" t="s">
        <v>96</v>
      </c>
      <c r="E24" s="203" t="s">
        <v>91</v>
      </c>
      <c r="F24" s="203" t="s">
        <v>64</v>
      </c>
      <c r="G24" s="203"/>
      <c r="H24" s="90" t="s">
        <v>108</v>
      </c>
      <c r="I24" s="90"/>
      <c r="J24" s="188"/>
      <c r="K24" s="81">
        <v>30</v>
      </c>
      <c r="L24" s="81">
        <v>0</v>
      </c>
      <c r="M24" s="81">
        <v>132</v>
      </c>
      <c r="N24" s="91">
        <v>18</v>
      </c>
      <c r="O24" s="92">
        <v>1</v>
      </c>
      <c r="P24" s="93">
        <f>N24+O24</f>
        <v>19</v>
      </c>
      <c r="Q24" s="82">
        <f>IFERROR(P24/M24,"-")</f>
        <v>0.14393939393939</v>
      </c>
      <c r="R24" s="81">
        <v>0</v>
      </c>
      <c r="S24" s="81">
        <v>4</v>
      </c>
      <c r="T24" s="82">
        <f>IFERROR(S24/(O24+P24),"-")</f>
        <v>0.2</v>
      </c>
      <c r="U24" s="182"/>
      <c r="V24" s="84">
        <v>1</v>
      </c>
      <c r="W24" s="82">
        <f>IF(P24=0,"-",V24/P24)</f>
        <v>0.052631578947368</v>
      </c>
      <c r="X24" s="186">
        <v>48000</v>
      </c>
      <c r="Y24" s="187">
        <f>IFERROR(X24/P24,"-")</f>
        <v>2526.3157894737</v>
      </c>
      <c r="Z24" s="187">
        <f>IFERROR(X24/V24,"-")</f>
        <v>48000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2</v>
      </c>
      <c r="AN24" s="101">
        <f>IF(P24=0,"",IF(AM24=0,"",(AM24/P24)))</f>
        <v>0.10526315789474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>
        <v>1</v>
      </c>
      <c r="AW24" s="107">
        <f>IF(P24=0,"",IF(AV24=0,"",(AV24/P24)))</f>
        <v>0.052631578947368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9</v>
      </c>
      <c r="BF24" s="113">
        <f>IF(P24=0,"",IF(BE24=0,"",(BE24/P24)))</f>
        <v>0.47368421052632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6</v>
      </c>
      <c r="BO24" s="120">
        <f>IF(P24=0,"",IF(BN24=0,"",(BN24/P24)))</f>
        <v>0.31578947368421</v>
      </c>
      <c r="BP24" s="121">
        <v>1</v>
      </c>
      <c r="BQ24" s="122">
        <f>IFERROR(BP24/BN24,"-")</f>
        <v>0.16666666666667</v>
      </c>
      <c r="BR24" s="123">
        <v>48000</v>
      </c>
      <c r="BS24" s="124">
        <f>IFERROR(BR24/BN24,"-")</f>
        <v>8000</v>
      </c>
      <c r="BT24" s="125"/>
      <c r="BU24" s="125"/>
      <c r="BV24" s="125">
        <v>1</v>
      </c>
      <c r="BW24" s="126">
        <v>1</v>
      </c>
      <c r="BX24" s="127">
        <f>IF(P24=0,"",IF(BW24=0,"",(BW24/P24)))</f>
        <v>0.052631578947368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48000</v>
      </c>
      <c r="CQ24" s="141">
        <v>48000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111</v>
      </c>
      <c r="C25" s="203"/>
      <c r="D25" s="203" t="s">
        <v>96</v>
      </c>
      <c r="E25" s="203" t="s">
        <v>93</v>
      </c>
      <c r="F25" s="203" t="s">
        <v>64</v>
      </c>
      <c r="G25" s="203"/>
      <c r="H25" s="90" t="s">
        <v>108</v>
      </c>
      <c r="I25" s="90"/>
      <c r="J25" s="188"/>
      <c r="K25" s="81">
        <v>4</v>
      </c>
      <c r="L25" s="81">
        <v>0</v>
      </c>
      <c r="M25" s="81">
        <v>15</v>
      </c>
      <c r="N25" s="91">
        <v>2</v>
      </c>
      <c r="O25" s="92">
        <v>0</v>
      </c>
      <c r="P25" s="93">
        <f>N25+O25</f>
        <v>2</v>
      </c>
      <c r="Q25" s="82">
        <f>IFERROR(P25/M25,"-")</f>
        <v>0.13333333333333</v>
      </c>
      <c r="R25" s="81">
        <v>0</v>
      </c>
      <c r="S25" s="81">
        <v>1</v>
      </c>
      <c r="T25" s="82">
        <f>IFERROR(S25/(O25+P25),"-")</f>
        <v>0.5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0.5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112</v>
      </c>
      <c r="C26" s="203"/>
      <c r="D26" s="203" t="s">
        <v>76</v>
      </c>
      <c r="E26" s="203" t="s">
        <v>76</v>
      </c>
      <c r="F26" s="203" t="s">
        <v>77</v>
      </c>
      <c r="G26" s="203"/>
      <c r="H26" s="90"/>
      <c r="I26" s="90"/>
      <c r="J26" s="188"/>
      <c r="K26" s="81">
        <v>170</v>
      </c>
      <c r="L26" s="81">
        <v>57</v>
      </c>
      <c r="M26" s="81">
        <v>37</v>
      </c>
      <c r="N26" s="91">
        <v>9</v>
      </c>
      <c r="O26" s="92">
        <v>0</v>
      </c>
      <c r="P26" s="93">
        <f>N26+O26</f>
        <v>9</v>
      </c>
      <c r="Q26" s="82">
        <f>IFERROR(P26/M26,"-")</f>
        <v>0.24324324324324</v>
      </c>
      <c r="R26" s="81">
        <v>2</v>
      </c>
      <c r="S26" s="81">
        <v>2</v>
      </c>
      <c r="T26" s="82">
        <f>IFERROR(S26/(O26+P26),"-")</f>
        <v>0.22222222222222</v>
      </c>
      <c r="U26" s="182"/>
      <c r="V26" s="84">
        <v>1</v>
      </c>
      <c r="W26" s="82">
        <f>IF(P26=0,"-",V26/P26)</f>
        <v>0.11111111111111</v>
      </c>
      <c r="X26" s="186">
        <v>5000</v>
      </c>
      <c r="Y26" s="187">
        <f>IFERROR(X26/P26,"-")</f>
        <v>555.55555555556</v>
      </c>
      <c r="Z26" s="187">
        <f>IFERROR(X26/V26,"-")</f>
        <v>5000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6</v>
      </c>
      <c r="BO26" s="120">
        <f>IF(P26=0,"",IF(BN26=0,"",(BN26/P26)))</f>
        <v>0.66666666666667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2</v>
      </c>
      <c r="BX26" s="127">
        <f>IF(P26=0,"",IF(BW26=0,"",(BW26/P26)))</f>
        <v>0.22222222222222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0.11111111111111</v>
      </c>
      <c r="CH26" s="135">
        <v>1</v>
      </c>
      <c r="CI26" s="136">
        <f>IFERROR(CH26/CF26,"-")</f>
        <v>1</v>
      </c>
      <c r="CJ26" s="137">
        <v>5000</v>
      </c>
      <c r="CK26" s="138">
        <f>IFERROR(CJ26/CF26,"-")</f>
        <v>5000</v>
      </c>
      <c r="CL26" s="139">
        <v>1</v>
      </c>
      <c r="CM26" s="139"/>
      <c r="CN26" s="139"/>
      <c r="CO26" s="140">
        <v>1</v>
      </c>
      <c r="CP26" s="141">
        <v>5000</v>
      </c>
      <c r="CQ26" s="141">
        <v>5000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4.6076923076923</v>
      </c>
      <c r="B27" s="203" t="s">
        <v>113</v>
      </c>
      <c r="C27" s="203"/>
      <c r="D27" s="203" t="s">
        <v>114</v>
      </c>
      <c r="E27" s="203" t="s">
        <v>115</v>
      </c>
      <c r="F27" s="203" t="s">
        <v>64</v>
      </c>
      <c r="G27" s="203" t="s">
        <v>116</v>
      </c>
      <c r="H27" s="90" t="s">
        <v>117</v>
      </c>
      <c r="I27" s="204" t="s">
        <v>118</v>
      </c>
      <c r="J27" s="188">
        <v>130000</v>
      </c>
      <c r="K27" s="81">
        <v>4</v>
      </c>
      <c r="L27" s="81">
        <v>0</v>
      </c>
      <c r="M27" s="81">
        <v>27</v>
      </c>
      <c r="N27" s="91">
        <v>1</v>
      </c>
      <c r="O27" s="92">
        <v>0</v>
      </c>
      <c r="P27" s="93">
        <f>N27+O27</f>
        <v>1</v>
      </c>
      <c r="Q27" s="82">
        <f>IFERROR(P27/M27,"-")</f>
        <v>0.037037037037037</v>
      </c>
      <c r="R27" s="81">
        <v>0</v>
      </c>
      <c r="S27" s="81">
        <v>0</v>
      </c>
      <c r="T27" s="82">
        <f>IFERROR(S27/(O27+P27),"-")</f>
        <v>0</v>
      </c>
      <c r="U27" s="182">
        <f>IFERROR(J27/SUM(P27:P28),"-")</f>
        <v>11818.181818182</v>
      </c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>
        <f>SUM(X27:X28)-SUM(J27:J28)</f>
        <v>469000</v>
      </c>
      <c r="AB27" s="85">
        <f>SUM(X27:X28)/SUM(J27:J28)</f>
        <v>4.6076923076923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1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119</v>
      </c>
      <c r="C28" s="203"/>
      <c r="D28" s="203" t="s">
        <v>114</v>
      </c>
      <c r="E28" s="203" t="s">
        <v>115</v>
      </c>
      <c r="F28" s="203" t="s">
        <v>77</v>
      </c>
      <c r="G28" s="203"/>
      <c r="H28" s="90"/>
      <c r="I28" s="90"/>
      <c r="J28" s="188"/>
      <c r="K28" s="81">
        <v>44</v>
      </c>
      <c r="L28" s="81">
        <v>20</v>
      </c>
      <c r="M28" s="81">
        <v>15</v>
      </c>
      <c r="N28" s="91">
        <v>10</v>
      </c>
      <c r="O28" s="92">
        <v>0</v>
      </c>
      <c r="P28" s="93">
        <f>N28+O28</f>
        <v>10</v>
      </c>
      <c r="Q28" s="82">
        <f>IFERROR(P28/M28,"-")</f>
        <v>0.66666666666667</v>
      </c>
      <c r="R28" s="81">
        <v>5</v>
      </c>
      <c r="S28" s="81">
        <v>0</v>
      </c>
      <c r="T28" s="82">
        <f>IFERROR(S28/(O28+P28),"-")</f>
        <v>0</v>
      </c>
      <c r="U28" s="182"/>
      <c r="V28" s="84">
        <v>5</v>
      </c>
      <c r="W28" s="82">
        <f>IF(P28=0,"-",V28/P28)</f>
        <v>0.5</v>
      </c>
      <c r="X28" s="186">
        <v>599000</v>
      </c>
      <c r="Y28" s="187">
        <f>IFERROR(X28/P28,"-")</f>
        <v>59900</v>
      </c>
      <c r="Z28" s="187">
        <f>IFERROR(X28/V28,"-")</f>
        <v>119800</v>
      </c>
      <c r="AA28" s="188"/>
      <c r="AB28" s="85"/>
      <c r="AC28" s="79"/>
      <c r="AD28" s="94">
        <v>2</v>
      </c>
      <c r="AE28" s="95">
        <f>IF(P28=0,"",IF(AD28=0,"",(AD28/P28)))</f>
        <v>0.2</v>
      </c>
      <c r="AF28" s="94">
        <v>1</v>
      </c>
      <c r="AG28" s="96">
        <f>IFERROR(AF28/AD28,"-")</f>
        <v>0.5</v>
      </c>
      <c r="AH28" s="97">
        <v>5000</v>
      </c>
      <c r="AI28" s="98">
        <f>IFERROR(AH28/AD28,"-")</f>
        <v>2500</v>
      </c>
      <c r="AJ28" s="99">
        <v>1</v>
      </c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0.1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1</v>
      </c>
      <c r="BF28" s="113">
        <f>IF(P28=0,"",IF(BE28=0,"",(BE28/P28)))</f>
        <v>0.1</v>
      </c>
      <c r="BG28" s="112">
        <v>1</v>
      </c>
      <c r="BH28" s="114">
        <f>IFERROR(BG28/BE28,"-")</f>
        <v>1</v>
      </c>
      <c r="BI28" s="115">
        <v>126000</v>
      </c>
      <c r="BJ28" s="116">
        <f>IFERROR(BI28/BE28,"-")</f>
        <v>126000</v>
      </c>
      <c r="BK28" s="117"/>
      <c r="BL28" s="117"/>
      <c r="BM28" s="117">
        <v>1</v>
      </c>
      <c r="BN28" s="119">
        <v>4</v>
      </c>
      <c r="BO28" s="120">
        <f>IF(P28=0,"",IF(BN28=0,"",(BN28/P28)))</f>
        <v>0.4</v>
      </c>
      <c r="BP28" s="121">
        <v>3</v>
      </c>
      <c r="BQ28" s="122">
        <f>IFERROR(BP28/BN28,"-")</f>
        <v>0.75</v>
      </c>
      <c r="BR28" s="123">
        <v>468000</v>
      </c>
      <c r="BS28" s="124">
        <f>IFERROR(BR28/BN28,"-")</f>
        <v>117000</v>
      </c>
      <c r="BT28" s="125"/>
      <c r="BU28" s="125"/>
      <c r="BV28" s="125">
        <v>3</v>
      </c>
      <c r="BW28" s="126">
        <v>2</v>
      </c>
      <c r="BX28" s="127">
        <f>IF(P28=0,"",IF(BW28=0,"",(BW28/P28)))</f>
        <v>0.2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5</v>
      </c>
      <c r="CP28" s="141">
        <v>599000</v>
      </c>
      <c r="CQ28" s="141">
        <v>320000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4.4307692307692</v>
      </c>
      <c r="B29" s="203" t="s">
        <v>120</v>
      </c>
      <c r="C29" s="203"/>
      <c r="D29" s="203" t="s">
        <v>121</v>
      </c>
      <c r="E29" s="203" t="s">
        <v>81</v>
      </c>
      <c r="F29" s="203" t="s">
        <v>64</v>
      </c>
      <c r="G29" s="203" t="s">
        <v>122</v>
      </c>
      <c r="H29" s="90" t="s">
        <v>117</v>
      </c>
      <c r="I29" s="204" t="s">
        <v>123</v>
      </c>
      <c r="J29" s="188">
        <v>130000</v>
      </c>
      <c r="K29" s="81">
        <v>17</v>
      </c>
      <c r="L29" s="81">
        <v>0</v>
      </c>
      <c r="M29" s="81">
        <v>52</v>
      </c>
      <c r="N29" s="91">
        <v>3</v>
      </c>
      <c r="O29" s="92">
        <v>0</v>
      </c>
      <c r="P29" s="93">
        <f>N29+O29</f>
        <v>3</v>
      </c>
      <c r="Q29" s="82">
        <f>IFERROR(P29/M29,"-")</f>
        <v>0.057692307692308</v>
      </c>
      <c r="R29" s="81">
        <v>0</v>
      </c>
      <c r="S29" s="81">
        <v>0</v>
      </c>
      <c r="T29" s="82">
        <f>IFERROR(S29/(O29+P29),"-")</f>
        <v>0</v>
      </c>
      <c r="U29" s="182">
        <f>IFERROR(J29/SUM(P29:P30),"-")</f>
        <v>13000</v>
      </c>
      <c r="V29" s="84">
        <v>1</v>
      </c>
      <c r="W29" s="82">
        <f>IF(P29=0,"-",V29/P29)</f>
        <v>0.33333333333333</v>
      </c>
      <c r="X29" s="186">
        <v>5000</v>
      </c>
      <c r="Y29" s="187">
        <f>IFERROR(X29/P29,"-")</f>
        <v>1666.6666666667</v>
      </c>
      <c r="Z29" s="187">
        <f>IFERROR(X29/V29,"-")</f>
        <v>5000</v>
      </c>
      <c r="AA29" s="188">
        <f>SUM(X29:X30)-SUM(J29:J30)</f>
        <v>446000</v>
      </c>
      <c r="AB29" s="85">
        <f>SUM(X29:X30)/SUM(J29:J30)</f>
        <v>4.4307692307692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0.33333333333333</v>
      </c>
      <c r="BG29" s="112">
        <v>1</v>
      </c>
      <c r="BH29" s="114">
        <f>IFERROR(BG29/BE29,"-")</f>
        <v>1</v>
      </c>
      <c r="BI29" s="115">
        <v>5000</v>
      </c>
      <c r="BJ29" s="116">
        <f>IFERROR(BI29/BE29,"-")</f>
        <v>5000</v>
      </c>
      <c r="BK29" s="117">
        <v>1</v>
      </c>
      <c r="BL29" s="117"/>
      <c r="BM29" s="117"/>
      <c r="BN29" s="119">
        <v>1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0.33333333333333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1</v>
      </c>
      <c r="CP29" s="141">
        <v>5000</v>
      </c>
      <c r="CQ29" s="141">
        <v>5000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124</v>
      </c>
      <c r="C30" s="203"/>
      <c r="D30" s="203" t="s">
        <v>121</v>
      </c>
      <c r="E30" s="203" t="s">
        <v>81</v>
      </c>
      <c r="F30" s="203" t="s">
        <v>77</v>
      </c>
      <c r="G30" s="203"/>
      <c r="H30" s="90"/>
      <c r="I30" s="90"/>
      <c r="J30" s="188"/>
      <c r="K30" s="81">
        <v>31</v>
      </c>
      <c r="L30" s="81">
        <v>22</v>
      </c>
      <c r="M30" s="81">
        <v>8</v>
      </c>
      <c r="N30" s="91">
        <v>7</v>
      </c>
      <c r="O30" s="92">
        <v>0</v>
      </c>
      <c r="P30" s="93">
        <f>N30+O30</f>
        <v>7</v>
      </c>
      <c r="Q30" s="82">
        <f>IFERROR(P30/M30,"-")</f>
        <v>0.875</v>
      </c>
      <c r="R30" s="81">
        <v>2</v>
      </c>
      <c r="S30" s="81">
        <v>2</v>
      </c>
      <c r="T30" s="82">
        <f>IFERROR(S30/(O30+P30),"-")</f>
        <v>0.28571428571429</v>
      </c>
      <c r="U30" s="182"/>
      <c r="V30" s="84">
        <v>3</v>
      </c>
      <c r="W30" s="82">
        <f>IF(P30=0,"-",V30/P30)</f>
        <v>0.42857142857143</v>
      </c>
      <c r="X30" s="186">
        <v>571000</v>
      </c>
      <c r="Y30" s="187">
        <f>IFERROR(X30/P30,"-")</f>
        <v>81571.428571429</v>
      </c>
      <c r="Z30" s="187">
        <f>IFERROR(X30/V30,"-")</f>
        <v>190333.33333333</v>
      </c>
      <c r="AA30" s="188"/>
      <c r="AB30" s="85"/>
      <c r="AC30" s="79"/>
      <c r="AD30" s="94">
        <v>1</v>
      </c>
      <c r="AE30" s="95">
        <f>IF(P30=0,"",IF(AD30=0,"",(AD30/P30)))</f>
        <v>0.14285714285714</v>
      </c>
      <c r="AF30" s="94">
        <v>1</v>
      </c>
      <c r="AG30" s="96">
        <f>IFERROR(AF30/AD30,"-")</f>
        <v>1</v>
      </c>
      <c r="AH30" s="97">
        <v>3000</v>
      </c>
      <c r="AI30" s="98">
        <f>IFERROR(AH30/AD30,"-")</f>
        <v>3000</v>
      </c>
      <c r="AJ30" s="99">
        <v>1</v>
      </c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2</v>
      </c>
      <c r="BF30" s="113">
        <f>IF(P30=0,"",IF(BE30=0,"",(BE30/P30)))</f>
        <v>0.28571428571429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1</v>
      </c>
      <c r="BO30" s="120">
        <f>IF(P30=0,"",IF(BN30=0,"",(BN30/P30)))</f>
        <v>0.14285714285714</v>
      </c>
      <c r="BP30" s="121">
        <v>1</v>
      </c>
      <c r="BQ30" s="122">
        <f>IFERROR(BP30/BN30,"-")</f>
        <v>1</v>
      </c>
      <c r="BR30" s="123">
        <v>3000</v>
      </c>
      <c r="BS30" s="124">
        <f>IFERROR(BR30/BN30,"-")</f>
        <v>3000</v>
      </c>
      <c r="BT30" s="125">
        <v>1</v>
      </c>
      <c r="BU30" s="125"/>
      <c r="BV30" s="125"/>
      <c r="BW30" s="126">
        <v>3</v>
      </c>
      <c r="BX30" s="127">
        <f>IF(P30=0,"",IF(BW30=0,"",(BW30/P30)))</f>
        <v>0.42857142857143</v>
      </c>
      <c r="BY30" s="128">
        <v>1</v>
      </c>
      <c r="BZ30" s="129">
        <f>IFERROR(BY30/BW30,"-")</f>
        <v>0.33333333333333</v>
      </c>
      <c r="CA30" s="130">
        <v>565000</v>
      </c>
      <c r="CB30" s="131">
        <f>IFERROR(CA30/BW30,"-")</f>
        <v>188333.33333333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3</v>
      </c>
      <c r="CP30" s="141">
        <v>571000</v>
      </c>
      <c r="CQ30" s="141">
        <v>565000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>
        <f>AB31</f>
        <v>0.52666666666667</v>
      </c>
      <c r="B31" s="203" t="s">
        <v>125</v>
      </c>
      <c r="C31" s="203"/>
      <c r="D31" s="203" t="s">
        <v>126</v>
      </c>
      <c r="E31" s="203" t="s">
        <v>127</v>
      </c>
      <c r="F31" s="203" t="s">
        <v>64</v>
      </c>
      <c r="G31" s="203" t="s">
        <v>128</v>
      </c>
      <c r="H31" s="90" t="s">
        <v>117</v>
      </c>
      <c r="I31" s="204" t="s">
        <v>123</v>
      </c>
      <c r="J31" s="188">
        <v>300000</v>
      </c>
      <c r="K31" s="81">
        <v>26</v>
      </c>
      <c r="L31" s="81">
        <v>0</v>
      </c>
      <c r="M31" s="81">
        <v>109</v>
      </c>
      <c r="N31" s="91">
        <v>8</v>
      </c>
      <c r="O31" s="92">
        <v>0</v>
      </c>
      <c r="P31" s="93">
        <f>N31+O31</f>
        <v>8</v>
      </c>
      <c r="Q31" s="82">
        <f>IFERROR(P31/M31,"-")</f>
        <v>0.073394495412844</v>
      </c>
      <c r="R31" s="81">
        <v>0</v>
      </c>
      <c r="S31" s="81">
        <v>2</v>
      </c>
      <c r="T31" s="82">
        <f>IFERROR(S31/(O31+P31),"-")</f>
        <v>0.25</v>
      </c>
      <c r="U31" s="182">
        <f>IFERROR(J31/SUM(P31:P32),"-")</f>
        <v>12000</v>
      </c>
      <c r="V31" s="84">
        <v>2</v>
      </c>
      <c r="W31" s="82">
        <f>IF(P31=0,"-",V31/P31)</f>
        <v>0.25</v>
      </c>
      <c r="X31" s="186">
        <v>33000</v>
      </c>
      <c r="Y31" s="187">
        <f>IFERROR(X31/P31,"-")</f>
        <v>4125</v>
      </c>
      <c r="Z31" s="187">
        <f>IFERROR(X31/V31,"-")</f>
        <v>16500</v>
      </c>
      <c r="AA31" s="188">
        <f>SUM(X31:X32)-SUM(J31:J32)</f>
        <v>-142000</v>
      </c>
      <c r="AB31" s="85">
        <f>SUM(X31:X32)/SUM(J31:J32)</f>
        <v>0.52666666666667</v>
      </c>
      <c r="AC31" s="79"/>
      <c r="AD31" s="94">
        <v>1</v>
      </c>
      <c r="AE31" s="95">
        <f>IF(P31=0,"",IF(AD31=0,"",(AD31/P31)))</f>
        <v>0.125</v>
      </c>
      <c r="AF31" s="94"/>
      <c r="AG31" s="96">
        <f>IFERROR(AF31/AD31,"-")</f>
        <v>0</v>
      </c>
      <c r="AH31" s="97"/>
      <c r="AI31" s="98">
        <f>IFERROR(AH31/AD31,"-")</f>
        <v>0</v>
      </c>
      <c r="AJ31" s="99"/>
      <c r="AK31" s="99"/>
      <c r="AL31" s="99"/>
      <c r="AM31" s="100">
        <v>2</v>
      </c>
      <c r="AN31" s="101">
        <f>IF(P31=0,"",IF(AM31=0,"",(AM31/P31)))</f>
        <v>0.25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0.25</v>
      </c>
      <c r="BP31" s="121">
        <v>1</v>
      </c>
      <c r="BQ31" s="122">
        <f>IFERROR(BP31/BN31,"-")</f>
        <v>0.5</v>
      </c>
      <c r="BR31" s="123">
        <v>13000</v>
      </c>
      <c r="BS31" s="124">
        <f>IFERROR(BR31/BN31,"-")</f>
        <v>6500</v>
      </c>
      <c r="BT31" s="125"/>
      <c r="BU31" s="125"/>
      <c r="BV31" s="125">
        <v>1</v>
      </c>
      <c r="BW31" s="126">
        <v>3</v>
      </c>
      <c r="BX31" s="127">
        <f>IF(P31=0,"",IF(BW31=0,"",(BW31/P31)))</f>
        <v>0.375</v>
      </c>
      <c r="BY31" s="128">
        <v>1</v>
      </c>
      <c r="BZ31" s="129">
        <f>IFERROR(BY31/BW31,"-")</f>
        <v>0.33333333333333</v>
      </c>
      <c r="CA31" s="130">
        <v>20000</v>
      </c>
      <c r="CB31" s="131">
        <f>IFERROR(CA31/BW31,"-")</f>
        <v>6666.6666666667</v>
      </c>
      <c r="CC31" s="132"/>
      <c r="CD31" s="132">
        <v>1</v>
      </c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2</v>
      </c>
      <c r="CP31" s="141">
        <v>33000</v>
      </c>
      <c r="CQ31" s="141">
        <v>20000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129</v>
      </c>
      <c r="C32" s="203"/>
      <c r="D32" s="203" t="s">
        <v>126</v>
      </c>
      <c r="E32" s="203" t="s">
        <v>127</v>
      </c>
      <c r="F32" s="203" t="s">
        <v>77</v>
      </c>
      <c r="G32" s="203"/>
      <c r="H32" s="90"/>
      <c r="I32" s="90"/>
      <c r="J32" s="188"/>
      <c r="K32" s="81">
        <v>65</v>
      </c>
      <c r="L32" s="81">
        <v>47</v>
      </c>
      <c r="M32" s="81">
        <v>29</v>
      </c>
      <c r="N32" s="91">
        <v>17</v>
      </c>
      <c r="O32" s="92">
        <v>0</v>
      </c>
      <c r="P32" s="93">
        <f>N32+O32</f>
        <v>17</v>
      </c>
      <c r="Q32" s="82">
        <f>IFERROR(P32/M32,"-")</f>
        <v>0.58620689655172</v>
      </c>
      <c r="R32" s="81">
        <v>2</v>
      </c>
      <c r="S32" s="81">
        <v>7</v>
      </c>
      <c r="T32" s="82">
        <f>IFERROR(S32/(O32+P32),"-")</f>
        <v>0.41176470588235</v>
      </c>
      <c r="U32" s="182"/>
      <c r="V32" s="84">
        <v>8</v>
      </c>
      <c r="W32" s="82">
        <f>IF(P32=0,"-",V32/P32)</f>
        <v>0.47058823529412</v>
      </c>
      <c r="X32" s="186">
        <v>125000</v>
      </c>
      <c r="Y32" s="187">
        <f>IFERROR(X32/P32,"-")</f>
        <v>7352.9411764706</v>
      </c>
      <c r="Z32" s="187">
        <f>IFERROR(X32/V32,"-")</f>
        <v>15625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4</v>
      </c>
      <c r="BF32" s="113">
        <f>IF(P32=0,"",IF(BE32=0,"",(BE32/P32)))</f>
        <v>0.23529411764706</v>
      </c>
      <c r="BG32" s="112">
        <v>3</v>
      </c>
      <c r="BH32" s="114">
        <f>IFERROR(BG32/BE32,"-")</f>
        <v>0.75</v>
      </c>
      <c r="BI32" s="115">
        <v>59000</v>
      </c>
      <c r="BJ32" s="116">
        <f>IFERROR(BI32/BE32,"-")</f>
        <v>14750</v>
      </c>
      <c r="BK32" s="117">
        <v>1</v>
      </c>
      <c r="BL32" s="117"/>
      <c r="BM32" s="117">
        <v>2</v>
      </c>
      <c r="BN32" s="119">
        <v>6</v>
      </c>
      <c r="BO32" s="120">
        <f>IF(P32=0,"",IF(BN32=0,"",(BN32/P32)))</f>
        <v>0.35294117647059</v>
      </c>
      <c r="BP32" s="121">
        <v>1</v>
      </c>
      <c r="BQ32" s="122">
        <f>IFERROR(BP32/BN32,"-")</f>
        <v>0.16666666666667</v>
      </c>
      <c r="BR32" s="123">
        <v>2000</v>
      </c>
      <c r="BS32" s="124">
        <f>IFERROR(BR32/BN32,"-")</f>
        <v>333.33333333333</v>
      </c>
      <c r="BT32" s="125">
        <v>1</v>
      </c>
      <c r="BU32" s="125"/>
      <c r="BV32" s="125"/>
      <c r="BW32" s="126">
        <v>2</v>
      </c>
      <c r="BX32" s="127">
        <f>IF(P32=0,"",IF(BW32=0,"",(BW32/P32)))</f>
        <v>0.11764705882353</v>
      </c>
      <c r="BY32" s="128">
        <v>1</v>
      </c>
      <c r="BZ32" s="129">
        <f>IFERROR(BY32/BW32,"-")</f>
        <v>0.5</v>
      </c>
      <c r="CA32" s="130">
        <v>3000</v>
      </c>
      <c r="CB32" s="131">
        <f>IFERROR(CA32/BW32,"-")</f>
        <v>1500</v>
      </c>
      <c r="CC32" s="132">
        <v>1</v>
      </c>
      <c r="CD32" s="132"/>
      <c r="CE32" s="132"/>
      <c r="CF32" s="133">
        <v>5</v>
      </c>
      <c r="CG32" s="134">
        <f>IF(P32=0,"",IF(CF32=0,"",(CF32/P32)))</f>
        <v>0.29411764705882</v>
      </c>
      <c r="CH32" s="135">
        <v>3</v>
      </c>
      <c r="CI32" s="136">
        <f>IFERROR(CH32/CF32,"-")</f>
        <v>0.6</v>
      </c>
      <c r="CJ32" s="137">
        <v>61000</v>
      </c>
      <c r="CK32" s="138">
        <f>IFERROR(CJ32/CF32,"-")</f>
        <v>12200</v>
      </c>
      <c r="CL32" s="139">
        <v>1</v>
      </c>
      <c r="CM32" s="139">
        <v>1</v>
      </c>
      <c r="CN32" s="139">
        <v>1</v>
      </c>
      <c r="CO32" s="140">
        <v>8</v>
      </c>
      <c r="CP32" s="141">
        <v>125000</v>
      </c>
      <c r="CQ32" s="141">
        <v>45000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0.74583333333333</v>
      </c>
      <c r="B33" s="203" t="s">
        <v>130</v>
      </c>
      <c r="C33" s="203"/>
      <c r="D33" s="203" t="s">
        <v>80</v>
      </c>
      <c r="E33" s="203" t="s">
        <v>115</v>
      </c>
      <c r="F33" s="203" t="s">
        <v>64</v>
      </c>
      <c r="G33" s="203" t="s">
        <v>102</v>
      </c>
      <c r="H33" s="90" t="s">
        <v>66</v>
      </c>
      <c r="I33" s="204" t="s">
        <v>123</v>
      </c>
      <c r="J33" s="188">
        <v>120000</v>
      </c>
      <c r="K33" s="81">
        <v>30</v>
      </c>
      <c r="L33" s="81">
        <v>0</v>
      </c>
      <c r="M33" s="81">
        <v>81</v>
      </c>
      <c r="N33" s="91">
        <v>13</v>
      </c>
      <c r="O33" s="92">
        <v>0</v>
      </c>
      <c r="P33" s="93">
        <f>N33+O33</f>
        <v>13</v>
      </c>
      <c r="Q33" s="82">
        <f>IFERROR(P33/M33,"-")</f>
        <v>0.16049382716049</v>
      </c>
      <c r="R33" s="81">
        <v>2</v>
      </c>
      <c r="S33" s="81">
        <v>3</v>
      </c>
      <c r="T33" s="82">
        <f>IFERROR(S33/(O33+P33),"-")</f>
        <v>0.23076923076923</v>
      </c>
      <c r="U33" s="182">
        <f>IFERROR(J33/SUM(P33:P34),"-")</f>
        <v>5454.5454545455</v>
      </c>
      <c r="V33" s="84">
        <v>2</v>
      </c>
      <c r="W33" s="82">
        <f>IF(P33=0,"-",V33/P33)</f>
        <v>0.15384615384615</v>
      </c>
      <c r="X33" s="186">
        <v>73000</v>
      </c>
      <c r="Y33" s="187">
        <f>IFERROR(X33/P33,"-")</f>
        <v>5615.3846153846</v>
      </c>
      <c r="Z33" s="187">
        <f>IFERROR(X33/V33,"-")</f>
        <v>36500</v>
      </c>
      <c r="AA33" s="188">
        <f>SUM(X33:X34)-SUM(J33:J34)</f>
        <v>-30500</v>
      </c>
      <c r="AB33" s="85">
        <f>SUM(X33:X34)/SUM(J33:J34)</f>
        <v>0.74583333333333</v>
      </c>
      <c r="AC33" s="79"/>
      <c r="AD33" s="94">
        <v>1</v>
      </c>
      <c r="AE33" s="95">
        <f>IF(P33=0,"",IF(AD33=0,"",(AD33/P33)))</f>
        <v>0.076923076923077</v>
      </c>
      <c r="AF33" s="94"/>
      <c r="AG33" s="96">
        <f>IFERROR(AF33/AD33,"-")</f>
        <v>0</v>
      </c>
      <c r="AH33" s="97"/>
      <c r="AI33" s="98">
        <f>IFERROR(AH33/AD33,"-")</f>
        <v>0</v>
      </c>
      <c r="AJ33" s="99"/>
      <c r="AK33" s="99"/>
      <c r="AL33" s="99"/>
      <c r="AM33" s="100">
        <v>1</v>
      </c>
      <c r="AN33" s="101">
        <f>IF(P33=0,"",IF(AM33=0,"",(AM33/P33)))</f>
        <v>0.076923076923077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>
        <v>2</v>
      </c>
      <c r="AW33" s="107">
        <f>IF(P33=0,"",IF(AV33=0,"",(AV33/P33)))</f>
        <v>0.15384615384615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4</v>
      </c>
      <c r="BF33" s="113">
        <f>IF(P33=0,"",IF(BE33=0,"",(BE33/P33)))</f>
        <v>0.30769230769231</v>
      </c>
      <c r="BG33" s="112">
        <v>2</v>
      </c>
      <c r="BH33" s="114">
        <f>IFERROR(BG33/BE33,"-")</f>
        <v>0.5</v>
      </c>
      <c r="BI33" s="115">
        <v>73000</v>
      </c>
      <c r="BJ33" s="116">
        <f>IFERROR(BI33/BE33,"-")</f>
        <v>18250</v>
      </c>
      <c r="BK33" s="117"/>
      <c r="BL33" s="117">
        <v>1</v>
      </c>
      <c r="BM33" s="117">
        <v>1</v>
      </c>
      <c r="BN33" s="119">
        <v>5</v>
      </c>
      <c r="BO33" s="120">
        <f>IF(P33=0,"",IF(BN33=0,"",(BN33/P33)))</f>
        <v>0.38461538461538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73000</v>
      </c>
      <c r="CQ33" s="141">
        <v>63000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131</v>
      </c>
      <c r="C34" s="203"/>
      <c r="D34" s="203" t="s">
        <v>80</v>
      </c>
      <c r="E34" s="203" t="s">
        <v>115</v>
      </c>
      <c r="F34" s="203" t="s">
        <v>77</v>
      </c>
      <c r="G34" s="203"/>
      <c r="H34" s="90"/>
      <c r="I34" s="90"/>
      <c r="J34" s="188"/>
      <c r="K34" s="81">
        <v>49</v>
      </c>
      <c r="L34" s="81">
        <v>28</v>
      </c>
      <c r="M34" s="81">
        <v>17</v>
      </c>
      <c r="N34" s="91">
        <v>9</v>
      </c>
      <c r="O34" s="92">
        <v>0</v>
      </c>
      <c r="P34" s="93">
        <f>N34+O34</f>
        <v>9</v>
      </c>
      <c r="Q34" s="82">
        <f>IFERROR(P34/M34,"-")</f>
        <v>0.52941176470588</v>
      </c>
      <c r="R34" s="81">
        <v>1</v>
      </c>
      <c r="S34" s="81">
        <v>0</v>
      </c>
      <c r="T34" s="82">
        <f>IFERROR(S34/(O34+P34),"-")</f>
        <v>0</v>
      </c>
      <c r="U34" s="182"/>
      <c r="V34" s="84">
        <v>3</v>
      </c>
      <c r="W34" s="82">
        <f>IF(P34=0,"-",V34/P34)</f>
        <v>0.33333333333333</v>
      </c>
      <c r="X34" s="186">
        <v>16500</v>
      </c>
      <c r="Y34" s="187">
        <f>IFERROR(X34/P34,"-")</f>
        <v>1833.3333333333</v>
      </c>
      <c r="Z34" s="187">
        <f>IFERROR(X34/V34,"-")</f>
        <v>5500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>
        <v>1</v>
      </c>
      <c r="AW34" s="107">
        <f>IF(P34=0,"",IF(AV34=0,"",(AV34/P34)))</f>
        <v>0.11111111111111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>
        <v>2</v>
      </c>
      <c r="BF34" s="113">
        <f>IF(P34=0,"",IF(BE34=0,"",(BE34/P34)))</f>
        <v>0.22222222222222</v>
      </c>
      <c r="BG34" s="112">
        <v>1</v>
      </c>
      <c r="BH34" s="114">
        <f>IFERROR(BG34/BE34,"-")</f>
        <v>0.5</v>
      </c>
      <c r="BI34" s="115">
        <v>2500</v>
      </c>
      <c r="BJ34" s="116">
        <f>IFERROR(BI34/BE34,"-")</f>
        <v>1250</v>
      </c>
      <c r="BK34" s="117">
        <v>1</v>
      </c>
      <c r="BL34" s="117"/>
      <c r="BM34" s="117"/>
      <c r="BN34" s="119">
        <v>3</v>
      </c>
      <c r="BO34" s="120">
        <f>IF(P34=0,"",IF(BN34=0,"",(BN34/P34)))</f>
        <v>0.33333333333333</v>
      </c>
      <c r="BP34" s="121">
        <v>2</v>
      </c>
      <c r="BQ34" s="122">
        <f>IFERROR(BP34/BN34,"-")</f>
        <v>0.66666666666667</v>
      </c>
      <c r="BR34" s="123">
        <v>14000</v>
      </c>
      <c r="BS34" s="124">
        <f>IFERROR(BR34/BN34,"-")</f>
        <v>4666.6666666667</v>
      </c>
      <c r="BT34" s="125">
        <v>1</v>
      </c>
      <c r="BU34" s="125"/>
      <c r="BV34" s="125">
        <v>1</v>
      </c>
      <c r="BW34" s="126">
        <v>3</v>
      </c>
      <c r="BX34" s="127">
        <f>IF(P34=0,"",IF(BW34=0,"",(BW34/P34)))</f>
        <v>0.33333333333333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3</v>
      </c>
      <c r="CP34" s="141">
        <v>16500</v>
      </c>
      <c r="CQ34" s="141">
        <v>11000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0.4125</v>
      </c>
      <c r="B35" s="203" t="s">
        <v>132</v>
      </c>
      <c r="C35" s="203"/>
      <c r="D35" s="203"/>
      <c r="E35" s="203"/>
      <c r="F35" s="203" t="s">
        <v>64</v>
      </c>
      <c r="G35" s="203" t="s">
        <v>133</v>
      </c>
      <c r="H35" s="90" t="s">
        <v>134</v>
      </c>
      <c r="I35" s="90" t="s">
        <v>135</v>
      </c>
      <c r="J35" s="188">
        <v>80000</v>
      </c>
      <c r="K35" s="81">
        <v>11</v>
      </c>
      <c r="L35" s="81">
        <v>0</v>
      </c>
      <c r="M35" s="81">
        <v>107</v>
      </c>
      <c r="N35" s="91">
        <v>5</v>
      </c>
      <c r="O35" s="92">
        <v>0</v>
      </c>
      <c r="P35" s="93">
        <f>N35+O35</f>
        <v>5</v>
      </c>
      <c r="Q35" s="82">
        <f>IFERROR(P35/M35,"-")</f>
        <v>0.046728971962617</v>
      </c>
      <c r="R35" s="81">
        <v>1</v>
      </c>
      <c r="S35" s="81">
        <v>1</v>
      </c>
      <c r="T35" s="82">
        <f>IFERROR(S35/(O35+P35),"-")</f>
        <v>0.2</v>
      </c>
      <c r="U35" s="182">
        <f>IFERROR(J35/SUM(P35:P36),"-")</f>
        <v>8000</v>
      </c>
      <c r="V35" s="84">
        <v>1</v>
      </c>
      <c r="W35" s="82">
        <f>IF(P35=0,"-",V35/P35)</f>
        <v>0.2</v>
      </c>
      <c r="X35" s="186">
        <v>3000</v>
      </c>
      <c r="Y35" s="187">
        <f>IFERROR(X35/P35,"-")</f>
        <v>600</v>
      </c>
      <c r="Z35" s="187">
        <f>IFERROR(X35/V35,"-")</f>
        <v>3000</v>
      </c>
      <c r="AA35" s="188">
        <f>SUM(X35:X36)-SUM(J35:J36)</f>
        <v>-47000</v>
      </c>
      <c r="AB35" s="85">
        <f>SUM(X35:X36)/SUM(J35:J36)</f>
        <v>0.4125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0.2</v>
      </c>
      <c r="AX35" s="106">
        <v>1</v>
      </c>
      <c r="AY35" s="108">
        <f>IFERROR(AX35/AV35,"-")</f>
        <v>1</v>
      </c>
      <c r="AZ35" s="109">
        <v>3000</v>
      </c>
      <c r="BA35" s="110">
        <f>IFERROR(AZ35/AV35,"-")</f>
        <v>3000</v>
      </c>
      <c r="BB35" s="111">
        <v>1</v>
      </c>
      <c r="BC35" s="111"/>
      <c r="BD35" s="111"/>
      <c r="BE35" s="112">
        <v>2</v>
      </c>
      <c r="BF35" s="113">
        <f>IF(P35=0,"",IF(BE35=0,"",(BE35/P35)))</f>
        <v>0.4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1</v>
      </c>
      <c r="BO35" s="120">
        <f>IF(P35=0,"",IF(BN35=0,"",(BN35/P35)))</f>
        <v>0.2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0.2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3000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136</v>
      </c>
      <c r="C36" s="203"/>
      <c r="D36" s="203"/>
      <c r="E36" s="203"/>
      <c r="F36" s="203" t="s">
        <v>77</v>
      </c>
      <c r="G36" s="203"/>
      <c r="H36" s="90"/>
      <c r="I36" s="90"/>
      <c r="J36" s="188"/>
      <c r="K36" s="81">
        <v>19</v>
      </c>
      <c r="L36" s="81">
        <v>14</v>
      </c>
      <c r="M36" s="81">
        <v>6</v>
      </c>
      <c r="N36" s="91">
        <v>5</v>
      </c>
      <c r="O36" s="92">
        <v>0</v>
      </c>
      <c r="P36" s="93">
        <f>N36+O36</f>
        <v>5</v>
      </c>
      <c r="Q36" s="82">
        <f>IFERROR(P36/M36,"-")</f>
        <v>0.83333333333333</v>
      </c>
      <c r="R36" s="81">
        <v>1</v>
      </c>
      <c r="S36" s="81">
        <v>0</v>
      </c>
      <c r="T36" s="82">
        <f>IFERROR(S36/(O36+P36),"-")</f>
        <v>0</v>
      </c>
      <c r="U36" s="182"/>
      <c r="V36" s="84">
        <v>1</v>
      </c>
      <c r="W36" s="82">
        <f>IF(P36=0,"-",V36/P36)</f>
        <v>0.2</v>
      </c>
      <c r="X36" s="186">
        <v>30000</v>
      </c>
      <c r="Y36" s="187">
        <f>IFERROR(X36/P36,"-")</f>
        <v>6000</v>
      </c>
      <c r="Z36" s="187">
        <f>IFERROR(X36/V36,"-")</f>
        <v>30000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0.2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3</v>
      </c>
      <c r="BO36" s="120">
        <f>IF(P36=0,"",IF(BN36=0,"",(BN36/P36)))</f>
        <v>0.6</v>
      </c>
      <c r="BP36" s="121">
        <v>1</v>
      </c>
      <c r="BQ36" s="122">
        <f>IFERROR(BP36/BN36,"-")</f>
        <v>0.33333333333333</v>
      </c>
      <c r="BR36" s="123">
        <v>30000</v>
      </c>
      <c r="BS36" s="124">
        <f>IFERROR(BR36/BN36,"-")</f>
        <v>10000</v>
      </c>
      <c r="BT36" s="125"/>
      <c r="BU36" s="125"/>
      <c r="BV36" s="125">
        <v>1</v>
      </c>
      <c r="BW36" s="126">
        <v>1</v>
      </c>
      <c r="BX36" s="127">
        <f>IF(P36=0,"",IF(BW36=0,"",(BW36/P36)))</f>
        <v>0.2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30000</v>
      </c>
      <c r="CQ36" s="141">
        <v>30000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0.33157894736842</v>
      </c>
      <c r="B37" s="203" t="s">
        <v>137</v>
      </c>
      <c r="C37" s="203"/>
      <c r="D37" s="203" t="s">
        <v>138</v>
      </c>
      <c r="E37" s="203" t="s">
        <v>81</v>
      </c>
      <c r="F37" s="203" t="s">
        <v>64</v>
      </c>
      <c r="G37" s="203" t="s">
        <v>139</v>
      </c>
      <c r="H37" s="90" t="s">
        <v>66</v>
      </c>
      <c r="I37" s="90"/>
      <c r="J37" s="188">
        <v>190000</v>
      </c>
      <c r="K37" s="81">
        <v>15</v>
      </c>
      <c r="L37" s="81">
        <v>0</v>
      </c>
      <c r="M37" s="81">
        <v>65</v>
      </c>
      <c r="N37" s="91">
        <v>4</v>
      </c>
      <c r="O37" s="92">
        <v>0</v>
      </c>
      <c r="P37" s="93">
        <f>N37+O37</f>
        <v>4</v>
      </c>
      <c r="Q37" s="82">
        <f>IFERROR(P37/M37,"-")</f>
        <v>0.061538461538462</v>
      </c>
      <c r="R37" s="81">
        <v>1</v>
      </c>
      <c r="S37" s="81">
        <v>0</v>
      </c>
      <c r="T37" s="82">
        <f>IFERROR(S37/(O37+P37),"-")</f>
        <v>0</v>
      </c>
      <c r="U37" s="182">
        <f>IFERROR(J37/SUM(P37:P38),"-")</f>
        <v>23750</v>
      </c>
      <c r="V37" s="84">
        <v>1</v>
      </c>
      <c r="W37" s="82">
        <f>IF(P37=0,"-",V37/P37)</f>
        <v>0.25</v>
      </c>
      <c r="X37" s="186">
        <v>3000</v>
      </c>
      <c r="Y37" s="187">
        <f>IFERROR(X37/P37,"-")</f>
        <v>750</v>
      </c>
      <c r="Z37" s="187">
        <f>IFERROR(X37/V37,"-")</f>
        <v>3000</v>
      </c>
      <c r="AA37" s="188">
        <f>SUM(X37:X38)-SUM(J37:J38)</f>
        <v>-127000</v>
      </c>
      <c r="AB37" s="85">
        <f>SUM(X37:X38)/SUM(J37:J38)</f>
        <v>0.33157894736842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0.25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>
        <v>1</v>
      </c>
      <c r="AW37" s="107">
        <f>IF(P37=0,"",IF(AV37=0,"",(AV37/P37)))</f>
        <v>0.25</v>
      </c>
      <c r="AX37" s="106">
        <v>1</v>
      </c>
      <c r="AY37" s="108">
        <f>IFERROR(AX37/AV37,"-")</f>
        <v>1</v>
      </c>
      <c r="AZ37" s="109">
        <v>3000</v>
      </c>
      <c r="BA37" s="110">
        <f>IFERROR(AZ37/AV37,"-")</f>
        <v>3000</v>
      </c>
      <c r="BB37" s="111">
        <v>1</v>
      </c>
      <c r="BC37" s="111"/>
      <c r="BD37" s="111"/>
      <c r="BE37" s="112">
        <v>1</v>
      </c>
      <c r="BF37" s="113">
        <f>IF(P37=0,"",IF(BE37=0,"",(BE37/P37)))</f>
        <v>0.25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1</v>
      </c>
      <c r="BX37" s="127">
        <f>IF(P37=0,"",IF(BW37=0,"",(BW37/P37)))</f>
        <v>0.25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3000</v>
      </c>
      <c r="CQ37" s="141">
        <v>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140</v>
      </c>
      <c r="C38" s="203"/>
      <c r="D38" s="203" t="s">
        <v>138</v>
      </c>
      <c r="E38" s="203" t="s">
        <v>81</v>
      </c>
      <c r="F38" s="203" t="s">
        <v>77</v>
      </c>
      <c r="G38" s="203"/>
      <c r="H38" s="90"/>
      <c r="I38" s="90"/>
      <c r="J38" s="188"/>
      <c r="K38" s="81">
        <v>65</v>
      </c>
      <c r="L38" s="81">
        <v>30</v>
      </c>
      <c r="M38" s="81">
        <v>7</v>
      </c>
      <c r="N38" s="91">
        <v>4</v>
      </c>
      <c r="O38" s="92">
        <v>0</v>
      </c>
      <c r="P38" s="93">
        <f>N38+O38</f>
        <v>4</v>
      </c>
      <c r="Q38" s="82">
        <f>IFERROR(P38/M38,"-")</f>
        <v>0.57142857142857</v>
      </c>
      <c r="R38" s="81">
        <v>1</v>
      </c>
      <c r="S38" s="81">
        <v>1</v>
      </c>
      <c r="T38" s="82">
        <f>IFERROR(S38/(O38+P38),"-")</f>
        <v>0.25</v>
      </c>
      <c r="U38" s="182"/>
      <c r="V38" s="84">
        <v>2</v>
      </c>
      <c r="W38" s="82">
        <f>IF(P38=0,"-",V38/P38)</f>
        <v>0.5</v>
      </c>
      <c r="X38" s="186">
        <v>60000</v>
      </c>
      <c r="Y38" s="187">
        <f>IFERROR(X38/P38,"-")</f>
        <v>15000</v>
      </c>
      <c r="Z38" s="187">
        <f>IFERROR(X38/V38,"-")</f>
        <v>30000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4</v>
      </c>
      <c r="BO38" s="120">
        <f>IF(P38=0,"",IF(BN38=0,"",(BN38/P38)))</f>
        <v>1</v>
      </c>
      <c r="BP38" s="121">
        <v>2</v>
      </c>
      <c r="BQ38" s="122">
        <f>IFERROR(BP38/BN38,"-")</f>
        <v>0.5</v>
      </c>
      <c r="BR38" s="123">
        <v>60000</v>
      </c>
      <c r="BS38" s="124">
        <f>IFERROR(BR38/BN38,"-")</f>
        <v>15000</v>
      </c>
      <c r="BT38" s="125"/>
      <c r="BU38" s="125"/>
      <c r="BV38" s="125">
        <v>2</v>
      </c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2</v>
      </c>
      <c r="CP38" s="141">
        <v>60000</v>
      </c>
      <c r="CQ38" s="141">
        <v>45000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0.04</v>
      </c>
      <c r="B39" s="203" t="s">
        <v>141</v>
      </c>
      <c r="C39" s="203"/>
      <c r="D39" s="203" t="s">
        <v>142</v>
      </c>
      <c r="E39" s="203" t="s">
        <v>115</v>
      </c>
      <c r="F39" s="203" t="s">
        <v>64</v>
      </c>
      <c r="G39" s="203" t="s">
        <v>70</v>
      </c>
      <c r="H39" s="90" t="s">
        <v>117</v>
      </c>
      <c r="I39" s="205" t="s">
        <v>83</v>
      </c>
      <c r="J39" s="188">
        <v>150000</v>
      </c>
      <c r="K39" s="81">
        <v>8</v>
      </c>
      <c r="L39" s="81">
        <v>0</v>
      </c>
      <c r="M39" s="81">
        <v>28</v>
      </c>
      <c r="N39" s="91">
        <v>3</v>
      </c>
      <c r="O39" s="92">
        <v>0</v>
      </c>
      <c r="P39" s="93">
        <f>N39+O39</f>
        <v>3</v>
      </c>
      <c r="Q39" s="82">
        <f>IFERROR(P39/M39,"-")</f>
        <v>0.10714285714286</v>
      </c>
      <c r="R39" s="81">
        <v>0</v>
      </c>
      <c r="S39" s="81">
        <v>0</v>
      </c>
      <c r="T39" s="82">
        <f>IFERROR(S39/(O39+P39),"-")</f>
        <v>0</v>
      </c>
      <c r="U39" s="182">
        <f>IFERROR(J39/SUM(P39:P40),"-")</f>
        <v>18750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SUM(X39:X40)-SUM(J39:J40)</f>
        <v>-144000</v>
      </c>
      <c r="AB39" s="85">
        <f>SUM(X39:X40)/SUM(J39:J40)</f>
        <v>0.04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0.33333333333333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1</v>
      </c>
      <c r="BO39" s="120">
        <f>IF(P39=0,"",IF(BN39=0,"",(BN39/P39)))</f>
        <v>0.33333333333333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1</v>
      </c>
      <c r="BX39" s="127">
        <f>IF(P39=0,"",IF(BW39=0,"",(BW39/P39)))</f>
        <v>0.33333333333333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143</v>
      </c>
      <c r="C40" s="203"/>
      <c r="D40" s="203" t="s">
        <v>142</v>
      </c>
      <c r="E40" s="203" t="s">
        <v>115</v>
      </c>
      <c r="F40" s="203" t="s">
        <v>77</v>
      </c>
      <c r="G40" s="203"/>
      <c r="H40" s="90"/>
      <c r="I40" s="90"/>
      <c r="J40" s="188"/>
      <c r="K40" s="81">
        <v>45</v>
      </c>
      <c r="L40" s="81">
        <v>28</v>
      </c>
      <c r="M40" s="81">
        <v>14</v>
      </c>
      <c r="N40" s="91">
        <v>5</v>
      </c>
      <c r="O40" s="92">
        <v>0</v>
      </c>
      <c r="P40" s="93">
        <f>N40+O40</f>
        <v>5</v>
      </c>
      <c r="Q40" s="82">
        <f>IFERROR(P40/M40,"-")</f>
        <v>0.35714285714286</v>
      </c>
      <c r="R40" s="81">
        <v>0</v>
      </c>
      <c r="S40" s="81">
        <v>1</v>
      </c>
      <c r="T40" s="82">
        <f>IFERROR(S40/(O40+P40),"-")</f>
        <v>0.2</v>
      </c>
      <c r="U40" s="182"/>
      <c r="V40" s="84">
        <v>2</v>
      </c>
      <c r="W40" s="82">
        <f>IF(P40=0,"-",V40/P40)</f>
        <v>0.4</v>
      </c>
      <c r="X40" s="186">
        <v>6000</v>
      </c>
      <c r="Y40" s="187">
        <f>IFERROR(X40/P40,"-")</f>
        <v>1200</v>
      </c>
      <c r="Z40" s="187">
        <f>IFERROR(X40/V40,"-")</f>
        <v>3000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0.4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>
        <v>2</v>
      </c>
      <c r="BX40" s="127">
        <f>IF(P40=0,"",IF(BW40=0,"",(BW40/P40)))</f>
        <v>0.4</v>
      </c>
      <c r="BY40" s="128">
        <v>1</v>
      </c>
      <c r="BZ40" s="129">
        <f>IFERROR(BY40/BW40,"-")</f>
        <v>0.5</v>
      </c>
      <c r="CA40" s="130">
        <v>3000</v>
      </c>
      <c r="CB40" s="131">
        <f>IFERROR(CA40/BW40,"-")</f>
        <v>1500</v>
      </c>
      <c r="CC40" s="132">
        <v>1</v>
      </c>
      <c r="CD40" s="132"/>
      <c r="CE40" s="132"/>
      <c r="CF40" s="133">
        <v>1</v>
      </c>
      <c r="CG40" s="134">
        <f>IF(P40=0,"",IF(CF40=0,"",(CF40/P40)))</f>
        <v>0.2</v>
      </c>
      <c r="CH40" s="135">
        <v>1</v>
      </c>
      <c r="CI40" s="136">
        <f>IFERROR(CH40/CF40,"-")</f>
        <v>1</v>
      </c>
      <c r="CJ40" s="137">
        <v>3000</v>
      </c>
      <c r="CK40" s="138">
        <f>IFERROR(CJ40/CF40,"-")</f>
        <v>3000</v>
      </c>
      <c r="CL40" s="139">
        <v>1</v>
      </c>
      <c r="CM40" s="139"/>
      <c r="CN40" s="139"/>
      <c r="CO40" s="140">
        <v>2</v>
      </c>
      <c r="CP40" s="141">
        <v>6000</v>
      </c>
      <c r="CQ40" s="141">
        <v>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 t="str">
        <f>AB41</f>
        <v>0</v>
      </c>
      <c r="B41" s="203" t="s">
        <v>144</v>
      </c>
      <c r="C41" s="203"/>
      <c r="D41" s="203"/>
      <c r="E41" s="203"/>
      <c r="F41" s="203" t="s">
        <v>64</v>
      </c>
      <c r="G41" s="203" t="s">
        <v>145</v>
      </c>
      <c r="H41" s="90" t="s">
        <v>134</v>
      </c>
      <c r="I41" s="204" t="s">
        <v>67</v>
      </c>
      <c r="J41" s="188">
        <v>0</v>
      </c>
      <c r="K41" s="81">
        <v>1</v>
      </c>
      <c r="L41" s="81">
        <v>0</v>
      </c>
      <c r="M41" s="81">
        <v>21</v>
      </c>
      <c r="N41" s="91">
        <v>0</v>
      </c>
      <c r="O41" s="92">
        <v>0</v>
      </c>
      <c r="P41" s="93">
        <f>N41+O41</f>
        <v>0</v>
      </c>
      <c r="Q41" s="82">
        <f>IFERROR(P41/M41,"-")</f>
        <v>0</v>
      </c>
      <c r="R41" s="81">
        <v>0</v>
      </c>
      <c r="S41" s="81">
        <v>0</v>
      </c>
      <c r="T41" s="82" t="str">
        <f>IFERROR(S41/(O41+P41),"-")</f>
        <v>-</v>
      </c>
      <c r="U41" s="182" t="str">
        <f>IFERROR(J41/SUM(P41:P42),"-")</f>
        <v>-</v>
      </c>
      <c r="V41" s="84">
        <v>0</v>
      </c>
      <c r="W41" s="82" t="str">
        <f>IF(P41=0,"-",V41/P41)</f>
        <v>-</v>
      </c>
      <c r="X41" s="186">
        <v>0</v>
      </c>
      <c r="Y41" s="187" t="str">
        <f>IFERROR(X41/P41,"-")</f>
        <v>-</v>
      </c>
      <c r="Z41" s="187" t="str">
        <f>IFERROR(X41/V41,"-")</f>
        <v>-</v>
      </c>
      <c r="AA41" s="188">
        <f>SUM(X41:X42)-SUM(J41:J42)</f>
        <v>0</v>
      </c>
      <c r="AB41" s="85" t="str">
        <f>SUM(X41:X42)/SUM(J41:J42)</f>
        <v>0</v>
      </c>
      <c r="AC41" s="79"/>
      <c r="AD41" s="94"/>
      <c r="AE41" s="95" t="str">
        <f>IF(P41=0,"",IF(AD41=0,"",(AD41/P41)))</f>
        <v/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 t="str">
        <f>IF(P41=0,"",IF(AM41=0,"",(AM41/P41)))</f>
        <v/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 t="str">
        <f>IF(P41=0,"",IF(AV41=0,"",(AV41/P41)))</f>
        <v/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 t="str">
        <f>IF(P41=0,"",IF(BE41=0,"",(BE41/P41)))</f>
        <v/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 t="str">
        <f>IF(P41=0,"",IF(BN41=0,"",(BN41/P41)))</f>
        <v/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 t="str">
        <f>IF(P41=0,"",IF(BW41=0,"",(BW41/P41)))</f>
        <v/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 t="str">
        <f>IF(P41=0,"",IF(CF41=0,"",(CF41/P41)))</f>
        <v/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146</v>
      </c>
      <c r="C42" s="203"/>
      <c r="D42" s="203"/>
      <c r="E42" s="203"/>
      <c r="F42" s="203" t="s">
        <v>77</v>
      </c>
      <c r="G42" s="203"/>
      <c r="H42" s="90"/>
      <c r="I42" s="90"/>
      <c r="J42" s="188"/>
      <c r="K42" s="81">
        <v>8</v>
      </c>
      <c r="L42" s="81">
        <v>6</v>
      </c>
      <c r="M42" s="81">
        <v>0</v>
      </c>
      <c r="N42" s="91">
        <v>0</v>
      </c>
      <c r="O42" s="92">
        <v>0</v>
      </c>
      <c r="P42" s="93">
        <f>N42+O42</f>
        <v>0</v>
      </c>
      <c r="Q42" s="82" t="str">
        <f>IFERROR(P42/M42,"-")</f>
        <v>-</v>
      </c>
      <c r="R42" s="81">
        <v>0</v>
      </c>
      <c r="S42" s="81">
        <v>0</v>
      </c>
      <c r="T42" s="82" t="str">
        <f>IFERROR(S42/(O42+P42),"-")</f>
        <v>-</v>
      </c>
      <c r="U42" s="182"/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30"/>
      <c r="B43" s="87"/>
      <c r="C43" s="88"/>
      <c r="D43" s="88"/>
      <c r="E43" s="88"/>
      <c r="F43" s="89"/>
      <c r="G43" s="90"/>
      <c r="H43" s="90"/>
      <c r="I43" s="90"/>
      <c r="J43" s="192"/>
      <c r="K43" s="34"/>
      <c r="L43" s="34"/>
      <c r="M43" s="31"/>
      <c r="N43" s="23"/>
      <c r="O43" s="23"/>
      <c r="P43" s="23"/>
      <c r="Q43" s="33"/>
      <c r="R43" s="32"/>
      <c r="S43" s="23"/>
      <c r="T43" s="32"/>
      <c r="U43" s="183"/>
      <c r="V43" s="25"/>
      <c r="W43" s="25"/>
      <c r="X43" s="189"/>
      <c r="Y43" s="189"/>
      <c r="Z43" s="189"/>
      <c r="AA43" s="189"/>
      <c r="AB43" s="33"/>
      <c r="AC43" s="59"/>
      <c r="AD43" s="63"/>
      <c r="AE43" s="64"/>
      <c r="AF43" s="63"/>
      <c r="AG43" s="67"/>
      <c r="AH43" s="68"/>
      <c r="AI43" s="69"/>
      <c r="AJ43" s="70"/>
      <c r="AK43" s="70"/>
      <c r="AL43" s="70"/>
      <c r="AM43" s="63"/>
      <c r="AN43" s="64"/>
      <c r="AO43" s="63"/>
      <c r="AP43" s="67"/>
      <c r="AQ43" s="68"/>
      <c r="AR43" s="69"/>
      <c r="AS43" s="70"/>
      <c r="AT43" s="70"/>
      <c r="AU43" s="70"/>
      <c r="AV43" s="63"/>
      <c r="AW43" s="64"/>
      <c r="AX43" s="63"/>
      <c r="AY43" s="67"/>
      <c r="AZ43" s="68"/>
      <c r="BA43" s="69"/>
      <c r="BB43" s="70"/>
      <c r="BC43" s="70"/>
      <c r="BD43" s="70"/>
      <c r="BE43" s="63"/>
      <c r="BF43" s="64"/>
      <c r="BG43" s="63"/>
      <c r="BH43" s="67"/>
      <c r="BI43" s="68"/>
      <c r="BJ43" s="69"/>
      <c r="BK43" s="70"/>
      <c r="BL43" s="70"/>
      <c r="BM43" s="70"/>
      <c r="BN43" s="65"/>
      <c r="BO43" s="66"/>
      <c r="BP43" s="63"/>
      <c r="BQ43" s="67"/>
      <c r="BR43" s="68"/>
      <c r="BS43" s="69"/>
      <c r="BT43" s="70"/>
      <c r="BU43" s="70"/>
      <c r="BV43" s="70"/>
      <c r="BW43" s="65"/>
      <c r="BX43" s="66"/>
      <c r="BY43" s="63"/>
      <c r="BZ43" s="67"/>
      <c r="CA43" s="68"/>
      <c r="CB43" s="69"/>
      <c r="CC43" s="70"/>
      <c r="CD43" s="70"/>
      <c r="CE43" s="70"/>
      <c r="CF43" s="65"/>
      <c r="CG43" s="66"/>
      <c r="CH43" s="63"/>
      <c r="CI43" s="67"/>
      <c r="CJ43" s="68"/>
      <c r="CK43" s="69"/>
      <c r="CL43" s="70"/>
      <c r="CM43" s="70"/>
      <c r="CN43" s="70"/>
      <c r="CO43" s="71"/>
      <c r="CP43" s="68"/>
      <c r="CQ43" s="68"/>
      <c r="CR43" s="68"/>
      <c r="CS43" s="72"/>
    </row>
    <row r="44" spans="1:98">
      <c r="A44" s="30"/>
      <c r="B44" s="37"/>
      <c r="C44" s="21"/>
      <c r="D44" s="21"/>
      <c r="E44" s="21"/>
      <c r="F44" s="22"/>
      <c r="G44" s="36"/>
      <c r="H44" s="36"/>
      <c r="I44" s="75"/>
      <c r="J44" s="193"/>
      <c r="K44" s="34"/>
      <c r="L44" s="34"/>
      <c r="M44" s="31"/>
      <c r="N44" s="23"/>
      <c r="O44" s="23"/>
      <c r="P44" s="23"/>
      <c r="Q44" s="33"/>
      <c r="R44" s="32"/>
      <c r="S44" s="23"/>
      <c r="T44" s="32"/>
      <c r="U44" s="183"/>
      <c r="V44" s="25"/>
      <c r="W44" s="25"/>
      <c r="X44" s="189"/>
      <c r="Y44" s="189"/>
      <c r="Z44" s="189"/>
      <c r="AA44" s="189"/>
      <c r="AB44" s="33"/>
      <c r="AC44" s="61"/>
      <c r="AD44" s="63"/>
      <c r="AE44" s="64"/>
      <c r="AF44" s="63"/>
      <c r="AG44" s="67"/>
      <c r="AH44" s="68"/>
      <c r="AI44" s="69"/>
      <c r="AJ44" s="70"/>
      <c r="AK44" s="70"/>
      <c r="AL44" s="70"/>
      <c r="AM44" s="63"/>
      <c r="AN44" s="64"/>
      <c r="AO44" s="63"/>
      <c r="AP44" s="67"/>
      <c r="AQ44" s="68"/>
      <c r="AR44" s="69"/>
      <c r="AS44" s="70"/>
      <c r="AT44" s="70"/>
      <c r="AU44" s="70"/>
      <c r="AV44" s="63"/>
      <c r="AW44" s="64"/>
      <c r="AX44" s="63"/>
      <c r="AY44" s="67"/>
      <c r="AZ44" s="68"/>
      <c r="BA44" s="69"/>
      <c r="BB44" s="70"/>
      <c r="BC44" s="70"/>
      <c r="BD44" s="70"/>
      <c r="BE44" s="63"/>
      <c r="BF44" s="64"/>
      <c r="BG44" s="63"/>
      <c r="BH44" s="67"/>
      <c r="BI44" s="68"/>
      <c r="BJ44" s="69"/>
      <c r="BK44" s="70"/>
      <c r="BL44" s="70"/>
      <c r="BM44" s="70"/>
      <c r="BN44" s="65"/>
      <c r="BO44" s="66"/>
      <c r="BP44" s="63"/>
      <c r="BQ44" s="67"/>
      <c r="BR44" s="68"/>
      <c r="BS44" s="69"/>
      <c r="BT44" s="70"/>
      <c r="BU44" s="70"/>
      <c r="BV44" s="70"/>
      <c r="BW44" s="65"/>
      <c r="BX44" s="66"/>
      <c r="BY44" s="63"/>
      <c r="BZ44" s="67"/>
      <c r="CA44" s="68"/>
      <c r="CB44" s="69"/>
      <c r="CC44" s="70"/>
      <c r="CD44" s="70"/>
      <c r="CE44" s="70"/>
      <c r="CF44" s="65"/>
      <c r="CG44" s="66"/>
      <c r="CH44" s="63"/>
      <c r="CI44" s="67"/>
      <c r="CJ44" s="68"/>
      <c r="CK44" s="69"/>
      <c r="CL44" s="70"/>
      <c r="CM44" s="70"/>
      <c r="CN44" s="70"/>
      <c r="CO44" s="71"/>
      <c r="CP44" s="68"/>
      <c r="CQ44" s="68"/>
      <c r="CR44" s="68"/>
      <c r="CS44" s="72"/>
    </row>
    <row r="45" spans="1:98">
      <c r="A45" s="19">
        <f>AB45</f>
        <v>1.6973913043478</v>
      </c>
      <c r="B45" s="39"/>
      <c r="C45" s="39"/>
      <c r="D45" s="39"/>
      <c r="E45" s="39"/>
      <c r="F45" s="39"/>
      <c r="G45" s="40" t="s">
        <v>147</v>
      </c>
      <c r="H45" s="40"/>
      <c r="I45" s="40"/>
      <c r="J45" s="190">
        <f>SUM(J6:J44)</f>
        <v>3450000</v>
      </c>
      <c r="K45" s="41">
        <f>SUM(K6:K44)</f>
        <v>1725</v>
      </c>
      <c r="L45" s="41">
        <f>SUM(L6:L44)</f>
        <v>671</v>
      </c>
      <c r="M45" s="41">
        <f>SUM(M6:M44)</f>
        <v>2227</v>
      </c>
      <c r="N45" s="41">
        <f>SUM(N6:N44)</f>
        <v>352</v>
      </c>
      <c r="O45" s="41">
        <f>SUM(O6:O44)</f>
        <v>1</v>
      </c>
      <c r="P45" s="41">
        <f>SUM(P6:P44)</f>
        <v>353</v>
      </c>
      <c r="Q45" s="42">
        <f>IFERROR(P45/M45,"-")</f>
        <v>0.1585092052088</v>
      </c>
      <c r="R45" s="78">
        <f>SUM(R6:R44)</f>
        <v>45</v>
      </c>
      <c r="S45" s="78">
        <f>SUM(S6:S44)</f>
        <v>84</v>
      </c>
      <c r="T45" s="42">
        <f>IFERROR(R45/P45,"-")</f>
        <v>0.12747875354108</v>
      </c>
      <c r="U45" s="184">
        <f>IFERROR(J45/P45,"-")</f>
        <v>9773.3711048159</v>
      </c>
      <c r="V45" s="44">
        <f>SUM(V6:V44)</f>
        <v>94</v>
      </c>
      <c r="W45" s="42">
        <f>IFERROR(V45/P45,"-")</f>
        <v>0.26628895184136</v>
      </c>
      <c r="X45" s="190">
        <f>SUM(X6:X44)</f>
        <v>5856000</v>
      </c>
      <c r="Y45" s="190">
        <f>IFERROR(X45/P45,"-")</f>
        <v>16589.235127479</v>
      </c>
      <c r="Z45" s="190">
        <f>IFERROR(X45/V45,"-")</f>
        <v>62297.872340426</v>
      </c>
      <c r="AA45" s="190">
        <f>X45-J45</f>
        <v>2406000</v>
      </c>
      <c r="AB45" s="47">
        <f>X45/J45</f>
        <v>1.6973913043478</v>
      </c>
      <c r="AC45" s="60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2"/>
    <mergeCell ref="J11:J12"/>
    <mergeCell ref="U11:U12"/>
    <mergeCell ref="AA11:AA12"/>
    <mergeCell ref="AB11:AB12"/>
    <mergeCell ref="A13:A16"/>
    <mergeCell ref="J13:J16"/>
    <mergeCell ref="U13:U16"/>
    <mergeCell ref="AA13:AA16"/>
    <mergeCell ref="AB13:AB16"/>
    <mergeCell ref="A17:A18"/>
    <mergeCell ref="J17:J18"/>
    <mergeCell ref="U17:U18"/>
    <mergeCell ref="AA17:AA18"/>
    <mergeCell ref="AB17:AB18"/>
    <mergeCell ref="A19:A22"/>
    <mergeCell ref="J19:J22"/>
    <mergeCell ref="U19:U22"/>
    <mergeCell ref="AA19:AA22"/>
    <mergeCell ref="AB19:AB22"/>
    <mergeCell ref="A23:A26"/>
    <mergeCell ref="J23:J26"/>
    <mergeCell ref="U23:U26"/>
    <mergeCell ref="AA23:AA26"/>
    <mergeCell ref="AB23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148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5.8890909090909</v>
      </c>
      <c r="B6" s="203" t="s">
        <v>149</v>
      </c>
      <c r="C6" s="203" t="s">
        <v>150</v>
      </c>
      <c r="D6" s="203" t="s">
        <v>151</v>
      </c>
      <c r="E6" s="203" t="s">
        <v>97</v>
      </c>
      <c r="F6" s="203" t="s">
        <v>64</v>
      </c>
      <c r="G6" s="203" t="s">
        <v>152</v>
      </c>
      <c r="H6" s="90" t="s">
        <v>153</v>
      </c>
      <c r="I6" s="90" t="s">
        <v>154</v>
      </c>
      <c r="J6" s="188">
        <v>275000</v>
      </c>
      <c r="K6" s="81">
        <v>87</v>
      </c>
      <c r="L6" s="81">
        <v>0</v>
      </c>
      <c r="M6" s="81">
        <v>260</v>
      </c>
      <c r="N6" s="91">
        <v>49</v>
      </c>
      <c r="O6" s="92">
        <v>1</v>
      </c>
      <c r="P6" s="93">
        <f>N6+O6</f>
        <v>50</v>
      </c>
      <c r="Q6" s="82">
        <f>IFERROR(P6/M6,"-")</f>
        <v>0.19230769230769</v>
      </c>
      <c r="R6" s="81">
        <v>5</v>
      </c>
      <c r="S6" s="81">
        <v>20</v>
      </c>
      <c r="T6" s="82">
        <f>IFERROR(S6/(O6+P6),"-")</f>
        <v>0.3921568627451</v>
      </c>
      <c r="U6" s="182">
        <f>IFERROR(J6/SUM(P6:P7),"-")</f>
        <v>3353.6585365854</v>
      </c>
      <c r="V6" s="84">
        <v>5</v>
      </c>
      <c r="W6" s="82">
        <f>IF(P6=0,"-",V6/P6)</f>
        <v>0.1</v>
      </c>
      <c r="X6" s="186">
        <v>677000</v>
      </c>
      <c r="Y6" s="187">
        <f>IFERROR(X6/P6,"-")</f>
        <v>13540</v>
      </c>
      <c r="Z6" s="187">
        <f>IFERROR(X6/V6,"-")</f>
        <v>135400</v>
      </c>
      <c r="AA6" s="188">
        <f>SUM(X6:X7)-SUM(J6:J7)</f>
        <v>1344500</v>
      </c>
      <c r="AB6" s="85">
        <f>SUM(X6:X7)/SUM(J6:J7)</f>
        <v>5.8890909090909</v>
      </c>
      <c r="AC6" s="79"/>
      <c r="AD6" s="94">
        <v>2</v>
      </c>
      <c r="AE6" s="95">
        <f>IF(P6=0,"",IF(AD6=0,"",(AD6/P6)))</f>
        <v>0.04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9</v>
      </c>
      <c r="AN6" s="101">
        <f>IF(P6=0,"",IF(AM6=0,"",(AM6/P6)))</f>
        <v>0.18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6</v>
      </c>
      <c r="AW6" s="107">
        <f>IF(P6=0,"",IF(AV6=0,"",(AV6/P6)))</f>
        <v>0.12</v>
      </c>
      <c r="AX6" s="106">
        <v>1</v>
      </c>
      <c r="AY6" s="108">
        <f>IFERROR(AX6/AV6,"-")</f>
        <v>0.16666666666667</v>
      </c>
      <c r="AZ6" s="109">
        <v>3000</v>
      </c>
      <c r="BA6" s="110">
        <f>IFERROR(AZ6/AV6,"-")</f>
        <v>500</v>
      </c>
      <c r="BB6" s="111">
        <v>1</v>
      </c>
      <c r="BC6" s="111"/>
      <c r="BD6" s="111"/>
      <c r="BE6" s="112">
        <v>18</v>
      </c>
      <c r="BF6" s="113">
        <f>IF(P6=0,"",IF(BE6=0,"",(BE6/P6)))</f>
        <v>0.36</v>
      </c>
      <c r="BG6" s="112">
        <v>1</v>
      </c>
      <c r="BH6" s="114">
        <f>IFERROR(BG6/BE6,"-")</f>
        <v>0.055555555555556</v>
      </c>
      <c r="BI6" s="115">
        <v>95000</v>
      </c>
      <c r="BJ6" s="116">
        <f>IFERROR(BI6/BE6,"-")</f>
        <v>5277.7777777778</v>
      </c>
      <c r="BK6" s="117"/>
      <c r="BL6" s="117"/>
      <c r="BM6" s="117">
        <v>1</v>
      </c>
      <c r="BN6" s="119">
        <v>13</v>
      </c>
      <c r="BO6" s="120">
        <f>IF(P6=0,"",IF(BN6=0,"",(BN6/P6)))</f>
        <v>0.26</v>
      </c>
      <c r="BP6" s="121">
        <v>2</v>
      </c>
      <c r="BQ6" s="122">
        <f>IFERROR(BP6/BN6,"-")</f>
        <v>0.15384615384615</v>
      </c>
      <c r="BR6" s="123">
        <v>14000</v>
      </c>
      <c r="BS6" s="124">
        <f>IFERROR(BR6/BN6,"-")</f>
        <v>1076.9230769231</v>
      </c>
      <c r="BT6" s="125">
        <v>1</v>
      </c>
      <c r="BU6" s="125"/>
      <c r="BV6" s="125">
        <v>1</v>
      </c>
      <c r="BW6" s="126">
        <v>2</v>
      </c>
      <c r="BX6" s="127">
        <f>IF(P6=0,"",IF(BW6=0,"",(BW6/P6)))</f>
        <v>0.04</v>
      </c>
      <c r="BY6" s="128">
        <v>1</v>
      </c>
      <c r="BZ6" s="129">
        <f>IFERROR(BY6/BW6,"-")</f>
        <v>0.5</v>
      </c>
      <c r="CA6" s="130">
        <v>565000</v>
      </c>
      <c r="CB6" s="131">
        <f>IFERROR(CA6/BW6,"-")</f>
        <v>282500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677000</v>
      </c>
      <c r="CQ6" s="141">
        <v>565000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155</v>
      </c>
      <c r="C7" s="203"/>
      <c r="D7" s="203"/>
      <c r="E7" s="203"/>
      <c r="F7" s="203" t="s">
        <v>77</v>
      </c>
      <c r="G7" s="203"/>
      <c r="H7" s="90"/>
      <c r="I7" s="90"/>
      <c r="J7" s="188"/>
      <c r="K7" s="81">
        <v>111</v>
      </c>
      <c r="L7" s="81">
        <v>66</v>
      </c>
      <c r="M7" s="81">
        <v>53</v>
      </c>
      <c r="N7" s="91">
        <v>32</v>
      </c>
      <c r="O7" s="92">
        <v>0</v>
      </c>
      <c r="P7" s="93">
        <f>N7+O7</f>
        <v>32</v>
      </c>
      <c r="Q7" s="82">
        <f>IFERROR(P7/M7,"-")</f>
        <v>0.60377358490566</v>
      </c>
      <c r="R7" s="81">
        <v>5</v>
      </c>
      <c r="S7" s="81">
        <v>9</v>
      </c>
      <c r="T7" s="82">
        <f>IFERROR(S7/(O7+P7),"-")</f>
        <v>0.28125</v>
      </c>
      <c r="U7" s="182"/>
      <c r="V7" s="84">
        <v>8</v>
      </c>
      <c r="W7" s="82">
        <f>IF(P7=0,"-",V7/P7)</f>
        <v>0.25</v>
      </c>
      <c r="X7" s="186">
        <v>942500</v>
      </c>
      <c r="Y7" s="187">
        <f>IFERROR(X7/P7,"-")</f>
        <v>29453.125</v>
      </c>
      <c r="Z7" s="187">
        <f>IFERROR(X7/V7,"-")</f>
        <v>117812.5</v>
      </c>
      <c r="AA7" s="188"/>
      <c r="AB7" s="85"/>
      <c r="AC7" s="79"/>
      <c r="AD7" s="94">
        <v>1</v>
      </c>
      <c r="AE7" s="95">
        <f>IF(P7=0,"",IF(AD7=0,"",(AD7/P7)))</f>
        <v>0.03125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3</v>
      </c>
      <c r="AN7" s="101">
        <f>IF(P7=0,"",IF(AM7=0,"",(AM7/P7)))</f>
        <v>0.09375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0.09375</v>
      </c>
      <c r="AX7" s="106">
        <v>1</v>
      </c>
      <c r="AY7" s="108">
        <f>IFERROR(AX7/AV7,"-")</f>
        <v>0.33333333333333</v>
      </c>
      <c r="AZ7" s="109">
        <v>18000</v>
      </c>
      <c r="BA7" s="110">
        <f>IFERROR(AZ7/AV7,"-")</f>
        <v>6000</v>
      </c>
      <c r="BB7" s="111"/>
      <c r="BC7" s="111"/>
      <c r="BD7" s="111">
        <v>1</v>
      </c>
      <c r="BE7" s="112">
        <v>10</v>
      </c>
      <c r="BF7" s="113">
        <f>IF(P7=0,"",IF(BE7=0,"",(BE7/P7)))</f>
        <v>0.3125</v>
      </c>
      <c r="BG7" s="112">
        <v>2</v>
      </c>
      <c r="BH7" s="114">
        <f>IFERROR(BG7/BE7,"-")</f>
        <v>0.2</v>
      </c>
      <c r="BI7" s="115">
        <v>72000</v>
      </c>
      <c r="BJ7" s="116">
        <f>IFERROR(BI7/BE7,"-")</f>
        <v>7200</v>
      </c>
      <c r="BK7" s="117">
        <v>1</v>
      </c>
      <c r="BL7" s="117"/>
      <c r="BM7" s="117">
        <v>1</v>
      </c>
      <c r="BN7" s="119">
        <v>11</v>
      </c>
      <c r="BO7" s="120">
        <f>IF(P7=0,"",IF(BN7=0,"",(BN7/P7)))</f>
        <v>0.34375</v>
      </c>
      <c r="BP7" s="121">
        <v>4</v>
      </c>
      <c r="BQ7" s="122">
        <f>IFERROR(BP7/BN7,"-")</f>
        <v>0.36363636363636</v>
      </c>
      <c r="BR7" s="123">
        <v>52500</v>
      </c>
      <c r="BS7" s="124">
        <f>IFERROR(BR7/BN7,"-")</f>
        <v>4772.7272727273</v>
      </c>
      <c r="BT7" s="125">
        <v>2</v>
      </c>
      <c r="BU7" s="125"/>
      <c r="BV7" s="125">
        <v>2</v>
      </c>
      <c r="BW7" s="126">
        <v>3</v>
      </c>
      <c r="BX7" s="127">
        <f>IF(P7=0,"",IF(BW7=0,"",(BW7/P7)))</f>
        <v>0.09375</v>
      </c>
      <c r="BY7" s="128">
        <v>1</v>
      </c>
      <c r="BZ7" s="129">
        <f>IFERROR(BY7/BW7,"-")</f>
        <v>0.33333333333333</v>
      </c>
      <c r="CA7" s="130">
        <v>800000</v>
      </c>
      <c r="CB7" s="131">
        <f>IFERROR(CA7/BW7,"-")</f>
        <v>266666.66666667</v>
      </c>
      <c r="CC7" s="132"/>
      <c r="CD7" s="132"/>
      <c r="CE7" s="132">
        <v>1</v>
      </c>
      <c r="CF7" s="133">
        <v>1</v>
      </c>
      <c r="CG7" s="134">
        <f>IF(P7=0,"",IF(CF7=0,"",(CF7/P7)))</f>
        <v>0.03125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8</v>
      </c>
      <c r="CP7" s="141">
        <v>942500</v>
      </c>
      <c r="CQ7" s="141">
        <v>800000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0.28888888888889</v>
      </c>
      <c r="B8" s="203" t="s">
        <v>156</v>
      </c>
      <c r="C8" s="203" t="s">
        <v>157</v>
      </c>
      <c r="D8" s="203" t="s">
        <v>80</v>
      </c>
      <c r="E8" s="203" t="s">
        <v>158</v>
      </c>
      <c r="F8" s="203" t="s">
        <v>64</v>
      </c>
      <c r="G8" s="203" t="s">
        <v>159</v>
      </c>
      <c r="H8" s="90" t="s">
        <v>160</v>
      </c>
      <c r="I8" s="90" t="s">
        <v>161</v>
      </c>
      <c r="J8" s="188">
        <v>90000</v>
      </c>
      <c r="K8" s="81">
        <v>4</v>
      </c>
      <c r="L8" s="81">
        <v>0</v>
      </c>
      <c r="M8" s="81">
        <v>19</v>
      </c>
      <c r="N8" s="91">
        <v>1</v>
      </c>
      <c r="O8" s="92">
        <v>0</v>
      </c>
      <c r="P8" s="93">
        <f>N8+O8</f>
        <v>1</v>
      </c>
      <c r="Q8" s="82">
        <f>IFERROR(P8/M8,"-")</f>
        <v>0.052631578947368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30000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-64000</v>
      </c>
      <c r="AB8" s="85">
        <f>SUM(X8:X9)/SUM(J8:J9)</f>
        <v>0.28888888888889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1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162</v>
      </c>
      <c r="C9" s="203"/>
      <c r="D9" s="203"/>
      <c r="E9" s="203"/>
      <c r="F9" s="203" t="s">
        <v>77</v>
      </c>
      <c r="G9" s="203"/>
      <c r="H9" s="90"/>
      <c r="I9" s="90"/>
      <c r="J9" s="188"/>
      <c r="K9" s="81">
        <v>51</v>
      </c>
      <c r="L9" s="81">
        <v>28</v>
      </c>
      <c r="M9" s="81">
        <v>8</v>
      </c>
      <c r="N9" s="91">
        <v>2</v>
      </c>
      <c r="O9" s="92">
        <v>0</v>
      </c>
      <c r="P9" s="93">
        <f>N9+O9</f>
        <v>2</v>
      </c>
      <c r="Q9" s="82">
        <f>IFERROR(P9/M9,"-")</f>
        <v>0.25</v>
      </c>
      <c r="R9" s="81">
        <v>0</v>
      </c>
      <c r="S9" s="81">
        <v>0</v>
      </c>
      <c r="T9" s="82">
        <f>IFERROR(S9/(O9+P9),"-")</f>
        <v>0</v>
      </c>
      <c r="U9" s="182"/>
      <c r="V9" s="84">
        <v>1</v>
      </c>
      <c r="W9" s="82">
        <f>IF(P9=0,"-",V9/P9)</f>
        <v>0.5</v>
      </c>
      <c r="X9" s="186">
        <v>26000</v>
      </c>
      <c r="Y9" s="187">
        <f>IFERROR(X9/P9,"-")</f>
        <v>13000</v>
      </c>
      <c r="Z9" s="187">
        <f>IFERROR(X9/V9,"-")</f>
        <v>26000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0.5</v>
      </c>
      <c r="BP9" s="121">
        <v>1</v>
      </c>
      <c r="BQ9" s="122">
        <f>IFERROR(BP9/BN9,"-")</f>
        <v>1</v>
      </c>
      <c r="BR9" s="123">
        <v>26000</v>
      </c>
      <c r="BS9" s="124">
        <f>IFERROR(BR9/BN9,"-")</f>
        <v>26000</v>
      </c>
      <c r="BT9" s="125"/>
      <c r="BU9" s="125"/>
      <c r="BV9" s="125">
        <v>1</v>
      </c>
      <c r="BW9" s="126">
        <v>1</v>
      </c>
      <c r="BX9" s="127">
        <f>IF(P9=0,"",IF(BW9=0,"",(BW9/P9)))</f>
        <v>0.5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26000</v>
      </c>
      <c r="CQ9" s="141">
        <v>26000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0.61111111111111</v>
      </c>
      <c r="B10" s="203" t="s">
        <v>163</v>
      </c>
      <c r="C10" s="203" t="s">
        <v>157</v>
      </c>
      <c r="D10" s="203" t="s">
        <v>80</v>
      </c>
      <c r="E10" s="203" t="s">
        <v>158</v>
      </c>
      <c r="F10" s="203" t="s">
        <v>64</v>
      </c>
      <c r="G10" s="203" t="s">
        <v>164</v>
      </c>
      <c r="H10" s="90" t="s">
        <v>160</v>
      </c>
      <c r="I10" s="90" t="s">
        <v>165</v>
      </c>
      <c r="J10" s="188">
        <v>90000</v>
      </c>
      <c r="K10" s="81">
        <v>1</v>
      </c>
      <c r="L10" s="81">
        <v>0</v>
      </c>
      <c r="M10" s="81">
        <v>27</v>
      </c>
      <c r="N10" s="91">
        <v>1</v>
      </c>
      <c r="O10" s="92">
        <v>0</v>
      </c>
      <c r="P10" s="93">
        <f>N10+O10</f>
        <v>1</v>
      </c>
      <c r="Q10" s="82">
        <f>IFERROR(P10/M10,"-")</f>
        <v>0.037037037037037</v>
      </c>
      <c r="R10" s="81">
        <v>0</v>
      </c>
      <c r="S10" s="81">
        <v>1</v>
      </c>
      <c r="T10" s="82">
        <f>IFERROR(S10/(O10+P10),"-")</f>
        <v>1</v>
      </c>
      <c r="U10" s="182">
        <f>IFERROR(J10/SUM(P10:P11),"-")</f>
        <v>12857.142857143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-35000</v>
      </c>
      <c r="AB10" s="85">
        <f>SUM(X10:X11)/SUM(J10:J11)</f>
        <v>0.61111111111111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166</v>
      </c>
      <c r="C11" s="203"/>
      <c r="D11" s="203"/>
      <c r="E11" s="203"/>
      <c r="F11" s="203" t="s">
        <v>77</v>
      </c>
      <c r="G11" s="203"/>
      <c r="H11" s="90"/>
      <c r="I11" s="90"/>
      <c r="J11" s="188"/>
      <c r="K11" s="81">
        <v>31</v>
      </c>
      <c r="L11" s="81">
        <v>19</v>
      </c>
      <c r="M11" s="81">
        <v>7</v>
      </c>
      <c r="N11" s="91">
        <v>6</v>
      </c>
      <c r="O11" s="92">
        <v>0</v>
      </c>
      <c r="P11" s="93">
        <f>N11+O11</f>
        <v>6</v>
      </c>
      <c r="Q11" s="82">
        <f>IFERROR(P11/M11,"-")</f>
        <v>0.85714285714286</v>
      </c>
      <c r="R11" s="81">
        <v>0</v>
      </c>
      <c r="S11" s="81">
        <v>2</v>
      </c>
      <c r="T11" s="82">
        <f>IFERROR(S11/(O11+P11),"-")</f>
        <v>0.33333333333333</v>
      </c>
      <c r="U11" s="182"/>
      <c r="V11" s="84">
        <v>2</v>
      </c>
      <c r="W11" s="82">
        <f>IF(P11=0,"-",V11/P11)</f>
        <v>0.33333333333333</v>
      </c>
      <c r="X11" s="186">
        <v>55000</v>
      </c>
      <c r="Y11" s="187">
        <f>IFERROR(X11/P11,"-")</f>
        <v>9166.6666666667</v>
      </c>
      <c r="Z11" s="187">
        <f>IFERROR(X11/V11,"-")</f>
        <v>27500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0.33333333333333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4</v>
      </c>
      <c r="BX11" s="127">
        <f>IF(P11=0,"",IF(BW11=0,"",(BW11/P11)))</f>
        <v>0.66666666666667</v>
      </c>
      <c r="BY11" s="128">
        <v>2</v>
      </c>
      <c r="BZ11" s="129">
        <f>IFERROR(BY11/BW11,"-")</f>
        <v>0.5</v>
      </c>
      <c r="CA11" s="130">
        <v>55000</v>
      </c>
      <c r="CB11" s="131">
        <f>IFERROR(CA11/BW11,"-")</f>
        <v>13750</v>
      </c>
      <c r="CC11" s="132"/>
      <c r="CD11" s="132"/>
      <c r="CE11" s="132">
        <v>2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55000</v>
      </c>
      <c r="CQ11" s="141">
        <v>31000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4.15</v>
      </c>
      <c r="B12" s="203" t="s">
        <v>167</v>
      </c>
      <c r="C12" s="203" t="s">
        <v>168</v>
      </c>
      <c r="D12" s="203" t="s">
        <v>169</v>
      </c>
      <c r="E12" s="203" t="s">
        <v>158</v>
      </c>
      <c r="F12" s="203" t="s">
        <v>64</v>
      </c>
      <c r="G12" s="203" t="s">
        <v>170</v>
      </c>
      <c r="H12" s="90" t="s">
        <v>171</v>
      </c>
      <c r="I12" s="90" t="s">
        <v>172</v>
      </c>
      <c r="J12" s="188">
        <v>80000</v>
      </c>
      <c r="K12" s="81">
        <v>25</v>
      </c>
      <c r="L12" s="81">
        <v>0</v>
      </c>
      <c r="M12" s="81">
        <v>93</v>
      </c>
      <c r="N12" s="91">
        <v>12</v>
      </c>
      <c r="O12" s="92">
        <v>0</v>
      </c>
      <c r="P12" s="93">
        <f>N12+O12</f>
        <v>12</v>
      </c>
      <c r="Q12" s="82">
        <f>IFERROR(P12/M12,"-")</f>
        <v>0.12903225806452</v>
      </c>
      <c r="R12" s="81">
        <v>3</v>
      </c>
      <c r="S12" s="81">
        <v>1</v>
      </c>
      <c r="T12" s="82">
        <f>IFERROR(S12/(O12+P12),"-")</f>
        <v>0.083333333333333</v>
      </c>
      <c r="U12" s="182">
        <f>IFERROR(J12/SUM(P12:P13),"-")</f>
        <v>3636.3636363636</v>
      </c>
      <c r="V12" s="84">
        <v>4</v>
      </c>
      <c r="W12" s="82">
        <f>IF(P12=0,"-",V12/P12)</f>
        <v>0.33333333333333</v>
      </c>
      <c r="X12" s="186">
        <v>246000</v>
      </c>
      <c r="Y12" s="187">
        <f>IFERROR(X12/P12,"-")</f>
        <v>20500</v>
      </c>
      <c r="Z12" s="187">
        <f>IFERROR(X12/V12,"-")</f>
        <v>61500</v>
      </c>
      <c r="AA12" s="188">
        <f>SUM(X12:X13)-SUM(J12:J13)</f>
        <v>252000</v>
      </c>
      <c r="AB12" s="85">
        <f>SUM(X12:X13)/SUM(J12:J13)</f>
        <v>4.15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3</v>
      </c>
      <c r="AN12" s="101">
        <f>IF(P12=0,"",IF(AM12=0,"",(AM12/P12)))</f>
        <v>0.25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2</v>
      </c>
      <c r="AW12" s="107">
        <f>IF(P12=0,"",IF(AV12=0,"",(AV12/P12)))</f>
        <v>0.16666666666667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4</v>
      </c>
      <c r="BF12" s="113">
        <f>IF(P12=0,"",IF(BE12=0,"",(BE12/P12)))</f>
        <v>0.33333333333333</v>
      </c>
      <c r="BG12" s="112">
        <v>3</v>
      </c>
      <c r="BH12" s="114">
        <f>IFERROR(BG12/BE12,"-")</f>
        <v>0.75</v>
      </c>
      <c r="BI12" s="115">
        <v>130000</v>
      </c>
      <c r="BJ12" s="116">
        <f>IFERROR(BI12/BE12,"-")</f>
        <v>32500</v>
      </c>
      <c r="BK12" s="117"/>
      <c r="BL12" s="117"/>
      <c r="BM12" s="117">
        <v>3</v>
      </c>
      <c r="BN12" s="119">
        <v>3</v>
      </c>
      <c r="BO12" s="120">
        <f>IF(P12=0,"",IF(BN12=0,"",(BN12/P12)))</f>
        <v>0.25</v>
      </c>
      <c r="BP12" s="121">
        <v>1</v>
      </c>
      <c r="BQ12" s="122">
        <f>IFERROR(BP12/BN12,"-")</f>
        <v>0.33333333333333</v>
      </c>
      <c r="BR12" s="123">
        <v>126000</v>
      </c>
      <c r="BS12" s="124">
        <f>IFERROR(BR12/BN12,"-")</f>
        <v>42000</v>
      </c>
      <c r="BT12" s="125"/>
      <c r="BU12" s="125"/>
      <c r="BV12" s="125">
        <v>1</v>
      </c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4</v>
      </c>
      <c r="CP12" s="141">
        <v>246000</v>
      </c>
      <c r="CQ12" s="141">
        <v>126000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173</v>
      </c>
      <c r="C13" s="203"/>
      <c r="D13" s="203"/>
      <c r="E13" s="203"/>
      <c r="F13" s="203" t="s">
        <v>77</v>
      </c>
      <c r="G13" s="203"/>
      <c r="H13" s="90"/>
      <c r="I13" s="90"/>
      <c r="J13" s="188"/>
      <c r="K13" s="81">
        <v>54</v>
      </c>
      <c r="L13" s="81">
        <v>39</v>
      </c>
      <c r="M13" s="81">
        <v>12</v>
      </c>
      <c r="N13" s="91">
        <v>10</v>
      </c>
      <c r="O13" s="92">
        <v>0</v>
      </c>
      <c r="P13" s="93">
        <f>N13+O13</f>
        <v>10</v>
      </c>
      <c r="Q13" s="82">
        <f>IFERROR(P13/M13,"-")</f>
        <v>0.83333333333333</v>
      </c>
      <c r="R13" s="81">
        <v>2</v>
      </c>
      <c r="S13" s="81">
        <v>2</v>
      </c>
      <c r="T13" s="82">
        <f>IFERROR(S13/(O13+P13),"-")</f>
        <v>0.2</v>
      </c>
      <c r="U13" s="182"/>
      <c r="V13" s="84">
        <v>2</v>
      </c>
      <c r="W13" s="82">
        <f>IF(P13=0,"-",V13/P13)</f>
        <v>0.2</v>
      </c>
      <c r="X13" s="186">
        <v>86000</v>
      </c>
      <c r="Y13" s="187">
        <f>IFERROR(X13/P13,"-")</f>
        <v>8600</v>
      </c>
      <c r="Z13" s="187">
        <f>IFERROR(X13/V13,"-")</f>
        <v>43000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0.1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2</v>
      </c>
      <c r="AW13" s="107">
        <f>IF(P13=0,"",IF(AV13=0,"",(AV13/P13)))</f>
        <v>0.2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3</v>
      </c>
      <c r="BF13" s="113">
        <f>IF(P13=0,"",IF(BE13=0,"",(BE13/P13)))</f>
        <v>0.3</v>
      </c>
      <c r="BG13" s="112">
        <v>1</v>
      </c>
      <c r="BH13" s="114">
        <f>IFERROR(BG13/BE13,"-")</f>
        <v>0.33333333333333</v>
      </c>
      <c r="BI13" s="115">
        <v>6000</v>
      </c>
      <c r="BJ13" s="116">
        <f>IFERROR(BI13/BE13,"-")</f>
        <v>2000</v>
      </c>
      <c r="BK13" s="117"/>
      <c r="BL13" s="117">
        <v>1</v>
      </c>
      <c r="BM13" s="117"/>
      <c r="BN13" s="119">
        <v>2</v>
      </c>
      <c r="BO13" s="120">
        <f>IF(P13=0,"",IF(BN13=0,"",(BN13/P13)))</f>
        <v>0.2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0.2</v>
      </c>
      <c r="BY13" s="128">
        <v>1</v>
      </c>
      <c r="BZ13" s="129">
        <f>IFERROR(BY13/BW13,"-")</f>
        <v>0.5</v>
      </c>
      <c r="CA13" s="130">
        <v>80000</v>
      </c>
      <c r="CB13" s="131">
        <f>IFERROR(CA13/BW13,"-")</f>
        <v>40000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86000</v>
      </c>
      <c r="CQ13" s="141">
        <v>80000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3.7990654205607</v>
      </c>
      <c r="B16" s="39"/>
      <c r="C16" s="39"/>
      <c r="D16" s="39"/>
      <c r="E16" s="39"/>
      <c r="F16" s="39"/>
      <c r="G16" s="40" t="s">
        <v>174</v>
      </c>
      <c r="H16" s="40"/>
      <c r="I16" s="40"/>
      <c r="J16" s="190">
        <f>SUM(J6:J15)</f>
        <v>535000</v>
      </c>
      <c r="K16" s="41">
        <f>SUM(K6:K15)</f>
        <v>364</v>
      </c>
      <c r="L16" s="41">
        <f>SUM(L6:L15)</f>
        <v>152</v>
      </c>
      <c r="M16" s="41">
        <f>SUM(M6:M15)</f>
        <v>479</v>
      </c>
      <c r="N16" s="41">
        <f>SUM(N6:N15)</f>
        <v>113</v>
      </c>
      <c r="O16" s="41">
        <f>SUM(O6:O15)</f>
        <v>1</v>
      </c>
      <c r="P16" s="41">
        <f>SUM(P6:P15)</f>
        <v>114</v>
      </c>
      <c r="Q16" s="42">
        <f>IFERROR(P16/M16,"-")</f>
        <v>0.23799582463466</v>
      </c>
      <c r="R16" s="78">
        <f>SUM(R6:R15)</f>
        <v>15</v>
      </c>
      <c r="S16" s="78">
        <f>SUM(S6:S15)</f>
        <v>35</v>
      </c>
      <c r="T16" s="42">
        <f>IFERROR(R16/P16,"-")</f>
        <v>0.13157894736842</v>
      </c>
      <c r="U16" s="184">
        <f>IFERROR(J16/P16,"-")</f>
        <v>4692.9824561404</v>
      </c>
      <c r="V16" s="44">
        <f>SUM(V6:V15)</f>
        <v>22</v>
      </c>
      <c r="W16" s="42">
        <f>IFERROR(V16/P16,"-")</f>
        <v>0.19298245614035</v>
      </c>
      <c r="X16" s="190">
        <f>SUM(X6:X15)</f>
        <v>2032500</v>
      </c>
      <c r="Y16" s="190">
        <f>IFERROR(X16/P16,"-")</f>
        <v>17828.947368421</v>
      </c>
      <c r="Z16" s="190">
        <f>IFERROR(X16/V16,"-")</f>
        <v>92386.363636364</v>
      </c>
      <c r="AA16" s="190">
        <f>X16-J16</f>
        <v>1497500</v>
      </c>
      <c r="AB16" s="47">
        <f>X16/J16</f>
        <v>3.7990654205607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