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<sst xmlns="http://schemas.openxmlformats.org/spreadsheetml/2006/main" uniqueCount="169">
  <si>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</si>
  <si>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</si>
  <si>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</si>
  <si>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</si>
  <si>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</si>
  <si>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</si>
  <si>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</si>
  <si>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</si>
  <si>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</si>
  <si>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</si>
  <si>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</si>
  <si>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</si>
  <si>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</si>
  <si>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</si>
  <si>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</si>
  <si>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</si>
  <si>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</si>
  <si>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</si>
  <si>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</si>
  <si>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</si>
  <si>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</si>
  <si>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</si>
  <si>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</si>
  <si>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</si>
  <si>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</si>
  <si>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</si>
  <si>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</si>
  <si>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</si>
  <si>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</si>
  <si>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</si>
  <si>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</si>
  <si>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</si>
  <si>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</si>
  <si>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</si>
  <si>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</si>
  <si>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</si>
  <si>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</si>
  <si>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</si>
  <si>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</si>
  <si>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</si>
  <si>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</si>
  <si>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</si>
  <si>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</si>
  <si>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</si>
  <si>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</si>
  <si>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</si>
  <si>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</si>
  <si>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</si>
  <si>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</si>
  <si>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</si>
  <si>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</si>
  <si>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</si>
  <si>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</si>
  <si>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</si>
  <si>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</si>
  <si>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</si>
  <si>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</si>
  <si>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</si>
  <si>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</si>
  <si>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</si>
  <si>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</si>
  <si>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ic963</t>
  </si>
  <si>
    <t>女性からナンパしてほしい版</t>
  </si>
  <si>
    <t>もう５０代の熟女だけど、試しに付き合ってみる？</t>
  </si>
  <si>
    <t>lp01</t>
  </si>
  <si>
    <t>スポニチ関東</t>
  </si>
  <si>
    <t>4C煙突</t>
  </si>
  <si>
    <t>2月10日(日)</t>
  </si>
  <si>
    <t>ic964</t>
  </si>
  <si>
    <t>スポニチ関西</t>
  </si>
  <si>
    <t>ic965</t>
  </si>
  <si>
    <t>スポニチ西部</t>
  </si>
  <si>
    <t>ic966</t>
  </si>
  <si>
    <t>スポニチ北海道</t>
  </si>
  <si>
    <t>ic967</t>
  </si>
  <si>
    <t>(空電共通)</t>
  </si>
  <si>
    <t>空電</t>
  </si>
  <si>
    <t>空電 (共通)</t>
  </si>
  <si>
    <t>ic968</t>
  </si>
  <si>
    <t>コットン版</t>
  </si>
  <si>
    <t>女性からご飯に誘われる。男性はyesかnoか返事するだけ</t>
  </si>
  <si>
    <t>サンスポ関東</t>
  </si>
  <si>
    <t>4C終面全5段</t>
  </si>
  <si>
    <t>2月09日(土)</t>
  </si>
  <si>
    <t>ic969</t>
  </si>
  <si>
    <t>ic970</t>
  </si>
  <si>
    <t>C版</t>
  </si>
  <si>
    <t>五十路女性から逆指名</t>
  </si>
  <si>
    <t>サンスポ関西</t>
  </si>
  <si>
    <t>全5段</t>
  </si>
  <si>
    <t>ic971</t>
  </si>
  <si>
    <t>ic972</t>
  </si>
  <si>
    <t>求む！５０歳以上の女性と…</t>
  </si>
  <si>
    <t>2月16日(土)</t>
  </si>
  <si>
    <t>ic973</t>
  </si>
  <si>
    <t>ic974</t>
  </si>
  <si>
    <t>①求む！５０歳以上の女性と…</t>
  </si>
  <si>
    <t>半2段つかみ20段保証</t>
  </si>
  <si>
    <t>20段保証</t>
  </si>
  <si>
    <t>ic975</t>
  </si>
  <si>
    <t>②女性からご飯に誘われる。男性はyesかnoか返事するだけ</t>
  </si>
  <si>
    <t>ic976</t>
  </si>
  <si>
    <t>③もう５０代の熟女だけど、試しに付き合ってみる？</t>
  </si>
  <si>
    <t>ic977</t>
  </si>
  <si>
    <t>ic978</t>
  </si>
  <si>
    <t>スポーツ報知関東</t>
  </si>
  <si>
    <t>ic979</t>
  </si>
  <si>
    <t>半3段つかみ20段保証</t>
  </si>
  <si>
    <t>ic980</t>
  </si>
  <si>
    <t>半5段つかみ20段保証</t>
  </si>
  <si>
    <t>ic981</t>
  </si>
  <si>
    <t>ic982</t>
  </si>
  <si>
    <t>2月17日(日)</t>
  </si>
  <si>
    <t>ic983</t>
  </si>
  <si>
    <t>ic984</t>
  </si>
  <si>
    <t>ヘスティア漫画版</t>
  </si>
  <si>
    <t>今さら聞けない出会いのABC</t>
  </si>
  <si>
    <t>2月23日(土)</t>
  </si>
  <si>
    <t>ic985</t>
  </si>
  <si>
    <t>ic986</t>
  </si>
  <si>
    <t>2月03日(日)</t>
  </si>
  <si>
    <t>ic987</t>
  </si>
  <si>
    <t>ic988</t>
  </si>
  <si>
    <t>男の夢をかなえます 超美熟女から逆指名</t>
  </si>
  <si>
    <t>ニッカン関東</t>
  </si>
  <si>
    <t>ic989</t>
  </si>
  <si>
    <t>ic990</t>
  </si>
  <si>
    <t>デイリースポーツ関西</t>
  </si>
  <si>
    <t>ic991</t>
  </si>
  <si>
    <t>ic992</t>
  </si>
  <si>
    <t>ヘスティア4コマ漫画</t>
  </si>
  <si>
    <t>40代の女性と出会えるサイト</t>
  </si>
  <si>
    <t>スポーツ報知関西</t>
  </si>
  <si>
    <t>ic993</t>
  </si>
  <si>
    <t>ic994</t>
  </si>
  <si>
    <t>全5段つかみ4回</t>
  </si>
  <si>
    <t>2月06日(水)</t>
  </si>
  <si>
    <t>ic995</t>
  </si>
  <si>
    <t>2月11日(月)</t>
  </si>
  <si>
    <t>ic996</t>
  </si>
  <si>
    <t>ic997</t>
  </si>
  <si>
    <t>2月18日(月)</t>
  </si>
  <si>
    <t>ic998</t>
  </si>
  <si>
    <t>ic999</t>
  </si>
  <si>
    <t>九スポ</t>
  </si>
  <si>
    <t>記事枠</t>
  </si>
  <si>
    <t>ic1000</t>
  </si>
  <si>
    <t>新聞 TOTAL</t>
  </si>
  <si>
    <t>●雑誌 広告</t>
  </si>
  <si>
    <t>za099</t>
  </si>
  <si>
    <t>キャッチ変え10 「求む！５０歳以上の女性と…」</t>
  </si>
  <si>
    <t>カミオン</t>
  </si>
  <si>
    <t>4C1P</t>
  </si>
  <si>
    <t>2月01日(金)</t>
  </si>
  <si>
    <t>za100</t>
  </si>
  <si>
    <t>za101</t>
  </si>
  <si>
    <t>週刊実話</t>
  </si>
  <si>
    <t>表4</t>
  </si>
  <si>
    <t>2月07日(木)</t>
  </si>
  <si>
    <t>za102</t>
  </si>
  <si>
    <t>za103</t>
  </si>
  <si>
    <t>※「求む50歳以上の女性と恋愛・結婚したい男性」</t>
  </si>
  <si>
    <t>Tvnavi</t>
  </si>
  <si>
    <t>(月間Tvnavi)①</t>
  </si>
  <si>
    <t>za104</t>
  </si>
  <si>
    <t>za105</t>
  </si>
  <si>
    <t>※「もう50代の熟女だけど、試しに付き合ってみる？」</t>
  </si>
  <si>
    <t>za106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</si>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</sst>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38</v>
      </c>
      <c r="D6" s="195">
        <v>3675000</v>
      </c>
      <c r="E6" s="81">
        <v>1476</v>
      </c>
      <c r="F6" s="81">
        <v>659</v>
      </c>
      <c r="G6" s="81">
        <v>1953</v>
      </c>
      <c r="H6" s="91">
        <v>326</v>
      </c>
      <c r="I6" s="92">
        <v>2</v>
      </c>
      <c r="J6" s="145">
        <f>H6+I6</f>
        <v>328</v>
      </c>
      <c r="K6" s="82">
        <f>IFERROR(J6/G6,"-")</f>
        <v>0.16794674859191</v>
      </c>
      <c r="L6" s="81">
        <v>70</v>
      </c>
      <c r="M6" s="81">
        <v>80</v>
      </c>
      <c r="N6" s="82">
        <f>IFERROR(L6/J6,"-")</f>
        <v>0.21341463414634</v>
      </c>
      <c r="O6" s="83">
        <f>IFERROR(D6/J6,"-")</f>
        <v>11204.268292683</v>
      </c>
      <c r="P6" s="84">
        <v>103</v>
      </c>
      <c r="Q6" s="82">
        <f>IFERROR(P6/J6,"-")</f>
        <v>0.3140243902439</v>
      </c>
      <c r="R6" s="200">
        <v>6811312</v>
      </c>
      <c r="S6" s="201">
        <f>IFERROR(R6/J6,"-")</f>
        <v>20766.195121951</v>
      </c>
      <c r="T6" s="201">
        <f>IFERROR(R6/P6,"-")</f>
        <v>66129.242718447</v>
      </c>
      <c r="U6" s="195">
        <f>IFERROR(R6-D6,"-")</f>
        <v>3136312</v>
      </c>
      <c r="V6" s="85">
        <f>R6/D6</f>
        <v>1.8534182312925</v>
      </c>
      <c r="W6" s="79"/>
      <c r="X6" s="144"/>
    </row>
    <row r="7" spans="1:24">
      <c r="A7" s="80"/>
      <c r="B7" s="86" t="s">
        <v>24</v>
      </c>
      <c r="C7" s="86">
        <v>8</v>
      </c>
      <c r="D7" s="195">
        <v>645000</v>
      </c>
      <c r="E7" s="81">
        <v>559</v>
      </c>
      <c r="F7" s="81">
        <v>170</v>
      </c>
      <c r="G7" s="81">
        <v>557</v>
      </c>
      <c r="H7" s="91">
        <v>103</v>
      </c>
      <c r="I7" s="92">
        <v>1</v>
      </c>
      <c r="J7" s="145">
        <f>H7+I7</f>
        <v>104</v>
      </c>
      <c r="K7" s="82">
        <f>IFERROR(J7/G7,"-")</f>
        <v>0.18671454219031</v>
      </c>
      <c r="L7" s="81">
        <v>12</v>
      </c>
      <c r="M7" s="81">
        <v>21</v>
      </c>
      <c r="N7" s="82">
        <f>IFERROR(L7/J7,"-")</f>
        <v>0.11538461538462</v>
      </c>
      <c r="O7" s="83">
        <f>IFERROR(D7/J7,"-")</f>
        <v>6201.9230769231</v>
      </c>
      <c r="P7" s="84">
        <v>23</v>
      </c>
      <c r="Q7" s="82">
        <f>IFERROR(P7/J7,"-")</f>
        <v>0.22115384615385</v>
      </c>
      <c r="R7" s="200">
        <v>1073000</v>
      </c>
      <c r="S7" s="201">
        <f>IFERROR(R7/J7,"-")</f>
        <v>10317.307692308</v>
      </c>
      <c r="T7" s="201">
        <f>IFERROR(R7/P7,"-")</f>
        <v>46652.173913043</v>
      </c>
      <c r="U7" s="195">
        <f>IFERROR(R7-D7,"-")</f>
        <v>428000</v>
      </c>
      <c r="V7" s="85">
        <f>R7/D7</f>
        <v>1.6635658914729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4320000</v>
      </c>
      <c r="E10" s="41">
        <f>SUM(E6:E8)</f>
        <v>2035</v>
      </c>
      <c r="F10" s="41">
        <f>SUM(F6:F8)</f>
        <v>829</v>
      </c>
      <c r="G10" s="41">
        <f>SUM(G6:G8)</f>
        <v>2510</v>
      </c>
      <c r="H10" s="41">
        <f>SUM(H6:H8)</f>
        <v>429</v>
      </c>
      <c r="I10" s="41">
        <f>SUM(I6:I8)</f>
        <v>3</v>
      </c>
      <c r="J10" s="41">
        <f>SUM(J6:J8)</f>
        <v>432</v>
      </c>
      <c r="K10" s="42">
        <f>IFERROR(J10/G10,"-")</f>
        <v>0.17211155378486</v>
      </c>
      <c r="L10" s="78">
        <f>SUM(L6:L8)</f>
        <v>82</v>
      </c>
      <c r="M10" s="78">
        <f>SUM(M6:M8)</f>
        <v>101</v>
      </c>
      <c r="N10" s="42">
        <f>IFERROR(L10/J10,"-")</f>
        <v>0.18981481481481</v>
      </c>
      <c r="O10" s="43">
        <f>IFERROR(D10/J10,"-")</f>
        <v>10000</v>
      </c>
      <c r="P10" s="44">
        <f>SUM(P6:P8)</f>
        <v>126</v>
      </c>
      <c r="Q10" s="42">
        <f>IFERROR(P10/J10,"-")</f>
        <v>0.29166666666667</v>
      </c>
      <c r="R10" s="45">
        <f>SUM(R6:R8)</f>
        <v>7884312</v>
      </c>
      <c r="S10" s="45">
        <f>IFERROR(R10/J10,"-")</f>
        <v>18250.722222222</v>
      </c>
      <c r="T10" s="45">
        <f>IFERROR(R10/P10,"-")</f>
        <v>62573.904761905</v>
      </c>
      <c r="U10" s="46">
        <f>SUM(U6:U8)</f>
        <v>3564312</v>
      </c>
      <c r="V10" s="47">
        <f>IFERROR(R10/D10,"-")</f>
        <v>1.8250722222222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1.0670588235294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850000</v>
      </c>
      <c r="K6" s="81">
        <v>70</v>
      </c>
      <c r="L6" s="81">
        <v>0</v>
      </c>
      <c r="M6" s="81">
        <v>140</v>
      </c>
      <c r="N6" s="91">
        <v>20</v>
      </c>
      <c r="O6" s="92">
        <v>0</v>
      </c>
      <c r="P6" s="93">
        <f>N6+O6</f>
        <v>20</v>
      </c>
      <c r="Q6" s="82">
        <f>IFERROR(P6/M6,"-")</f>
        <v>0.14285714285714</v>
      </c>
      <c r="R6" s="81">
        <v>2</v>
      </c>
      <c r="S6" s="81">
        <v>7</v>
      </c>
      <c r="T6" s="82">
        <f>IFERROR(S6/(O6+P6),"-")</f>
        <v>0.35</v>
      </c>
      <c r="U6" s="182">
        <f>IFERROR(J6/SUM(P6:P10),"-")</f>
        <v>10365.853658537</v>
      </c>
      <c r="V6" s="84">
        <v>4</v>
      </c>
      <c r="W6" s="82">
        <f>IF(P6=0,"-",V6/P6)</f>
        <v>0.2</v>
      </c>
      <c r="X6" s="186">
        <v>79000</v>
      </c>
      <c r="Y6" s="187">
        <f>IFERROR(X6/P6,"-")</f>
        <v>3950</v>
      </c>
      <c r="Z6" s="187">
        <f>IFERROR(X6/V6,"-")</f>
        <v>19750</v>
      </c>
      <c r="AA6" s="188">
        <f>SUM(X6:X10)-SUM(J6:J10)</f>
        <v>57000</v>
      </c>
      <c r="AB6" s="85">
        <f>SUM(X6:X10)/SUM(J6:J10)</f>
        <v>1.0670588235294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10</v>
      </c>
      <c r="BF6" s="113">
        <f>IF(P6=0,"",IF(BE6=0,"",(BE6/P6)))</f>
        <v>0.5</v>
      </c>
      <c r="BG6" s="112">
        <v>2</v>
      </c>
      <c r="BH6" s="114">
        <f>IFERROR(BG6/BE6,"-")</f>
        <v>0.2</v>
      </c>
      <c r="BI6" s="115">
        <v>55000</v>
      </c>
      <c r="BJ6" s="116">
        <f>IFERROR(BI6/BE6,"-")</f>
        <v>5500</v>
      </c>
      <c r="BK6" s="117">
        <v>1</v>
      </c>
      <c r="BL6" s="117"/>
      <c r="BM6" s="117">
        <v>1</v>
      </c>
      <c r="BN6" s="119">
        <v>7</v>
      </c>
      <c r="BO6" s="120">
        <f>IF(P6=0,"",IF(BN6=0,"",(BN6/P6)))</f>
        <v>0.35</v>
      </c>
      <c r="BP6" s="121">
        <v>1</v>
      </c>
      <c r="BQ6" s="122">
        <f>IFERROR(BP6/BN6,"-")</f>
        <v>0.14285714285714</v>
      </c>
      <c r="BR6" s="123">
        <v>15000</v>
      </c>
      <c r="BS6" s="124">
        <f>IFERROR(BR6/BN6,"-")</f>
        <v>2142.8571428571</v>
      </c>
      <c r="BT6" s="125"/>
      <c r="BU6" s="125">
        <v>1</v>
      </c>
      <c r="BV6" s="125"/>
      <c r="BW6" s="126">
        <v>2</v>
      </c>
      <c r="BX6" s="127">
        <f>IF(P6=0,"",IF(BW6=0,"",(BW6/P6)))</f>
        <v>0.1</v>
      </c>
      <c r="BY6" s="128">
        <v>1</v>
      </c>
      <c r="BZ6" s="129">
        <f>IFERROR(BY6/BW6,"-")</f>
        <v>0.5</v>
      </c>
      <c r="CA6" s="130">
        <v>9000</v>
      </c>
      <c r="CB6" s="131">
        <f>IFERROR(CA6/BW6,"-")</f>
        <v>4500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79000</v>
      </c>
      <c r="CQ6" s="141">
        <v>50000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27</v>
      </c>
      <c r="L7" s="81">
        <v>0</v>
      </c>
      <c r="M7" s="81">
        <v>143</v>
      </c>
      <c r="N7" s="91">
        <v>11</v>
      </c>
      <c r="O7" s="92">
        <v>1</v>
      </c>
      <c r="P7" s="93">
        <f>N7+O7</f>
        <v>12</v>
      </c>
      <c r="Q7" s="82">
        <f>IFERROR(P7/M7,"-")</f>
        <v>0.083916083916084</v>
      </c>
      <c r="R7" s="81">
        <v>1</v>
      </c>
      <c r="S7" s="81">
        <v>1</v>
      </c>
      <c r="T7" s="82">
        <f>IFERROR(S7/(O7+P7),"-")</f>
        <v>0.076923076923077</v>
      </c>
      <c r="U7" s="182"/>
      <c r="V7" s="84">
        <v>3</v>
      </c>
      <c r="W7" s="82">
        <f>IF(P7=0,"-",V7/P7)</f>
        <v>0.25</v>
      </c>
      <c r="X7" s="186">
        <v>101000</v>
      </c>
      <c r="Y7" s="187">
        <f>IFERROR(X7/P7,"-")</f>
        <v>8416.6666666667</v>
      </c>
      <c r="Z7" s="187">
        <f>IFERROR(X7/V7,"-")</f>
        <v>33666.666666667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0.083333333333333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0.25</v>
      </c>
      <c r="BG7" s="112">
        <v>2</v>
      </c>
      <c r="BH7" s="114">
        <f>IFERROR(BG7/BE7,"-")</f>
        <v>0.66666666666667</v>
      </c>
      <c r="BI7" s="115">
        <v>85000</v>
      </c>
      <c r="BJ7" s="116">
        <f>IFERROR(BI7/BE7,"-")</f>
        <v>28333.333333333</v>
      </c>
      <c r="BK7" s="117">
        <v>1</v>
      </c>
      <c r="BL7" s="117"/>
      <c r="BM7" s="117">
        <v>1</v>
      </c>
      <c r="BN7" s="119">
        <v>7</v>
      </c>
      <c r="BO7" s="120">
        <f>IF(P7=0,"",IF(BN7=0,"",(BN7/P7)))</f>
        <v>0.58333333333333</v>
      </c>
      <c r="BP7" s="121">
        <v>1</v>
      </c>
      <c r="BQ7" s="122">
        <f>IFERROR(BP7/BN7,"-")</f>
        <v>0.14285714285714</v>
      </c>
      <c r="BR7" s="123">
        <v>16000</v>
      </c>
      <c r="BS7" s="124">
        <f>IFERROR(BR7/BN7,"-")</f>
        <v>2285.7142857143</v>
      </c>
      <c r="BT7" s="125"/>
      <c r="BU7" s="125"/>
      <c r="BV7" s="125">
        <v>1</v>
      </c>
      <c r="BW7" s="126">
        <v>1</v>
      </c>
      <c r="BX7" s="127">
        <f>IF(P7=0,"",IF(BW7=0,"",(BW7/P7)))</f>
        <v>0.083333333333333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101000</v>
      </c>
      <c r="CQ7" s="141">
        <v>80000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10</v>
      </c>
      <c r="L8" s="81">
        <v>0</v>
      </c>
      <c r="M8" s="81">
        <v>36</v>
      </c>
      <c r="N8" s="91">
        <v>5</v>
      </c>
      <c r="O8" s="92">
        <v>0</v>
      </c>
      <c r="P8" s="93">
        <f>N8+O8</f>
        <v>5</v>
      </c>
      <c r="Q8" s="82">
        <f>IFERROR(P8/M8,"-")</f>
        <v>0.13888888888889</v>
      </c>
      <c r="R8" s="81">
        <v>0</v>
      </c>
      <c r="S8" s="81">
        <v>0</v>
      </c>
      <c r="T8" s="82">
        <f>IFERROR(S8/(O8+P8),"-")</f>
        <v>0</v>
      </c>
      <c r="U8" s="182"/>
      <c r="V8" s="84">
        <v>2</v>
      </c>
      <c r="W8" s="82">
        <f>IF(P8=0,"-",V8/P8)</f>
        <v>0.4</v>
      </c>
      <c r="X8" s="186">
        <v>6000</v>
      </c>
      <c r="Y8" s="187">
        <f>IFERROR(X8/P8,"-")</f>
        <v>1200</v>
      </c>
      <c r="Z8" s="187">
        <f>IFERROR(X8/V8,"-")</f>
        <v>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</v>
      </c>
      <c r="BG8" s="112">
        <v>1</v>
      </c>
      <c r="BH8" s="114">
        <f>IFERROR(BG8/BE8,"-")</f>
        <v>1</v>
      </c>
      <c r="BI8" s="115">
        <v>3000</v>
      </c>
      <c r="BJ8" s="116">
        <f>IFERROR(BI8/BE8,"-")</f>
        <v>3000</v>
      </c>
      <c r="BK8" s="117">
        <v>1</v>
      </c>
      <c r="BL8" s="117"/>
      <c r="BM8" s="117"/>
      <c r="BN8" s="119">
        <v>3</v>
      </c>
      <c r="BO8" s="120">
        <f>IF(P8=0,"",IF(BN8=0,"",(BN8/P8)))</f>
        <v>0.6</v>
      </c>
      <c r="BP8" s="121">
        <v>1</v>
      </c>
      <c r="BQ8" s="122">
        <f>IFERROR(BP8/BN8,"-")</f>
        <v>0.33333333333333</v>
      </c>
      <c r="BR8" s="123">
        <v>3000</v>
      </c>
      <c r="BS8" s="124">
        <f>IFERROR(BR8/BN8,"-")</f>
        <v>1000</v>
      </c>
      <c r="BT8" s="125">
        <v>1</v>
      </c>
      <c r="BU8" s="125"/>
      <c r="BV8" s="125"/>
      <c r="BW8" s="126">
        <v>1</v>
      </c>
      <c r="BX8" s="127">
        <f>IF(P8=0,"",IF(BW8=0,"",(BW8/P8)))</f>
        <v>0.2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6000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10</v>
      </c>
      <c r="L9" s="81">
        <v>0</v>
      </c>
      <c r="M9" s="81">
        <v>23</v>
      </c>
      <c r="N9" s="91">
        <v>4</v>
      </c>
      <c r="O9" s="92">
        <v>0</v>
      </c>
      <c r="P9" s="93">
        <f>N9+O9</f>
        <v>4</v>
      </c>
      <c r="Q9" s="82">
        <f>IFERROR(P9/M9,"-")</f>
        <v>0.17391304347826</v>
      </c>
      <c r="R9" s="81">
        <v>0</v>
      </c>
      <c r="S9" s="81">
        <v>1</v>
      </c>
      <c r="T9" s="82">
        <f>IFERROR(S9/(O9+P9),"-")</f>
        <v>0.25</v>
      </c>
      <c r="U9" s="182"/>
      <c r="V9" s="84">
        <v>1</v>
      </c>
      <c r="W9" s="82">
        <f>IF(P9=0,"-",V9/P9)</f>
        <v>0.25</v>
      </c>
      <c r="X9" s="186">
        <v>8000</v>
      </c>
      <c r="Y9" s="187">
        <f>IFERROR(X9/P9,"-")</f>
        <v>2000</v>
      </c>
      <c r="Z9" s="187">
        <f>IFERROR(X9/V9,"-")</f>
        <v>8000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0.5</v>
      </c>
      <c r="BP9" s="121">
        <v>1</v>
      </c>
      <c r="BQ9" s="122">
        <f>IFERROR(BP9/BN9,"-")</f>
        <v>0.5</v>
      </c>
      <c r="BR9" s="123">
        <v>8000</v>
      </c>
      <c r="BS9" s="124">
        <f>IFERROR(BR9/BN9,"-")</f>
        <v>4000</v>
      </c>
      <c r="BT9" s="125"/>
      <c r="BU9" s="125">
        <v>1</v>
      </c>
      <c r="BV9" s="125"/>
      <c r="BW9" s="126">
        <v>1</v>
      </c>
      <c r="BX9" s="127">
        <f>IF(P9=0,"",IF(BW9=0,"",(BW9/P9)))</f>
        <v>0.25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8000</v>
      </c>
      <c r="CQ9" s="141">
        <v>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189</v>
      </c>
      <c r="L10" s="81">
        <v>123</v>
      </c>
      <c r="M10" s="81">
        <v>71</v>
      </c>
      <c r="N10" s="91">
        <v>41</v>
      </c>
      <c r="O10" s="92">
        <v>0</v>
      </c>
      <c r="P10" s="93">
        <f>N10+O10</f>
        <v>41</v>
      </c>
      <c r="Q10" s="82">
        <f>IFERROR(P10/M10,"-")</f>
        <v>0.57746478873239</v>
      </c>
      <c r="R10" s="81">
        <v>11</v>
      </c>
      <c r="S10" s="81">
        <v>5</v>
      </c>
      <c r="T10" s="82">
        <f>IFERROR(S10/(O10+P10),"-")</f>
        <v>0.1219512195122</v>
      </c>
      <c r="U10" s="182"/>
      <c r="V10" s="84">
        <v>18</v>
      </c>
      <c r="W10" s="82">
        <f>IF(P10=0,"-",V10/P10)</f>
        <v>0.4390243902439</v>
      </c>
      <c r="X10" s="186">
        <v>713000</v>
      </c>
      <c r="Y10" s="187">
        <f>IFERROR(X10/P10,"-")</f>
        <v>17390.243902439</v>
      </c>
      <c r="Z10" s="187">
        <f>IFERROR(X10/V10,"-")</f>
        <v>39611.111111111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5</v>
      </c>
      <c r="BF10" s="113">
        <f>IF(P10=0,"",IF(BE10=0,"",(BE10/P10)))</f>
        <v>0.1219512195122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17</v>
      </c>
      <c r="BO10" s="120">
        <f>IF(P10=0,"",IF(BN10=0,"",(BN10/P10)))</f>
        <v>0.41463414634146</v>
      </c>
      <c r="BP10" s="121">
        <v>8</v>
      </c>
      <c r="BQ10" s="122">
        <f>IFERROR(BP10/BN10,"-")</f>
        <v>0.47058823529412</v>
      </c>
      <c r="BR10" s="123">
        <v>154000</v>
      </c>
      <c r="BS10" s="124">
        <f>IFERROR(BR10/BN10,"-")</f>
        <v>9058.8235294118</v>
      </c>
      <c r="BT10" s="125">
        <v>5</v>
      </c>
      <c r="BU10" s="125"/>
      <c r="BV10" s="125">
        <v>3</v>
      </c>
      <c r="BW10" s="126">
        <v>16</v>
      </c>
      <c r="BX10" s="127">
        <f>IF(P10=0,"",IF(BW10=0,"",(BW10/P10)))</f>
        <v>0.39024390243902</v>
      </c>
      <c r="BY10" s="128">
        <v>7</v>
      </c>
      <c r="BZ10" s="129">
        <f>IFERROR(BY10/BW10,"-")</f>
        <v>0.4375</v>
      </c>
      <c r="CA10" s="130">
        <v>151000</v>
      </c>
      <c r="CB10" s="131">
        <f>IFERROR(CA10/BW10,"-")</f>
        <v>9437.5</v>
      </c>
      <c r="CC10" s="132">
        <v>3</v>
      </c>
      <c r="CD10" s="132">
        <v>1</v>
      </c>
      <c r="CE10" s="132">
        <v>3</v>
      </c>
      <c r="CF10" s="133">
        <v>3</v>
      </c>
      <c r="CG10" s="134">
        <f>IF(P10=0,"",IF(CF10=0,"",(CF10/P10)))</f>
        <v>0.073170731707317</v>
      </c>
      <c r="CH10" s="135">
        <v>3</v>
      </c>
      <c r="CI10" s="136">
        <f>IFERROR(CH10/CF10,"-")</f>
        <v>1</v>
      </c>
      <c r="CJ10" s="137">
        <v>408000</v>
      </c>
      <c r="CK10" s="138">
        <f>IFERROR(CJ10/CF10,"-")</f>
        <v>136000</v>
      </c>
      <c r="CL10" s="139"/>
      <c r="CM10" s="139"/>
      <c r="CN10" s="139">
        <v>3</v>
      </c>
      <c r="CO10" s="140">
        <v>18</v>
      </c>
      <c r="CP10" s="141">
        <v>713000</v>
      </c>
      <c r="CQ10" s="141">
        <v>146000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4.2491228070175</v>
      </c>
      <c r="B11" s="203" t="s">
        <v>78</v>
      </c>
      <c r="C11" s="203"/>
      <c r="D11" s="203" t="s">
        <v>79</v>
      </c>
      <c r="E11" s="203" t="s">
        <v>80</v>
      </c>
      <c r="F11" s="203" t="s">
        <v>64</v>
      </c>
      <c r="G11" s="203" t="s">
        <v>81</v>
      </c>
      <c r="H11" s="90" t="s">
        <v>82</v>
      </c>
      <c r="I11" s="205" t="s">
        <v>83</v>
      </c>
      <c r="J11" s="188">
        <v>570000</v>
      </c>
      <c r="K11" s="81">
        <v>33</v>
      </c>
      <c r="L11" s="81">
        <v>0</v>
      </c>
      <c r="M11" s="81">
        <v>80</v>
      </c>
      <c r="N11" s="91">
        <v>12</v>
      </c>
      <c r="O11" s="92">
        <v>0</v>
      </c>
      <c r="P11" s="93">
        <f>N11+O11</f>
        <v>12</v>
      </c>
      <c r="Q11" s="82">
        <f>IFERROR(P11/M11,"-")</f>
        <v>0.15</v>
      </c>
      <c r="R11" s="81">
        <v>3</v>
      </c>
      <c r="S11" s="81">
        <v>3</v>
      </c>
      <c r="T11" s="82">
        <f>IFERROR(S11/(O11+P11),"-")</f>
        <v>0.25</v>
      </c>
      <c r="U11" s="182">
        <f>IFERROR(J11/SUM(P11:P16),"-")</f>
        <v>15405.405405405</v>
      </c>
      <c r="V11" s="84">
        <v>2</v>
      </c>
      <c r="W11" s="82">
        <f>IF(P11=0,"-",V11/P11)</f>
        <v>0.16666666666667</v>
      </c>
      <c r="X11" s="186">
        <v>12000</v>
      </c>
      <c r="Y11" s="187">
        <f>IFERROR(X11/P11,"-")</f>
        <v>1000</v>
      </c>
      <c r="Z11" s="187">
        <f>IFERROR(X11/V11,"-")</f>
        <v>6000</v>
      </c>
      <c r="AA11" s="188">
        <f>SUM(X11:X16)-SUM(J11:J16)</f>
        <v>1852000</v>
      </c>
      <c r="AB11" s="85">
        <f>SUM(X11:X16)/SUM(J11:J16)</f>
        <v>4.2491228070175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4</v>
      </c>
      <c r="BF11" s="113">
        <f>IF(P11=0,"",IF(BE11=0,"",(BE11/P11)))</f>
        <v>0.33333333333333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0.33333333333333</v>
      </c>
      <c r="BP11" s="121">
        <v>1</v>
      </c>
      <c r="BQ11" s="122">
        <f>IFERROR(BP11/BN11,"-")</f>
        <v>0.25</v>
      </c>
      <c r="BR11" s="123">
        <v>5000</v>
      </c>
      <c r="BS11" s="124">
        <f>IFERROR(BR11/BN11,"-")</f>
        <v>1250</v>
      </c>
      <c r="BT11" s="125">
        <v>1</v>
      </c>
      <c r="BU11" s="125"/>
      <c r="BV11" s="125"/>
      <c r="BW11" s="126">
        <v>3</v>
      </c>
      <c r="BX11" s="127">
        <f>IF(P11=0,"",IF(BW11=0,"",(BW11/P11)))</f>
        <v>0.25</v>
      </c>
      <c r="BY11" s="128">
        <v>1</v>
      </c>
      <c r="BZ11" s="129">
        <f>IFERROR(BY11/BW11,"-")</f>
        <v>0.33333333333333</v>
      </c>
      <c r="CA11" s="130">
        <v>7000</v>
      </c>
      <c r="CB11" s="131">
        <f>IFERROR(CA11/BW11,"-")</f>
        <v>2333.3333333333</v>
      </c>
      <c r="CC11" s="132"/>
      <c r="CD11" s="132"/>
      <c r="CE11" s="132">
        <v>1</v>
      </c>
      <c r="CF11" s="133">
        <v>1</v>
      </c>
      <c r="CG11" s="134">
        <f>IF(P11=0,"",IF(CF11=0,"",(CF11/P11)))</f>
        <v>0.083333333333333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2</v>
      </c>
      <c r="CP11" s="141">
        <v>12000</v>
      </c>
      <c r="CQ11" s="141">
        <v>7000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79</v>
      </c>
      <c r="E12" s="203" t="s">
        <v>80</v>
      </c>
      <c r="F12" s="203" t="s">
        <v>76</v>
      </c>
      <c r="G12" s="203"/>
      <c r="H12" s="90"/>
      <c r="I12" s="90"/>
      <c r="J12" s="188"/>
      <c r="K12" s="81">
        <v>42</v>
      </c>
      <c r="L12" s="81">
        <v>27</v>
      </c>
      <c r="M12" s="81">
        <v>13</v>
      </c>
      <c r="N12" s="91">
        <v>5</v>
      </c>
      <c r="O12" s="92">
        <v>0</v>
      </c>
      <c r="P12" s="93">
        <f>N12+O12</f>
        <v>5</v>
      </c>
      <c r="Q12" s="82">
        <f>IFERROR(P12/M12,"-")</f>
        <v>0.38461538461538</v>
      </c>
      <c r="R12" s="81">
        <v>2</v>
      </c>
      <c r="S12" s="81">
        <v>1</v>
      </c>
      <c r="T12" s="82">
        <f>IFERROR(S12/(O12+P12),"-")</f>
        <v>0.2</v>
      </c>
      <c r="U12" s="182"/>
      <c r="V12" s="84">
        <v>3</v>
      </c>
      <c r="W12" s="82">
        <f>IF(P12=0,"-",V12/P12)</f>
        <v>0.6</v>
      </c>
      <c r="X12" s="186">
        <v>100000</v>
      </c>
      <c r="Y12" s="187">
        <f>IFERROR(X12/P12,"-")</f>
        <v>20000</v>
      </c>
      <c r="Z12" s="187">
        <f>IFERROR(X12/V12,"-")</f>
        <v>33333.333333333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0.2</v>
      </c>
      <c r="BG12" s="112">
        <v>1</v>
      </c>
      <c r="BH12" s="114">
        <f>IFERROR(BG12/BE12,"-")</f>
        <v>1</v>
      </c>
      <c r="BI12" s="115">
        <v>14000</v>
      </c>
      <c r="BJ12" s="116">
        <f>IFERROR(BI12/BE12,"-")</f>
        <v>14000</v>
      </c>
      <c r="BK12" s="117"/>
      <c r="BL12" s="117"/>
      <c r="BM12" s="117">
        <v>1</v>
      </c>
      <c r="BN12" s="119">
        <v>2</v>
      </c>
      <c r="BO12" s="120">
        <f>IF(P12=0,"",IF(BN12=0,"",(BN12/P12)))</f>
        <v>0.4</v>
      </c>
      <c r="BP12" s="121">
        <v>2</v>
      </c>
      <c r="BQ12" s="122">
        <f>IFERROR(BP12/BN12,"-")</f>
        <v>1</v>
      </c>
      <c r="BR12" s="123">
        <v>86000</v>
      </c>
      <c r="BS12" s="124">
        <f>IFERROR(BR12/BN12,"-")</f>
        <v>43000</v>
      </c>
      <c r="BT12" s="125"/>
      <c r="BU12" s="125"/>
      <c r="BV12" s="125">
        <v>2</v>
      </c>
      <c r="BW12" s="126">
        <v>1</v>
      </c>
      <c r="BX12" s="127">
        <f>IF(P12=0,"",IF(BW12=0,"",(BW12/P12)))</f>
        <v>0.2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0.2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3</v>
      </c>
      <c r="CP12" s="141">
        <v>100000</v>
      </c>
      <c r="CQ12" s="141">
        <v>60000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86</v>
      </c>
      <c r="E13" s="203" t="s">
        <v>87</v>
      </c>
      <c r="F13" s="203" t="s">
        <v>64</v>
      </c>
      <c r="G13" s="203" t="s">
        <v>88</v>
      </c>
      <c r="H13" s="90" t="s">
        <v>89</v>
      </c>
      <c r="I13" s="204" t="s">
        <v>67</v>
      </c>
      <c r="J13" s="188"/>
      <c r="K13" s="81">
        <v>8</v>
      </c>
      <c r="L13" s="81">
        <v>0</v>
      </c>
      <c r="M13" s="81">
        <v>27</v>
      </c>
      <c r="N13" s="91">
        <v>3</v>
      </c>
      <c r="O13" s="92">
        <v>0</v>
      </c>
      <c r="P13" s="93">
        <f>N13+O13</f>
        <v>3</v>
      </c>
      <c r="Q13" s="82">
        <f>IFERROR(P13/M13,"-")</f>
        <v>0.11111111111111</v>
      </c>
      <c r="R13" s="81">
        <v>0</v>
      </c>
      <c r="S13" s="81">
        <v>1</v>
      </c>
      <c r="T13" s="82">
        <f>IFERROR(S13/(O13+P13),"-")</f>
        <v>0.33333333333333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>
        <v>1</v>
      </c>
      <c r="AE13" s="95">
        <f>IF(P13=0,"",IF(AD13=0,"",(AD13/P13)))</f>
        <v>0.33333333333333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0.66666666666667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90</v>
      </c>
      <c r="C14" s="203"/>
      <c r="D14" s="203" t="s">
        <v>86</v>
      </c>
      <c r="E14" s="203" t="s">
        <v>87</v>
      </c>
      <c r="F14" s="203" t="s">
        <v>76</v>
      </c>
      <c r="G14" s="203"/>
      <c r="H14" s="90"/>
      <c r="I14" s="90"/>
      <c r="J14" s="188"/>
      <c r="K14" s="81">
        <v>35</v>
      </c>
      <c r="L14" s="81">
        <v>24</v>
      </c>
      <c r="M14" s="81">
        <v>9</v>
      </c>
      <c r="N14" s="91">
        <v>7</v>
      </c>
      <c r="O14" s="92">
        <v>0</v>
      </c>
      <c r="P14" s="93">
        <f>N14+O14</f>
        <v>7</v>
      </c>
      <c r="Q14" s="82">
        <f>IFERROR(P14/M14,"-")</f>
        <v>0.77777777777778</v>
      </c>
      <c r="R14" s="81">
        <v>1</v>
      </c>
      <c r="S14" s="81">
        <v>1</v>
      </c>
      <c r="T14" s="82">
        <f>IFERROR(S14/(O14+P14),"-")</f>
        <v>0.14285714285714</v>
      </c>
      <c r="U14" s="182"/>
      <c r="V14" s="84">
        <v>1</v>
      </c>
      <c r="W14" s="82">
        <f>IF(P14=0,"-",V14/P14)</f>
        <v>0.14285714285714</v>
      </c>
      <c r="X14" s="186">
        <v>18000</v>
      </c>
      <c r="Y14" s="187">
        <f>IFERROR(X14/P14,"-")</f>
        <v>2571.4285714286</v>
      </c>
      <c r="Z14" s="187">
        <f>IFERROR(X14/V14,"-")</f>
        <v>18000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0.14285714285714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1</v>
      </c>
      <c r="BF14" s="113">
        <f>IF(P14=0,"",IF(BE14=0,"",(BE14/P14)))</f>
        <v>0.14285714285714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0.28571428571429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0.28571428571429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0.14285714285714</v>
      </c>
      <c r="CH14" s="135">
        <v>1</v>
      </c>
      <c r="CI14" s="136">
        <f>IFERROR(CH14/CF14,"-")</f>
        <v>1</v>
      </c>
      <c r="CJ14" s="137">
        <v>18000</v>
      </c>
      <c r="CK14" s="138">
        <f>IFERROR(CJ14/CF14,"-")</f>
        <v>18000</v>
      </c>
      <c r="CL14" s="139"/>
      <c r="CM14" s="139"/>
      <c r="CN14" s="139">
        <v>1</v>
      </c>
      <c r="CO14" s="140">
        <v>1</v>
      </c>
      <c r="CP14" s="141">
        <v>18000</v>
      </c>
      <c r="CQ14" s="141">
        <v>18000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 t="s">
        <v>62</v>
      </c>
      <c r="E15" s="203" t="s">
        <v>92</v>
      </c>
      <c r="F15" s="203" t="s">
        <v>64</v>
      </c>
      <c r="G15" s="203" t="s">
        <v>88</v>
      </c>
      <c r="H15" s="90" t="s">
        <v>89</v>
      </c>
      <c r="I15" s="205" t="s">
        <v>93</v>
      </c>
      <c r="J15" s="188"/>
      <c r="K15" s="81">
        <v>9</v>
      </c>
      <c r="L15" s="81">
        <v>0</v>
      </c>
      <c r="M15" s="81">
        <v>37</v>
      </c>
      <c r="N15" s="91">
        <v>5</v>
      </c>
      <c r="O15" s="92">
        <v>0</v>
      </c>
      <c r="P15" s="93">
        <f>N15+O15</f>
        <v>5</v>
      </c>
      <c r="Q15" s="82">
        <f>IFERROR(P15/M15,"-")</f>
        <v>0.13513513513514</v>
      </c>
      <c r="R15" s="81">
        <v>2</v>
      </c>
      <c r="S15" s="81">
        <v>1</v>
      </c>
      <c r="T15" s="82">
        <f>IFERROR(S15/(O15+P15),"-")</f>
        <v>0.2</v>
      </c>
      <c r="U15" s="182"/>
      <c r="V15" s="84">
        <v>3</v>
      </c>
      <c r="W15" s="82">
        <f>IF(P15=0,"-",V15/P15)</f>
        <v>0.6</v>
      </c>
      <c r="X15" s="186">
        <v>1090000</v>
      </c>
      <c r="Y15" s="187">
        <f>IFERROR(X15/P15,"-")</f>
        <v>218000</v>
      </c>
      <c r="Z15" s="187">
        <f>IFERROR(X15/V15,"-")</f>
        <v>363333.33333333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0.2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0.2</v>
      </c>
      <c r="BP15" s="121">
        <v>1</v>
      </c>
      <c r="BQ15" s="122">
        <f>IFERROR(BP15/BN15,"-")</f>
        <v>1</v>
      </c>
      <c r="BR15" s="123">
        <v>200000</v>
      </c>
      <c r="BS15" s="124">
        <f>IFERROR(BR15/BN15,"-")</f>
        <v>200000</v>
      </c>
      <c r="BT15" s="125"/>
      <c r="BU15" s="125"/>
      <c r="BV15" s="125">
        <v>1</v>
      </c>
      <c r="BW15" s="126">
        <v>2</v>
      </c>
      <c r="BX15" s="127">
        <f>IF(P15=0,"",IF(BW15=0,"",(BW15/P15)))</f>
        <v>0.4</v>
      </c>
      <c r="BY15" s="128">
        <v>1</v>
      </c>
      <c r="BZ15" s="129">
        <f>IFERROR(BY15/BW15,"-")</f>
        <v>0.5</v>
      </c>
      <c r="CA15" s="130">
        <v>880000</v>
      </c>
      <c r="CB15" s="131">
        <f>IFERROR(CA15/BW15,"-")</f>
        <v>440000</v>
      </c>
      <c r="CC15" s="132"/>
      <c r="CD15" s="132"/>
      <c r="CE15" s="132">
        <v>1</v>
      </c>
      <c r="CF15" s="133">
        <v>1</v>
      </c>
      <c r="CG15" s="134">
        <f>IF(P15=0,"",IF(CF15=0,"",(CF15/P15)))</f>
        <v>0.2</v>
      </c>
      <c r="CH15" s="135">
        <v>1</v>
      </c>
      <c r="CI15" s="136">
        <f>IFERROR(CH15/CF15,"-")</f>
        <v>1</v>
      </c>
      <c r="CJ15" s="137">
        <v>10000</v>
      </c>
      <c r="CK15" s="138">
        <f>IFERROR(CJ15/CF15,"-")</f>
        <v>10000</v>
      </c>
      <c r="CL15" s="139"/>
      <c r="CM15" s="139">
        <v>1</v>
      </c>
      <c r="CN15" s="139"/>
      <c r="CO15" s="140">
        <v>3</v>
      </c>
      <c r="CP15" s="141">
        <v>1090000</v>
      </c>
      <c r="CQ15" s="141">
        <v>880000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94</v>
      </c>
      <c r="C16" s="203"/>
      <c r="D16" s="203" t="s">
        <v>62</v>
      </c>
      <c r="E16" s="203" t="s">
        <v>92</v>
      </c>
      <c r="F16" s="203" t="s">
        <v>76</v>
      </c>
      <c r="G16" s="203"/>
      <c r="H16" s="90"/>
      <c r="I16" s="90"/>
      <c r="J16" s="188"/>
      <c r="K16" s="81">
        <v>35</v>
      </c>
      <c r="L16" s="81">
        <v>29</v>
      </c>
      <c r="M16" s="81">
        <v>24</v>
      </c>
      <c r="N16" s="91">
        <v>5</v>
      </c>
      <c r="O16" s="92">
        <v>0</v>
      </c>
      <c r="P16" s="93">
        <f>N16+O16</f>
        <v>5</v>
      </c>
      <c r="Q16" s="82">
        <f>IFERROR(P16/M16,"-")</f>
        <v>0.20833333333333</v>
      </c>
      <c r="R16" s="81">
        <v>3</v>
      </c>
      <c r="S16" s="81">
        <v>1</v>
      </c>
      <c r="T16" s="82">
        <f>IFERROR(S16/(O16+P16),"-")</f>
        <v>0.2</v>
      </c>
      <c r="U16" s="182"/>
      <c r="V16" s="84">
        <v>3</v>
      </c>
      <c r="W16" s="82">
        <f>IF(P16=0,"-",V16/P16)</f>
        <v>0.6</v>
      </c>
      <c r="X16" s="186">
        <v>1202000</v>
      </c>
      <c r="Y16" s="187">
        <f>IFERROR(X16/P16,"-")</f>
        <v>240400</v>
      </c>
      <c r="Z16" s="187">
        <f>IFERROR(X16/V16,"-")</f>
        <v>400666.66666667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0.2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0.4</v>
      </c>
      <c r="BY16" s="128">
        <v>2</v>
      </c>
      <c r="BZ16" s="129">
        <f>IFERROR(BY16/BW16,"-")</f>
        <v>1</v>
      </c>
      <c r="CA16" s="130">
        <v>44000</v>
      </c>
      <c r="CB16" s="131">
        <f>IFERROR(CA16/BW16,"-")</f>
        <v>22000</v>
      </c>
      <c r="CC16" s="132"/>
      <c r="CD16" s="132"/>
      <c r="CE16" s="132">
        <v>2</v>
      </c>
      <c r="CF16" s="133">
        <v>1</v>
      </c>
      <c r="CG16" s="134">
        <f>IF(P16=0,"",IF(CF16=0,"",(CF16/P16)))</f>
        <v>0.2</v>
      </c>
      <c r="CH16" s="135">
        <v>1</v>
      </c>
      <c r="CI16" s="136">
        <f>IFERROR(CH16/CF16,"-")</f>
        <v>1</v>
      </c>
      <c r="CJ16" s="137">
        <v>1188000</v>
      </c>
      <c r="CK16" s="138">
        <f>IFERROR(CJ16/CF16,"-")</f>
        <v>1188000</v>
      </c>
      <c r="CL16" s="139"/>
      <c r="CM16" s="139"/>
      <c r="CN16" s="139">
        <v>1</v>
      </c>
      <c r="CO16" s="140">
        <v>3</v>
      </c>
      <c r="CP16" s="141">
        <v>1202000</v>
      </c>
      <c r="CQ16" s="141">
        <v>1188000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3.77</v>
      </c>
      <c r="B17" s="203" t="s">
        <v>95</v>
      </c>
      <c r="C17" s="203"/>
      <c r="D17" s="203" t="s">
        <v>79</v>
      </c>
      <c r="E17" s="203" t="s">
        <v>96</v>
      </c>
      <c r="F17" s="203" t="s">
        <v>64</v>
      </c>
      <c r="G17" s="203" t="s">
        <v>69</v>
      </c>
      <c r="H17" s="90" t="s">
        <v>97</v>
      </c>
      <c r="I17" s="90" t="s">
        <v>98</v>
      </c>
      <c r="J17" s="188">
        <v>400000</v>
      </c>
      <c r="K17" s="81">
        <v>20</v>
      </c>
      <c r="L17" s="81">
        <v>0</v>
      </c>
      <c r="M17" s="81">
        <v>111</v>
      </c>
      <c r="N17" s="91">
        <v>8</v>
      </c>
      <c r="O17" s="92">
        <v>0</v>
      </c>
      <c r="P17" s="93">
        <f>N17+O17</f>
        <v>8</v>
      </c>
      <c r="Q17" s="82">
        <f>IFERROR(P17/M17,"-")</f>
        <v>0.072072072072072</v>
      </c>
      <c r="R17" s="81">
        <v>3</v>
      </c>
      <c r="S17" s="81">
        <v>1</v>
      </c>
      <c r="T17" s="82">
        <f>IFERROR(S17/(O17+P17),"-")</f>
        <v>0.125</v>
      </c>
      <c r="U17" s="182">
        <f>IFERROR(J17/SUM(P17:P20),"-")</f>
        <v>7843.137254902</v>
      </c>
      <c r="V17" s="84">
        <v>5</v>
      </c>
      <c r="W17" s="82">
        <f>IF(P17=0,"-",V17/P17)</f>
        <v>0.625</v>
      </c>
      <c r="X17" s="186">
        <v>219000</v>
      </c>
      <c r="Y17" s="187">
        <f>IFERROR(X17/P17,"-")</f>
        <v>27375</v>
      </c>
      <c r="Z17" s="187">
        <f>IFERROR(X17/V17,"-")</f>
        <v>43800</v>
      </c>
      <c r="AA17" s="188">
        <f>SUM(X17:X20)-SUM(J17:J20)</f>
        <v>1108000</v>
      </c>
      <c r="AB17" s="85">
        <f>SUM(X17:X20)/SUM(J17:J20)</f>
        <v>3.77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0.125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3</v>
      </c>
      <c r="BF17" s="113">
        <f>IF(P17=0,"",IF(BE17=0,"",(BE17/P17)))</f>
        <v>0.375</v>
      </c>
      <c r="BG17" s="112">
        <v>1</v>
      </c>
      <c r="BH17" s="114">
        <f>IFERROR(BG17/BE17,"-")</f>
        <v>0.33333333333333</v>
      </c>
      <c r="BI17" s="115">
        <v>11000</v>
      </c>
      <c r="BJ17" s="116">
        <f>IFERROR(BI17/BE17,"-")</f>
        <v>3666.6666666667</v>
      </c>
      <c r="BK17" s="117"/>
      <c r="BL17" s="117"/>
      <c r="BM17" s="117">
        <v>1</v>
      </c>
      <c r="BN17" s="119">
        <v>3</v>
      </c>
      <c r="BO17" s="120">
        <f>IF(P17=0,"",IF(BN17=0,"",(BN17/P17)))</f>
        <v>0.375</v>
      </c>
      <c r="BP17" s="121">
        <v>3</v>
      </c>
      <c r="BQ17" s="122">
        <f>IFERROR(BP17/BN17,"-")</f>
        <v>1</v>
      </c>
      <c r="BR17" s="123">
        <v>199000</v>
      </c>
      <c r="BS17" s="124">
        <f>IFERROR(BR17/BN17,"-")</f>
        <v>66333.333333333</v>
      </c>
      <c r="BT17" s="125"/>
      <c r="BU17" s="125">
        <v>1</v>
      </c>
      <c r="BV17" s="125">
        <v>2</v>
      </c>
      <c r="BW17" s="126">
        <v>1</v>
      </c>
      <c r="BX17" s="127">
        <f>IF(P17=0,"",IF(BW17=0,"",(BW17/P17)))</f>
        <v>0.125</v>
      </c>
      <c r="BY17" s="128">
        <v>1</v>
      </c>
      <c r="BZ17" s="129">
        <f>IFERROR(BY17/BW17,"-")</f>
        <v>1</v>
      </c>
      <c r="CA17" s="130">
        <v>9000</v>
      </c>
      <c r="CB17" s="131">
        <f>IFERROR(CA17/BW17,"-")</f>
        <v>9000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5</v>
      </c>
      <c r="CP17" s="141">
        <v>219000</v>
      </c>
      <c r="CQ17" s="141">
        <v>175000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99</v>
      </c>
      <c r="C18" s="203"/>
      <c r="D18" s="203" t="s">
        <v>79</v>
      </c>
      <c r="E18" s="203" t="s">
        <v>100</v>
      </c>
      <c r="F18" s="203" t="s">
        <v>64</v>
      </c>
      <c r="G18" s="203"/>
      <c r="H18" s="90" t="s">
        <v>97</v>
      </c>
      <c r="I18" s="90"/>
      <c r="J18" s="188"/>
      <c r="K18" s="81">
        <v>17</v>
      </c>
      <c r="L18" s="81">
        <v>0</v>
      </c>
      <c r="M18" s="81">
        <v>93</v>
      </c>
      <c r="N18" s="91">
        <v>3</v>
      </c>
      <c r="O18" s="92">
        <v>0</v>
      </c>
      <c r="P18" s="93">
        <f>N18+O18</f>
        <v>3</v>
      </c>
      <c r="Q18" s="82">
        <f>IFERROR(P18/M18,"-")</f>
        <v>0.032258064516129</v>
      </c>
      <c r="R18" s="81">
        <v>0</v>
      </c>
      <c r="S18" s="81">
        <v>2</v>
      </c>
      <c r="T18" s="82">
        <f>IFERROR(S18/(O18+P18),"-")</f>
        <v>0.66666666666667</v>
      </c>
      <c r="U18" s="182"/>
      <c r="V18" s="84">
        <v>1</v>
      </c>
      <c r="W18" s="82">
        <f>IF(P18=0,"-",V18/P18)</f>
        <v>0.33333333333333</v>
      </c>
      <c r="X18" s="186">
        <v>3000</v>
      </c>
      <c r="Y18" s="187">
        <f>IFERROR(X18/P18,"-")</f>
        <v>1000</v>
      </c>
      <c r="Z18" s="187">
        <f>IFERROR(X18/V18,"-")</f>
        <v>3000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0.33333333333333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0.33333333333333</v>
      </c>
      <c r="BP18" s="121">
        <v>1</v>
      </c>
      <c r="BQ18" s="122">
        <f>IFERROR(BP18/BN18,"-")</f>
        <v>1</v>
      </c>
      <c r="BR18" s="123">
        <v>3000</v>
      </c>
      <c r="BS18" s="124">
        <f>IFERROR(BR18/BN18,"-")</f>
        <v>3000</v>
      </c>
      <c r="BT18" s="125">
        <v>1</v>
      </c>
      <c r="BU18" s="125"/>
      <c r="BV18" s="125"/>
      <c r="BW18" s="126">
        <v>1</v>
      </c>
      <c r="BX18" s="127">
        <f>IF(P18=0,"",IF(BW18=0,"",(BW18/P18)))</f>
        <v>0.33333333333333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3000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101</v>
      </c>
      <c r="C19" s="203"/>
      <c r="D19" s="203" t="s">
        <v>79</v>
      </c>
      <c r="E19" s="203" t="s">
        <v>102</v>
      </c>
      <c r="F19" s="203" t="s">
        <v>64</v>
      </c>
      <c r="G19" s="203"/>
      <c r="H19" s="90" t="s">
        <v>97</v>
      </c>
      <c r="I19" s="90"/>
      <c r="J19" s="188"/>
      <c r="K19" s="81">
        <v>20</v>
      </c>
      <c r="L19" s="81">
        <v>0</v>
      </c>
      <c r="M19" s="81">
        <v>83</v>
      </c>
      <c r="N19" s="91">
        <v>8</v>
      </c>
      <c r="O19" s="92">
        <v>0</v>
      </c>
      <c r="P19" s="93">
        <f>N19+O19</f>
        <v>8</v>
      </c>
      <c r="Q19" s="82">
        <f>IFERROR(P19/M19,"-")</f>
        <v>0.096385542168675</v>
      </c>
      <c r="R19" s="81">
        <v>3</v>
      </c>
      <c r="S19" s="81">
        <v>2</v>
      </c>
      <c r="T19" s="82">
        <f>IFERROR(S19/(O19+P19),"-")</f>
        <v>0.25</v>
      </c>
      <c r="U19" s="182"/>
      <c r="V19" s="84">
        <v>1</v>
      </c>
      <c r="W19" s="82">
        <f>IF(P19=0,"-",V19/P19)</f>
        <v>0.125</v>
      </c>
      <c r="X19" s="186">
        <v>6000</v>
      </c>
      <c r="Y19" s="187">
        <f>IFERROR(X19/P19,"-")</f>
        <v>750</v>
      </c>
      <c r="Z19" s="187">
        <f>IFERROR(X19/V19,"-")</f>
        <v>6000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0.125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</v>
      </c>
      <c r="AW19" s="107">
        <f>IF(P19=0,"",IF(AV19=0,"",(AV19/P19)))</f>
        <v>0.125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0.125</v>
      </c>
      <c r="BG19" s="112">
        <v>1</v>
      </c>
      <c r="BH19" s="114">
        <f>IFERROR(BG19/BE19,"-")</f>
        <v>1</v>
      </c>
      <c r="BI19" s="115">
        <v>6000</v>
      </c>
      <c r="BJ19" s="116">
        <f>IFERROR(BI19/BE19,"-")</f>
        <v>6000</v>
      </c>
      <c r="BK19" s="117"/>
      <c r="BL19" s="117">
        <v>1</v>
      </c>
      <c r="BM19" s="117"/>
      <c r="BN19" s="119">
        <v>2</v>
      </c>
      <c r="BO19" s="120">
        <f>IF(P19=0,"",IF(BN19=0,"",(BN19/P19)))</f>
        <v>0.25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3</v>
      </c>
      <c r="BX19" s="127">
        <f>IF(P19=0,"",IF(BW19=0,"",(BW19/P19)))</f>
        <v>0.375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6000</v>
      </c>
      <c r="CQ19" s="141">
        <v>6000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103</v>
      </c>
      <c r="C20" s="203"/>
      <c r="D20" s="203" t="s">
        <v>75</v>
      </c>
      <c r="E20" s="203" t="s">
        <v>75</v>
      </c>
      <c r="F20" s="203" t="s">
        <v>76</v>
      </c>
      <c r="G20" s="203"/>
      <c r="H20" s="90"/>
      <c r="I20" s="90"/>
      <c r="J20" s="188"/>
      <c r="K20" s="81">
        <v>172</v>
      </c>
      <c r="L20" s="81">
        <v>128</v>
      </c>
      <c r="M20" s="81">
        <v>57</v>
      </c>
      <c r="N20" s="91">
        <v>32</v>
      </c>
      <c r="O20" s="92">
        <v>0</v>
      </c>
      <c r="P20" s="93">
        <f>N20+O20</f>
        <v>32</v>
      </c>
      <c r="Q20" s="82">
        <f>IFERROR(P20/M20,"-")</f>
        <v>0.56140350877193</v>
      </c>
      <c r="R20" s="81">
        <v>9</v>
      </c>
      <c r="S20" s="81">
        <v>8</v>
      </c>
      <c r="T20" s="82">
        <f>IFERROR(S20/(O20+P20),"-")</f>
        <v>0.25</v>
      </c>
      <c r="U20" s="182"/>
      <c r="V20" s="84">
        <v>10</v>
      </c>
      <c r="W20" s="82">
        <f>IF(P20=0,"-",V20/P20)</f>
        <v>0.3125</v>
      </c>
      <c r="X20" s="186">
        <v>1280000</v>
      </c>
      <c r="Y20" s="187">
        <f>IFERROR(X20/P20,"-")</f>
        <v>40000</v>
      </c>
      <c r="Z20" s="187">
        <f>IFERROR(X20/V20,"-")</f>
        <v>128000</v>
      </c>
      <c r="AA20" s="188"/>
      <c r="AB20" s="85"/>
      <c r="AC20" s="79"/>
      <c r="AD20" s="94">
        <v>1</v>
      </c>
      <c r="AE20" s="95">
        <f>IF(P20=0,"",IF(AD20=0,"",(AD20/P20)))</f>
        <v>0.03125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>
        <v>1</v>
      </c>
      <c r="AN20" s="101">
        <f>IF(P20=0,"",IF(AM20=0,"",(AM20/P20)))</f>
        <v>0.03125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4</v>
      </c>
      <c r="BF20" s="113">
        <f>IF(P20=0,"",IF(BE20=0,"",(BE20/P20)))</f>
        <v>0.125</v>
      </c>
      <c r="BG20" s="112">
        <v>1</v>
      </c>
      <c r="BH20" s="114">
        <f>IFERROR(BG20/BE20,"-")</f>
        <v>0.25</v>
      </c>
      <c r="BI20" s="115">
        <v>13000</v>
      </c>
      <c r="BJ20" s="116">
        <f>IFERROR(BI20/BE20,"-")</f>
        <v>3250</v>
      </c>
      <c r="BK20" s="117"/>
      <c r="BL20" s="117"/>
      <c r="BM20" s="117">
        <v>1</v>
      </c>
      <c r="BN20" s="119">
        <v>11</v>
      </c>
      <c r="BO20" s="120">
        <f>IF(P20=0,"",IF(BN20=0,"",(BN20/P20)))</f>
        <v>0.34375</v>
      </c>
      <c r="BP20" s="121">
        <v>4</v>
      </c>
      <c r="BQ20" s="122">
        <f>IFERROR(BP20/BN20,"-")</f>
        <v>0.36363636363636</v>
      </c>
      <c r="BR20" s="123">
        <v>96000</v>
      </c>
      <c r="BS20" s="124">
        <f>IFERROR(BR20/BN20,"-")</f>
        <v>8727.2727272727</v>
      </c>
      <c r="BT20" s="125">
        <v>1</v>
      </c>
      <c r="BU20" s="125">
        <v>1</v>
      </c>
      <c r="BV20" s="125">
        <v>2</v>
      </c>
      <c r="BW20" s="126">
        <v>12</v>
      </c>
      <c r="BX20" s="127">
        <f>IF(P20=0,"",IF(BW20=0,"",(BW20/P20)))</f>
        <v>0.375</v>
      </c>
      <c r="BY20" s="128">
        <v>4</v>
      </c>
      <c r="BZ20" s="129">
        <f>IFERROR(BY20/BW20,"-")</f>
        <v>0.33333333333333</v>
      </c>
      <c r="CA20" s="130">
        <v>111000</v>
      </c>
      <c r="CB20" s="131">
        <f>IFERROR(CA20/BW20,"-")</f>
        <v>9250</v>
      </c>
      <c r="CC20" s="132"/>
      <c r="CD20" s="132">
        <v>1</v>
      </c>
      <c r="CE20" s="132">
        <v>3</v>
      </c>
      <c r="CF20" s="133">
        <v>3</v>
      </c>
      <c r="CG20" s="134">
        <f>IF(P20=0,"",IF(CF20=0,"",(CF20/P20)))</f>
        <v>0.09375</v>
      </c>
      <c r="CH20" s="135">
        <v>1</v>
      </c>
      <c r="CI20" s="136">
        <f>IFERROR(CH20/CF20,"-")</f>
        <v>0.33333333333333</v>
      </c>
      <c r="CJ20" s="137">
        <v>1060000</v>
      </c>
      <c r="CK20" s="138">
        <f>IFERROR(CJ20/CF20,"-")</f>
        <v>353333.33333333</v>
      </c>
      <c r="CL20" s="139"/>
      <c r="CM20" s="139"/>
      <c r="CN20" s="139">
        <v>1</v>
      </c>
      <c r="CO20" s="140">
        <v>10</v>
      </c>
      <c r="CP20" s="141">
        <v>1280000</v>
      </c>
      <c r="CQ20" s="141">
        <v>1060000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>
        <f>AB21</f>
        <v>0.51193846153846</v>
      </c>
      <c r="B21" s="203" t="s">
        <v>104</v>
      </c>
      <c r="C21" s="203"/>
      <c r="D21" s="203" t="s">
        <v>79</v>
      </c>
      <c r="E21" s="203" t="s">
        <v>96</v>
      </c>
      <c r="F21" s="203" t="s">
        <v>64</v>
      </c>
      <c r="G21" s="203" t="s">
        <v>105</v>
      </c>
      <c r="H21" s="90" t="s">
        <v>97</v>
      </c>
      <c r="I21" s="90" t="s">
        <v>98</v>
      </c>
      <c r="J21" s="188">
        <v>325000</v>
      </c>
      <c r="K21" s="81">
        <v>20</v>
      </c>
      <c r="L21" s="81">
        <v>0</v>
      </c>
      <c r="M21" s="81">
        <v>74</v>
      </c>
      <c r="N21" s="91">
        <v>5</v>
      </c>
      <c r="O21" s="92">
        <v>0</v>
      </c>
      <c r="P21" s="93">
        <f>N21+O21</f>
        <v>5</v>
      </c>
      <c r="Q21" s="82">
        <f>IFERROR(P21/M21,"-")</f>
        <v>0.067567567567568</v>
      </c>
      <c r="R21" s="81">
        <v>0</v>
      </c>
      <c r="S21" s="81">
        <v>1</v>
      </c>
      <c r="T21" s="82">
        <f>IFERROR(S21/(O21+P21),"-")</f>
        <v>0.2</v>
      </c>
      <c r="U21" s="182">
        <f>IFERROR(J21/SUM(P21:P24),"-")</f>
        <v>7926.8292682927</v>
      </c>
      <c r="V21" s="84">
        <v>2</v>
      </c>
      <c r="W21" s="82">
        <f>IF(P21=0,"-",V21/P21)</f>
        <v>0.4</v>
      </c>
      <c r="X21" s="186">
        <v>14380</v>
      </c>
      <c r="Y21" s="187">
        <f>IFERROR(X21/P21,"-")</f>
        <v>2876</v>
      </c>
      <c r="Z21" s="187">
        <f>IFERROR(X21/V21,"-")</f>
        <v>7190</v>
      </c>
      <c r="AA21" s="188">
        <f>SUM(X21:X24)-SUM(J21:J24)</f>
        <v>-158620</v>
      </c>
      <c r="AB21" s="85">
        <f>SUM(X21:X24)/SUM(J21:J24)</f>
        <v>0.51193846153846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0.4</v>
      </c>
      <c r="BG21" s="112">
        <v>1</v>
      </c>
      <c r="BH21" s="114">
        <f>IFERROR(BG21/BE21,"-")</f>
        <v>0.5</v>
      </c>
      <c r="BI21" s="115">
        <v>10000</v>
      </c>
      <c r="BJ21" s="116">
        <f>IFERROR(BI21/BE21,"-")</f>
        <v>5000</v>
      </c>
      <c r="BK21" s="117"/>
      <c r="BL21" s="117">
        <v>1</v>
      </c>
      <c r="BM21" s="117"/>
      <c r="BN21" s="119">
        <v>2</v>
      </c>
      <c r="BO21" s="120">
        <f>IF(P21=0,"",IF(BN21=0,"",(BN21/P21)))</f>
        <v>0.4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0.2</v>
      </c>
      <c r="BY21" s="128">
        <v>1</v>
      </c>
      <c r="BZ21" s="129">
        <f>IFERROR(BY21/BW21,"-")</f>
        <v>1</v>
      </c>
      <c r="CA21" s="130">
        <v>4380</v>
      </c>
      <c r="CB21" s="131">
        <f>IFERROR(CA21/BW21,"-")</f>
        <v>4380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14380</v>
      </c>
      <c r="CQ21" s="141">
        <v>10000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106</v>
      </c>
      <c r="C22" s="203"/>
      <c r="D22" s="203" t="s">
        <v>79</v>
      </c>
      <c r="E22" s="203" t="s">
        <v>100</v>
      </c>
      <c r="F22" s="203" t="s">
        <v>64</v>
      </c>
      <c r="G22" s="203" t="s">
        <v>105</v>
      </c>
      <c r="H22" s="90" t="s">
        <v>107</v>
      </c>
      <c r="I22" s="90"/>
      <c r="J22" s="188"/>
      <c r="K22" s="81">
        <v>5</v>
      </c>
      <c r="L22" s="81">
        <v>0</v>
      </c>
      <c r="M22" s="81">
        <v>37</v>
      </c>
      <c r="N22" s="91">
        <v>2</v>
      </c>
      <c r="O22" s="92">
        <v>0</v>
      </c>
      <c r="P22" s="93">
        <f>N22+O22</f>
        <v>2</v>
      </c>
      <c r="Q22" s="82">
        <f>IFERROR(P22/M22,"-")</f>
        <v>0.054054054054054</v>
      </c>
      <c r="R22" s="81">
        <v>0</v>
      </c>
      <c r="S22" s="81">
        <v>1</v>
      </c>
      <c r="T22" s="82">
        <f>IFERROR(S22/(O22+P22),"-")</f>
        <v>0.5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>
        <v>1</v>
      </c>
      <c r="AE22" s="95">
        <f>IF(P22=0,"",IF(AD22=0,"",(AD22/P22)))</f>
        <v>0.5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108</v>
      </c>
      <c r="C23" s="203"/>
      <c r="D23" s="203" t="s">
        <v>79</v>
      </c>
      <c r="E23" s="203" t="s">
        <v>102</v>
      </c>
      <c r="F23" s="203" t="s">
        <v>64</v>
      </c>
      <c r="G23" s="203" t="s">
        <v>105</v>
      </c>
      <c r="H23" s="90" t="s">
        <v>109</v>
      </c>
      <c r="I23" s="90"/>
      <c r="J23" s="188"/>
      <c r="K23" s="81">
        <v>17</v>
      </c>
      <c r="L23" s="81">
        <v>0</v>
      </c>
      <c r="M23" s="81">
        <v>41</v>
      </c>
      <c r="N23" s="91">
        <v>4</v>
      </c>
      <c r="O23" s="92">
        <v>0</v>
      </c>
      <c r="P23" s="93">
        <f>N23+O23</f>
        <v>4</v>
      </c>
      <c r="Q23" s="82">
        <f>IFERROR(P23/M23,"-")</f>
        <v>0.097560975609756</v>
      </c>
      <c r="R23" s="81">
        <v>0</v>
      </c>
      <c r="S23" s="81">
        <v>1</v>
      </c>
      <c r="T23" s="82">
        <f>IFERROR(S23/(O23+P23),"-")</f>
        <v>0.25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3</v>
      </c>
      <c r="BO23" s="120">
        <f>IF(P23=0,"",IF(BN23=0,"",(BN23/P23)))</f>
        <v>0.75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>
        <v>1</v>
      </c>
      <c r="CG23" s="134">
        <f>IF(P23=0,"",IF(CF23=0,"",(CF23/P23)))</f>
        <v>0.25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110</v>
      </c>
      <c r="C24" s="203"/>
      <c r="D24" s="203" t="s">
        <v>75</v>
      </c>
      <c r="E24" s="203" t="s">
        <v>75</v>
      </c>
      <c r="F24" s="203" t="s">
        <v>76</v>
      </c>
      <c r="G24" s="203"/>
      <c r="H24" s="90"/>
      <c r="I24" s="90"/>
      <c r="J24" s="188"/>
      <c r="K24" s="81">
        <v>174</v>
      </c>
      <c r="L24" s="81">
        <v>89</v>
      </c>
      <c r="M24" s="81">
        <v>62</v>
      </c>
      <c r="N24" s="91">
        <v>30</v>
      </c>
      <c r="O24" s="92">
        <v>0</v>
      </c>
      <c r="P24" s="93">
        <f>N24+O24</f>
        <v>30</v>
      </c>
      <c r="Q24" s="82">
        <f>IFERROR(P24/M24,"-")</f>
        <v>0.48387096774194</v>
      </c>
      <c r="R24" s="81">
        <v>7</v>
      </c>
      <c r="S24" s="81">
        <v>7</v>
      </c>
      <c r="T24" s="82">
        <f>IFERROR(S24/(O24+P24),"-")</f>
        <v>0.23333333333333</v>
      </c>
      <c r="U24" s="182"/>
      <c r="V24" s="84">
        <v>9</v>
      </c>
      <c r="W24" s="82">
        <f>IF(P24=0,"-",V24/P24)</f>
        <v>0.3</v>
      </c>
      <c r="X24" s="186">
        <v>152000</v>
      </c>
      <c r="Y24" s="187">
        <f>IFERROR(X24/P24,"-")</f>
        <v>5066.6666666667</v>
      </c>
      <c r="Z24" s="187">
        <f>IFERROR(X24/V24,"-")</f>
        <v>16888.888888889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3</v>
      </c>
      <c r="AW24" s="107">
        <f>IF(P24=0,"",IF(AV24=0,"",(AV24/P24)))</f>
        <v>0.1</v>
      </c>
      <c r="AX24" s="106">
        <v>1</v>
      </c>
      <c r="AY24" s="108">
        <f>IFERROR(AX24/AV24,"-")</f>
        <v>0.33333333333333</v>
      </c>
      <c r="AZ24" s="109">
        <v>6000</v>
      </c>
      <c r="BA24" s="110">
        <f>IFERROR(AZ24/AV24,"-")</f>
        <v>2000</v>
      </c>
      <c r="BB24" s="111"/>
      <c r="BC24" s="111">
        <v>1</v>
      </c>
      <c r="BD24" s="111"/>
      <c r="BE24" s="112">
        <v>4</v>
      </c>
      <c r="BF24" s="113">
        <f>IF(P24=0,"",IF(BE24=0,"",(BE24/P24)))</f>
        <v>0.13333333333333</v>
      </c>
      <c r="BG24" s="112">
        <v>1</v>
      </c>
      <c r="BH24" s="114">
        <f>IFERROR(BG24/BE24,"-")</f>
        <v>0.25</v>
      </c>
      <c r="BI24" s="115">
        <v>49000</v>
      </c>
      <c r="BJ24" s="116">
        <f>IFERROR(BI24/BE24,"-")</f>
        <v>12250</v>
      </c>
      <c r="BK24" s="117"/>
      <c r="BL24" s="117"/>
      <c r="BM24" s="117">
        <v>1</v>
      </c>
      <c r="BN24" s="119">
        <v>13</v>
      </c>
      <c r="BO24" s="120">
        <f>IF(P24=0,"",IF(BN24=0,"",(BN24/P24)))</f>
        <v>0.43333333333333</v>
      </c>
      <c r="BP24" s="121">
        <v>1</v>
      </c>
      <c r="BQ24" s="122">
        <f>IFERROR(BP24/BN24,"-")</f>
        <v>0.076923076923077</v>
      </c>
      <c r="BR24" s="123">
        <v>3000</v>
      </c>
      <c r="BS24" s="124">
        <f>IFERROR(BR24/BN24,"-")</f>
        <v>230.76923076923</v>
      </c>
      <c r="BT24" s="125">
        <v>1</v>
      </c>
      <c r="BU24" s="125"/>
      <c r="BV24" s="125"/>
      <c r="BW24" s="126">
        <v>8</v>
      </c>
      <c r="BX24" s="127">
        <f>IF(P24=0,"",IF(BW24=0,"",(BW24/P24)))</f>
        <v>0.26666666666667</v>
      </c>
      <c r="BY24" s="128">
        <v>6</v>
      </c>
      <c r="BZ24" s="129">
        <f>IFERROR(BY24/BW24,"-")</f>
        <v>0.75</v>
      </c>
      <c r="CA24" s="130">
        <v>94000</v>
      </c>
      <c r="CB24" s="131">
        <f>IFERROR(CA24/BW24,"-")</f>
        <v>11750</v>
      </c>
      <c r="CC24" s="132">
        <v>1</v>
      </c>
      <c r="CD24" s="132">
        <v>2</v>
      </c>
      <c r="CE24" s="132">
        <v>3</v>
      </c>
      <c r="CF24" s="133">
        <v>2</v>
      </c>
      <c r="CG24" s="134">
        <f>IF(P24=0,"",IF(CF24=0,"",(CF24/P24)))</f>
        <v>0.066666666666667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9</v>
      </c>
      <c r="CP24" s="141">
        <v>152000</v>
      </c>
      <c r="CQ24" s="141">
        <v>49000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0.075</v>
      </c>
      <c r="B25" s="203" t="s">
        <v>111</v>
      </c>
      <c r="C25" s="203"/>
      <c r="D25" s="203" t="s">
        <v>79</v>
      </c>
      <c r="E25" s="203" t="s">
        <v>80</v>
      </c>
      <c r="F25" s="203" t="s">
        <v>64</v>
      </c>
      <c r="G25" s="203" t="s">
        <v>65</v>
      </c>
      <c r="H25" s="90" t="s">
        <v>89</v>
      </c>
      <c r="I25" s="204" t="s">
        <v>112</v>
      </c>
      <c r="J25" s="188">
        <v>120000</v>
      </c>
      <c r="K25" s="81">
        <v>19</v>
      </c>
      <c r="L25" s="81">
        <v>0</v>
      </c>
      <c r="M25" s="81">
        <v>51</v>
      </c>
      <c r="N25" s="91">
        <v>6</v>
      </c>
      <c r="O25" s="92">
        <v>0</v>
      </c>
      <c r="P25" s="93">
        <f>N25+O25</f>
        <v>6</v>
      </c>
      <c r="Q25" s="82">
        <f>IFERROR(P25/M25,"-")</f>
        <v>0.11764705882353</v>
      </c>
      <c r="R25" s="81">
        <v>1</v>
      </c>
      <c r="S25" s="81">
        <v>3</v>
      </c>
      <c r="T25" s="82">
        <f>IFERROR(S25/(O25+P25),"-")</f>
        <v>0.5</v>
      </c>
      <c r="U25" s="182">
        <f>IFERROR(J25/SUM(P25:P26),"-")</f>
        <v>9230.7692307692</v>
      </c>
      <c r="V25" s="84">
        <v>1</v>
      </c>
      <c r="W25" s="82">
        <f>IF(P25=0,"-",V25/P25)</f>
        <v>0.16666666666667</v>
      </c>
      <c r="X25" s="186">
        <v>6000</v>
      </c>
      <c r="Y25" s="187">
        <f>IFERROR(X25/P25,"-")</f>
        <v>1000</v>
      </c>
      <c r="Z25" s="187">
        <f>IFERROR(X25/V25,"-")</f>
        <v>6000</v>
      </c>
      <c r="AA25" s="188">
        <f>SUM(X25:X26)-SUM(J25:J26)</f>
        <v>-111000</v>
      </c>
      <c r="AB25" s="85">
        <f>SUM(X25:X26)/SUM(J25:J26)</f>
        <v>0.075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0.16666666666667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0.33333333333333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0.33333333333333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0.16666666666667</v>
      </c>
      <c r="BY25" s="128">
        <v>1</v>
      </c>
      <c r="BZ25" s="129">
        <f>IFERROR(BY25/BW25,"-")</f>
        <v>1</v>
      </c>
      <c r="CA25" s="130">
        <v>6000</v>
      </c>
      <c r="CB25" s="131">
        <f>IFERROR(CA25/BW25,"-")</f>
        <v>6000</v>
      </c>
      <c r="CC25" s="132"/>
      <c r="CD25" s="132">
        <v>1</v>
      </c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6000</v>
      </c>
      <c r="CQ25" s="141">
        <v>6000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113</v>
      </c>
      <c r="C26" s="203"/>
      <c r="D26" s="203" t="s">
        <v>79</v>
      </c>
      <c r="E26" s="203" t="s">
        <v>80</v>
      </c>
      <c r="F26" s="203" t="s">
        <v>76</v>
      </c>
      <c r="G26" s="203"/>
      <c r="H26" s="90"/>
      <c r="I26" s="90"/>
      <c r="J26" s="188"/>
      <c r="K26" s="81">
        <v>41</v>
      </c>
      <c r="L26" s="81">
        <v>31</v>
      </c>
      <c r="M26" s="81">
        <v>12</v>
      </c>
      <c r="N26" s="91">
        <v>7</v>
      </c>
      <c r="O26" s="92">
        <v>0</v>
      </c>
      <c r="P26" s="93">
        <f>N26+O26</f>
        <v>7</v>
      </c>
      <c r="Q26" s="82">
        <f>IFERROR(P26/M26,"-")</f>
        <v>0.58333333333333</v>
      </c>
      <c r="R26" s="81">
        <v>2</v>
      </c>
      <c r="S26" s="81">
        <v>1</v>
      </c>
      <c r="T26" s="82">
        <f>IFERROR(S26/(O26+P26),"-")</f>
        <v>0.14285714285714</v>
      </c>
      <c r="U26" s="182"/>
      <c r="V26" s="84">
        <v>1</v>
      </c>
      <c r="W26" s="82">
        <f>IF(P26=0,"-",V26/P26)</f>
        <v>0.14285714285714</v>
      </c>
      <c r="X26" s="186">
        <v>3000</v>
      </c>
      <c r="Y26" s="187">
        <f>IFERROR(X26/P26,"-")</f>
        <v>428.57142857143</v>
      </c>
      <c r="Z26" s="187">
        <f>IFERROR(X26/V26,"-")</f>
        <v>3000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3</v>
      </c>
      <c r="BO26" s="120">
        <f>IF(P26=0,"",IF(BN26=0,"",(BN26/P26)))</f>
        <v>0.42857142857143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4</v>
      </c>
      <c r="BX26" s="127">
        <f>IF(P26=0,"",IF(BW26=0,"",(BW26/P26)))</f>
        <v>0.57142857142857</v>
      </c>
      <c r="BY26" s="128">
        <v>1</v>
      </c>
      <c r="BZ26" s="129">
        <f>IFERROR(BY26/BW26,"-")</f>
        <v>0.25</v>
      </c>
      <c r="CA26" s="130">
        <v>3000</v>
      </c>
      <c r="CB26" s="131">
        <f>IFERROR(CA26/BW26,"-")</f>
        <v>750</v>
      </c>
      <c r="CC26" s="132">
        <v>1</v>
      </c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3000</v>
      </c>
      <c r="CQ26" s="141">
        <v>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0.086666666666667</v>
      </c>
      <c r="B27" s="203" t="s">
        <v>114</v>
      </c>
      <c r="C27" s="203"/>
      <c r="D27" s="203" t="s">
        <v>115</v>
      </c>
      <c r="E27" s="203" t="s">
        <v>116</v>
      </c>
      <c r="F27" s="203" t="s">
        <v>64</v>
      </c>
      <c r="G27" s="203" t="s">
        <v>69</v>
      </c>
      <c r="H27" s="90" t="s">
        <v>89</v>
      </c>
      <c r="I27" s="205" t="s">
        <v>117</v>
      </c>
      <c r="J27" s="188">
        <v>150000</v>
      </c>
      <c r="K27" s="81">
        <v>2</v>
      </c>
      <c r="L27" s="81">
        <v>0</v>
      </c>
      <c r="M27" s="81">
        <v>26</v>
      </c>
      <c r="N27" s="91">
        <v>1</v>
      </c>
      <c r="O27" s="92">
        <v>0</v>
      </c>
      <c r="P27" s="93">
        <f>N27+O27</f>
        <v>1</v>
      </c>
      <c r="Q27" s="82">
        <f>IFERROR(P27/M27,"-")</f>
        <v>0.038461538461538</v>
      </c>
      <c r="R27" s="81">
        <v>0</v>
      </c>
      <c r="S27" s="81">
        <v>1</v>
      </c>
      <c r="T27" s="82">
        <f>IFERROR(S27/(O27+P27),"-")</f>
        <v>1</v>
      </c>
      <c r="U27" s="182">
        <f>IFERROR(J27/SUM(P27:P28),"-")</f>
        <v>30000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SUM(X27:X28)-SUM(J27:J28)</f>
        <v>-137000</v>
      </c>
      <c r="AB27" s="85">
        <f>SUM(X27:X28)/SUM(J27:J28)</f>
        <v>0.086666666666667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1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118</v>
      </c>
      <c r="C28" s="203"/>
      <c r="D28" s="203" t="s">
        <v>115</v>
      </c>
      <c r="E28" s="203" t="s">
        <v>116</v>
      </c>
      <c r="F28" s="203" t="s">
        <v>76</v>
      </c>
      <c r="G28" s="203"/>
      <c r="H28" s="90"/>
      <c r="I28" s="90"/>
      <c r="J28" s="188"/>
      <c r="K28" s="81">
        <v>21</v>
      </c>
      <c r="L28" s="81">
        <v>16</v>
      </c>
      <c r="M28" s="81">
        <v>9</v>
      </c>
      <c r="N28" s="91">
        <v>4</v>
      </c>
      <c r="O28" s="92">
        <v>0</v>
      </c>
      <c r="P28" s="93">
        <f>N28+O28</f>
        <v>4</v>
      </c>
      <c r="Q28" s="82">
        <f>IFERROR(P28/M28,"-")</f>
        <v>0.44444444444444</v>
      </c>
      <c r="R28" s="81">
        <v>0</v>
      </c>
      <c r="S28" s="81">
        <v>1</v>
      </c>
      <c r="T28" s="82">
        <f>IFERROR(S28/(O28+P28),"-")</f>
        <v>0.25</v>
      </c>
      <c r="U28" s="182"/>
      <c r="V28" s="84">
        <v>1</v>
      </c>
      <c r="W28" s="82">
        <f>IF(P28=0,"-",V28/P28)</f>
        <v>0.25</v>
      </c>
      <c r="X28" s="186">
        <v>13000</v>
      </c>
      <c r="Y28" s="187">
        <f>IFERROR(X28/P28,"-")</f>
        <v>3250</v>
      </c>
      <c r="Z28" s="187">
        <f>IFERROR(X28/V28,"-")</f>
        <v>13000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0.25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0.25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0.5</v>
      </c>
      <c r="BY28" s="128">
        <v>1</v>
      </c>
      <c r="BZ28" s="129">
        <f>IFERROR(BY28/BW28,"-")</f>
        <v>0.5</v>
      </c>
      <c r="CA28" s="130">
        <v>13000</v>
      </c>
      <c r="CB28" s="131">
        <f>IFERROR(CA28/BW28,"-")</f>
        <v>6500</v>
      </c>
      <c r="CC28" s="132"/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13000</v>
      </c>
      <c r="CQ28" s="141">
        <v>13000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3.5692307692308</v>
      </c>
      <c r="B29" s="203" t="s">
        <v>119</v>
      </c>
      <c r="C29" s="203"/>
      <c r="D29" s="203" t="s">
        <v>86</v>
      </c>
      <c r="E29" s="203" t="s">
        <v>87</v>
      </c>
      <c r="F29" s="203" t="s">
        <v>64</v>
      </c>
      <c r="G29" s="203" t="s">
        <v>81</v>
      </c>
      <c r="H29" s="90" t="s">
        <v>89</v>
      </c>
      <c r="I29" s="204" t="s">
        <v>120</v>
      </c>
      <c r="J29" s="188">
        <v>130000</v>
      </c>
      <c r="K29" s="81">
        <v>23</v>
      </c>
      <c r="L29" s="81">
        <v>0</v>
      </c>
      <c r="M29" s="81">
        <v>54</v>
      </c>
      <c r="N29" s="91">
        <v>7</v>
      </c>
      <c r="O29" s="92">
        <v>0</v>
      </c>
      <c r="P29" s="93">
        <f>N29+O29</f>
        <v>7</v>
      </c>
      <c r="Q29" s="82">
        <f>IFERROR(P29/M29,"-")</f>
        <v>0.12962962962963</v>
      </c>
      <c r="R29" s="81">
        <v>0</v>
      </c>
      <c r="S29" s="81">
        <v>2</v>
      </c>
      <c r="T29" s="82">
        <f>IFERROR(S29/(O29+P29),"-")</f>
        <v>0.28571428571429</v>
      </c>
      <c r="U29" s="182">
        <f>IFERROR(J29/SUM(P29:P30),"-")</f>
        <v>13000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334000</v>
      </c>
      <c r="AB29" s="85">
        <f>SUM(X29:X30)/SUM(J29:J30)</f>
        <v>3.5692307692308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0.14285714285714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>
        <v>1</v>
      </c>
      <c r="AW29" s="107">
        <f>IF(P29=0,"",IF(AV29=0,"",(AV29/P29)))</f>
        <v>0.14285714285714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3</v>
      </c>
      <c r="BF29" s="113">
        <f>IF(P29=0,"",IF(BE29=0,"",(BE29/P29)))</f>
        <v>0.42857142857143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2</v>
      </c>
      <c r="BO29" s="120">
        <f>IF(P29=0,"",IF(BN29=0,"",(BN29/P29)))</f>
        <v>0.28571428571429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121</v>
      </c>
      <c r="C30" s="203"/>
      <c r="D30" s="203" t="s">
        <v>86</v>
      </c>
      <c r="E30" s="203" t="s">
        <v>87</v>
      </c>
      <c r="F30" s="203" t="s">
        <v>76</v>
      </c>
      <c r="G30" s="203"/>
      <c r="H30" s="90"/>
      <c r="I30" s="90"/>
      <c r="J30" s="188"/>
      <c r="K30" s="81">
        <v>43</v>
      </c>
      <c r="L30" s="81">
        <v>18</v>
      </c>
      <c r="M30" s="81">
        <v>22</v>
      </c>
      <c r="N30" s="91">
        <v>3</v>
      </c>
      <c r="O30" s="92">
        <v>0</v>
      </c>
      <c r="P30" s="93">
        <f>N30+O30</f>
        <v>3</v>
      </c>
      <c r="Q30" s="82">
        <f>IFERROR(P30/M30,"-")</f>
        <v>0.13636363636364</v>
      </c>
      <c r="R30" s="81">
        <v>1</v>
      </c>
      <c r="S30" s="81">
        <v>0</v>
      </c>
      <c r="T30" s="82">
        <f>IFERROR(S30/(O30+P30),"-")</f>
        <v>0</v>
      </c>
      <c r="U30" s="182"/>
      <c r="V30" s="84">
        <v>3</v>
      </c>
      <c r="W30" s="82">
        <f>IF(P30=0,"-",V30/P30)</f>
        <v>1</v>
      </c>
      <c r="X30" s="186">
        <v>464000</v>
      </c>
      <c r="Y30" s="187">
        <f>IFERROR(X30/P30,"-")</f>
        <v>154666.66666667</v>
      </c>
      <c r="Z30" s="187">
        <f>IFERROR(X30/V30,"-")</f>
        <v>154666.66666667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0.33333333333333</v>
      </c>
      <c r="BP30" s="121">
        <v>1</v>
      </c>
      <c r="BQ30" s="122">
        <f>IFERROR(BP30/BN30,"-")</f>
        <v>1</v>
      </c>
      <c r="BR30" s="123">
        <v>1000</v>
      </c>
      <c r="BS30" s="124">
        <f>IFERROR(BR30/BN30,"-")</f>
        <v>1000</v>
      </c>
      <c r="BT30" s="125">
        <v>1</v>
      </c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>
        <v>2</v>
      </c>
      <c r="CG30" s="134">
        <f>IF(P30=0,"",IF(CF30=0,"",(CF30/P30)))</f>
        <v>0.66666666666667</v>
      </c>
      <c r="CH30" s="135">
        <v>2</v>
      </c>
      <c r="CI30" s="136">
        <f>IFERROR(CH30/CF30,"-")</f>
        <v>1</v>
      </c>
      <c r="CJ30" s="137">
        <v>463000</v>
      </c>
      <c r="CK30" s="138">
        <f>IFERROR(CJ30/CF30,"-")</f>
        <v>231500</v>
      </c>
      <c r="CL30" s="139"/>
      <c r="CM30" s="139"/>
      <c r="CN30" s="139">
        <v>2</v>
      </c>
      <c r="CO30" s="140">
        <v>3</v>
      </c>
      <c r="CP30" s="141">
        <v>464000</v>
      </c>
      <c r="CQ30" s="141">
        <v>450000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>
        <f>AB31</f>
        <v>1.5433333333333</v>
      </c>
      <c r="B31" s="203" t="s">
        <v>122</v>
      </c>
      <c r="C31" s="203"/>
      <c r="D31" s="203" t="s">
        <v>79</v>
      </c>
      <c r="E31" s="203" t="s">
        <v>123</v>
      </c>
      <c r="F31" s="203" t="s">
        <v>64</v>
      </c>
      <c r="G31" s="203" t="s">
        <v>124</v>
      </c>
      <c r="H31" s="90" t="s">
        <v>89</v>
      </c>
      <c r="I31" s="204" t="s">
        <v>112</v>
      </c>
      <c r="J31" s="188">
        <v>300000</v>
      </c>
      <c r="K31" s="81">
        <v>30</v>
      </c>
      <c r="L31" s="81">
        <v>0</v>
      </c>
      <c r="M31" s="81">
        <v>131</v>
      </c>
      <c r="N31" s="91">
        <v>15</v>
      </c>
      <c r="O31" s="92">
        <v>0</v>
      </c>
      <c r="P31" s="93">
        <f>N31+O31</f>
        <v>15</v>
      </c>
      <c r="Q31" s="82">
        <f>IFERROR(P31/M31,"-")</f>
        <v>0.11450381679389</v>
      </c>
      <c r="R31" s="81">
        <v>3</v>
      </c>
      <c r="S31" s="81">
        <v>5</v>
      </c>
      <c r="T31" s="82">
        <f>IFERROR(S31/(O31+P31),"-")</f>
        <v>0.33333333333333</v>
      </c>
      <c r="U31" s="182">
        <f>IFERROR(J31/SUM(P31:P32),"-")</f>
        <v>9375</v>
      </c>
      <c r="V31" s="84">
        <v>2</v>
      </c>
      <c r="W31" s="82">
        <f>IF(P31=0,"-",V31/P31)</f>
        <v>0.13333333333333</v>
      </c>
      <c r="X31" s="186">
        <v>158000</v>
      </c>
      <c r="Y31" s="187">
        <f>IFERROR(X31/P31,"-")</f>
        <v>10533.333333333</v>
      </c>
      <c r="Z31" s="187">
        <f>IFERROR(X31/V31,"-")</f>
        <v>79000</v>
      </c>
      <c r="AA31" s="188">
        <f>SUM(X31:X32)-SUM(J31:J32)</f>
        <v>163000</v>
      </c>
      <c r="AB31" s="85">
        <f>SUM(X31:X32)/SUM(J31:J32)</f>
        <v>1.5433333333333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0.066666666666667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4</v>
      </c>
      <c r="BF31" s="113">
        <f>IF(P31=0,"",IF(BE31=0,"",(BE31/P31)))</f>
        <v>0.26666666666667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8</v>
      </c>
      <c r="BO31" s="120">
        <f>IF(P31=0,"",IF(BN31=0,"",(BN31/P31)))</f>
        <v>0.53333333333333</v>
      </c>
      <c r="BP31" s="121">
        <v>2</v>
      </c>
      <c r="BQ31" s="122">
        <f>IFERROR(BP31/BN31,"-")</f>
        <v>0.25</v>
      </c>
      <c r="BR31" s="123">
        <v>158000</v>
      </c>
      <c r="BS31" s="124">
        <f>IFERROR(BR31/BN31,"-")</f>
        <v>19750</v>
      </c>
      <c r="BT31" s="125"/>
      <c r="BU31" s="125"/>
      <c r="BV31" s="125">
        <v>2</v>
      </c>
      <c r="BW31" s="126">
        <v>1</v>
      </c>
      <c r="BX31" s="127">
        <f>IF(P31=0,"",IF(BW31=0,"",(BW31/P31)))</f>
        <v>0.066666666666667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>
        <v>1</v>
      </c>
      <c r="CG31" s="134">
        <f>IF(P31=0,"",IF(CF31=0,"",(CF31/P31)))</f>
        <v>0.066666666666667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2</v>
      </c>
      <c r="CP31" s="141">
        <v>158000</v>
      </c>
      <c r="CQ31" s="141">
        <v>147000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/>
      <c r="B32" s="203" t="s">
        <v>125</v>
      </c>
      <c r="C32" s="203"/>
      <c r="D32" s="203" t="s">
        <v>79</v>
      </c>
      <c r="E32" s="203" t="s">
        <v>123</v>
      </c>
      <c r="F32" s="203" t="s">
        <v>76</v>
      </c>
      <c r="G32" s="203"/>
      <c r="H32" s="90"/>
      <c r="I32" s="90"/>
      <c r="J32" s="188"/>
      <c r="K32" s="81">
        <v>89</v>
      </c>
      <c r="L32" s="81">
        <v>57</v>
      </c>
      <c r="M32" s="81">
        <v>38</v>
      </c>
      <c r="N32" s="91">
        <v>17</v>
      </c>
      <c r="O32" s="92">
        <v>0</v>
      </c>
      <c r="P32" s="93">
        <f>N32+O32</f>
        <v>17</v>
      </c>
      <c r="Q32" s="82">
        <f>IFERROR(P32/M32,"-")</f>
        <v>0.44736842105263</v>
      </c>
      <c r="R32" s="81">
        <v>4</v>
      </c>
      <c r="S32" s="81">
        <v>7</v>
      </c>
      <c r="T32" s="82">
        <f>IFERROR(S32/(O32+P32),"-")</f>
        <v>0.41176470588235</v>
      </c>
      <c r="U32" s="182"/>
      <c r="V32" s="84">
        <v>5</v>
      </c>
      <c r="W32" s="82">
        <f>IF(P32=0,"-",V32/P32)</f>
        <v>0.29411764705882</v>
      </c>
      <c r="X32" s="186">
        <v>305000</v>
      </c>
      <c r="Y32" s="187">
        <f>IFERROR(X32/P32,"-")</f>
        <v>17941.176470588</v>
      </c>
      <c r="Z32" s="187">
        <f>IFERROR(X32/V32,"-")</f>
        <v>61000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0.058823529411765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>
        <v>5</v>
      </c>
      <c r="BF32" s="113">
        <f>IF(P32=0,"",IF(BE32=0,"",(BE32/P32)))</f>
        <v>0.29411764705882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8</v>
      </c>
      <c r="BO32" s="120">
        <f>IF(P32=0,"",IF(BN32=0,"",(BN32/P32)))</f>
        <v>0.47058823529412</v>
      </c>
      <c r="BP32" s="121">
        <v>3</v>
      </c>
      <c r="BQ32" s="122">
        <f>IFERROR(BP32/BN32,"-")</f>
        <v>0.375</v>
      </c>
      <c r="BR32" s="123">
        <v>62000</v>
      </c>
      <c r="BS32" s="124">
        <f>IFERROR(BR32/BN32,"-")</f>
        <v>7750</v>
      </c>
      <c r="BT32" s="125">
        <v>1</v>
      </c>
      <c r="BU32" s="125">
        <v>1</v>
      </c>
      <c r="BV32" s="125">
        <v>1</v>
      </c>
      <c r="BW32" s="126">
        <v>3</v>
      </c>
      <c r="BX32" s="127">
        <f>IF(P32=0,"",IF(BW32=0,"",(BW32/P32)))</f>
        <v>0.17647058823529</v>
      </c>
      <c r="BY32" s="128">
        <v>2</v>
      </c>
      <c r="BZ32" s="129">
        <f>IFERROR(BY32/BW32,"-")</f>
        <v>0.66666666666667</v>
      </c>
      <c r="CA32" s="130">
        <v>243000</v>
      </c>
      <c r="CB32" s="131">
        <f>IFERROR(CA32/BW32,"-")</f>
        <v>81000</v>
      </c>
      <c r="CC32" s="132"/>
      <c r="CD32" s="132"/>
      <c r="CE32" s="132">
        <v>2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5</v>
      </c>
      <c r="CP32" s="141">
        <v>305000</v>
      </c>
      <c r="CQ32" s="141">
        <v>230000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>
        <f>AB33</f>
        <v>1.875</v>
      </c>
      <c r="B33" s="203" t="s">
        <v>126</v>
      </c>
      <c r="C33" s="203"/>
      <c r="D33" s="203" t="s">
        <v>115</v>
      </c>
      <c r="E33" s="203" t="s">
        <v>116</v>
      </c>
      <c r="F33" s="203" t="s">
        <v>64</v>
      </c>
      <c r="G33" s="203" t="s">
        <v>127</v>
      </c>
      <c r="H33" s="90" t="s">
        <v>82</v>
      </c>
      <c r="I33" s="204" t="s">
        <v>120</v>
      </c>
      <c r="J33" s="188">
        <v>120000</v>
      </c>
      <c r="K33" s="81">
        <v>8</v>
      </c>
      <c r="L33" s="81">
        <v>0</v>
      </c>
      <c r="M33" s="81">
        <v>40</v>
      </c>
      <c r="N33" s="91">
        <v>4</v>
      </c>
      <c r="O33" s="92">
        <v>0</v>
      </c>
      <c r="P33" s="93">
        <f>N33+O33</f>
        <v>4</v>
      </c>
      <c r="Q33" s="82">
        <f>IFERROR(P33/M33,"-")</f>
        <v>0.1</v>
      </c>
      <c r="R33" s="81">
        <v>1</v>
      </c>
      <c r="S33" s="81">
        <v>1</v>
      </c>
      <c r="T33" s="82">
        <f>IFERROR(S33/(O33+P33),"-")</f>
        <v>0.25</v>
      </c>
      <c r="U33" s="182">
        <f>IFERROR(J33/SUM(P33:P34),"-")</f>
        <v>17142.857142857</v>
      </c>
      <c r="V33" s="84">
        <v>2</v>
      </c>
      <c r="W33" s="82">
        <f>IF(P33=0,"-",V33/P33)</f>
        <v>0.5</v>
      </c>
      <c r="X33" s="186">
        <v>220000</v>
      </c>
      <c r="Y33" s="187">
        <f>IFERROR(X33/P33,"-")</f>
        <v>55000</v>
      </c>
      <c r="Z33" s="187">
        <f>IFERROR(X33/V33,"-")</f>
        <v>110000</v>
      </c>
      <c r="AA33" s="188">
        <f>SUM(X33:X34)-SUM(J33:J34)</f>
        <v>105000</v>
      </c>
      <c r="AB33" s="85">
        <f>SUM(X33:X34)/SUM(J33:J34)</f>
        <v>1.875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0.25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0.5</v>
      </c>
      <c r="BP33" s="121">
        <v>1</v>
      </c>
      <c r="BQ33" s="122">
        <f>IFERROR(BP33/BN33,"-")</f>
        <v>0.5</v>
      </c>
      <c r="BR33" s="123">
        <v>20000</v>
      </c>
      <c r="BS33" s="124">
        <f>IFERROR(BR33/BN33,"-")</f>
        <v>10000</v>
      </c>
      <c r="BT33" s="125"/>
      <c r="BU33" s="125">
        <v>1</v>
      </c>
      <c r="BV33" s="125"/>
      <c r="BW33" s="126">
        <v>1</v>
      </c>
      <c r="BX33" s="127">
        <f>IF(P33=0,"",IF(BW33=0,"",(BW33/P33)))</f>
        <v>0.25</v>
      </c>
      <c r="BY33" s="128">
        <v>1</v>
      </c>
      <c r="BZ33" s="129">
        <f>IFERROR(BY33/BW33,"-")</f>
        <v>1</v>
      </c>
      <c r="CA33" s="130">
        <v>200000</v>
      </c>
      <c r="CB33" s="131">
        <f>IFERROR(CA33/BW33,"-")</f>
        <v>200000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220000</v>
      </c>
      <c r="CQ33" s="141">
        <v>200000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/>
      <c r="B34" s="203" t="s">
        <v>128</v>
      </c>
      <c r="C34" s="203"/>
      <c r="D34" s="203" t="s">
        <v>115</v>
      </c>
      <c r="E34" s="203" t="s">
        <v>116</v>
      </c>
      <c r="F34" s="203" t="s">
        <v>76</v>
      </c>
      <c r="G34" s="203"/>
      <c r="H34" s="90"/>
      <c r="I34" s="90"/>
      <c r="J34" s="188"/>
      <c r="K34" s="81">
        <v>22</v>
      </c>
      <c r="L34" s="81">
        <v>18</v>
      </c>
      <c r="M34" s="81">
        <v>8</v>
      </c>
      <c r="N34" s="91">
        <v>3</v>
      </c>
      <c r="O34" s="92">
        <v>0</v>
      </c>
      <c r="P34" s="93">
        <f>N34+O34</f>
        <v>3</v>
      </c>
      <c r="Q34" s="82">
        <f>IFERROR(P34/M34,"-")</f>
        <v>0.375</v>
      </c>
      <c r="R34" s="81">
        <v>1</v>
      </c>
      <c r="S34" s="81">
        <v>0</v>
      </c>
      <c r="T34" s="82">
        <f>IFERROR(S34/(O34+P34),"-")</f>
        <v>0</v>
      </c>
      <c r="U34" s="182"/>
      <c r="V34" s="84">
        <v>1</v>
      </c>
      <c r="W34" s="82">
        <f>IF(P34=0,"-",V34/P34)</f>
        <v>0.33333333333333</v>
      </c>
      <c r="X34" s="186">
        <v>5000</v>
      </c>
      <c r="Y34" s="187">
        <f>IFERROR(X34/P34,"-")</f>
        <v>1666.6666666667</v>
      </c>
      <c r="Z34" s="187">
        <f>IFERROR(X34/V34,"-")</f>
        <v>5000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2</v>
      </c>
      <c r="BO34" s="120">
        <f>IF(P34=0,"",IF(BN34=0,"",(BN34/P34)))</f>
        <v>0.66666666666667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0.33333333333333</v>
      </c>
      <c r="BY34" s="128">
        <v>1</v>
      </c>
      <c r="BZ34" s="129">
        <f>IFERROR(BY34/BW34,"-")</f>
        <v>1</v>
      </c>
      <c r="CA34" s="130">
        <v>5000</v>
      </c>
      <c r="CB34" s="131">
        <f>IFERROR(CA34/BW34,"-")</f>
        <v>5000</v>
      </c>
      <c r="CC34" s="132">
        <v>1</v>
      </c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5000</v>
      </c>
      <c r="CQ34" s="141">
        <v>5000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0.39701052631579</v>
      </c>
      <c r="B35" s="203" t="s">
        <v>129</v>
      </c>
      <c r="C35" s="203"/>
      <c r="D35" s="203" t="s">
        <v>130</v>
      </c>
      <c r="E35" s="203" t="s">
        <v>131</v>
      </c>
      <c r="F35" s="203" t="s">
        <v>64</v>
      </c>
      <c r="G35" s="203" t="s">
        <v>132</v>
      </c>
      <c r="H35" s="90" t="s">
        <v>82</v>
      </c>
      <c r="I35" s="205" t="s">
        <v>93</v>
      </c>
      <c r="J35" s="188">
        <v>190000</v>
      </c>
      <c r="K35" s="81">
        <v>23</v>
      </c>
      <c r="L35" s="81">
        <v>0</v>
      </c>
      <c r="M35" s="81">
        <v>48</v>
      </c>
      <c r="N35" s="91">
        <v>9</v>
      </c>
      <c r="O35" s="92">
        <v>0</v>
      </c>
      <c r="P35" s="93">
        <f>N35+O35</f>
        <v>9</v>
      </c>
      <c r="Q35" s="82">
        <f>IFERROR(P35/M35,"-")</f>
        <v>0.1875</v>
      </c>
      <c r="R35" s="81">
        <v>1</v>
      </c>
      <c r="S35" s="81">
        <v>5</v>
      </c>
      <c r="T35" s="82">
        <f>IFERROR(S35/(O35+P35),"-")</f>
        <v>0.55555555555556</v>
      </c>
      <c r="U35" s="182">
        <f>IFERROR(J35/SUM(P35:P36),"-")</f>
        <v>12666.666666667</v>
      </c>
      <c r="V35" s="84">
        <v>2</v>
      </c>
      <c r="W35" s="82">
        <f>IF(P35=0,"-",V35/P35)</f>
        <v>0.22222222222222</v>
      </c>
      <c r="X35" s="186">
        <v>31000</v>
      </c>
      <c r="Y35" s="187">
        <f>IFERROR(X35/P35,"-")</f>
        <v>3444.4444444444</v>
      </c>
      <c r="Z35" s="187">
        <f>IFERROR(X35/V35,"-")</f>
        <v>15500</v>
      </c>
      <c r="AA35" s="188">
        <f>SUM(X35:X36)-SUM(J35:J36)</f>
        <v>-114568</v>
      </c>
      <c r="AB35" s="85">
        <f>SUM(X35:X36)/SUM(J35:J36)</f>
        <v>0.39701052631579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3</v>
      </c>
      <c r="BF35" s="113">
        <f>IF(P35=0,"",IF(BE35=0,"",(BE35/P35)))</f>
        <v>0.33333333333333</v>
      </c>
      <c r="BG35" s="112">
        <v>2</v>
      </c>
      <c r="BH35" s="114">
        <f>IFERROR(BG35/BE35,"-")</f>
        <v>0.66666666666667</v>
      </c>
      <c r="BI35" s="115">
        <v>31000</v>
      </c>
      <c r="BJ35" s="116">
        <f>IFERROR(BI35/BE35,"-")</f>
        <v>10333.333333333</v>
      </c>
      <c r="BK35" s="117"/>
      <c r="BL35" s="117"/>
      <c r="BM35" s="117">
        <v>2</v>
      </c>
      <c r="BN35" s="119">
        <v>5</v>
      </c>
      <c r="BO35" s="120">
        <f>IF(P35=0,"",IF(BN35=0,"",(BN35/P35)))</f>
        <v>0.55555555555556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0.11111111111111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2</v>
      </c>
      <c r="CP35" s="141">
        <v>31000</v>
      </c>
      <c r="CQ35" s="141">
        <v>18000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133</v>
      </c>
      <c r="C36" s="203"/>
      <c r="D36" s="203" t="s">
        <v>130</v>
      </c>
      <c r="E36" s="203" t="s">
        <v>131</v>
      </c>
      <c r="F36" s="203" t="s">
        <v>76</v>
      </c>
      <c r="G36" s="203"/>
      <c r="H36" s="90"/>
      <c r="I36" s="90"/>
      <c r="J36" s="188"/>
      <c r="K36" s="81">
        <v>19</v>
      </c>
      <c r="L36" s="81">
        <v>18</v>
      </c>
      <c r="M36" s="81">
        <v>18</v>
      </c>
      <c r="N36" s="91">
        <v>6</v>
      </c>
      <c r="O36" s="92">
        <v>0</v>
      </c>
      <c r="P36" s="93">
        <f>N36+O36</f>
        <v>6</v>
      </c>
      <c r="Q36" s="82">
        <f>IFERROR(P36/M36,"-")</f>
        <v>0.33333333333333</v>
      </c>
      <c r="R36" s="81">
        <v>1</v>
      </c>
      <c r="S36" s="81">
        <v>1</v>
      </c>
      <c r="T36" s="82">
        <f>IFERROR(S36/(O36+P36),"-")</f>
        <v>0.16666666666667</v>
      </c>
      <c r="U36" s="182"/>
      <c r="V36" s="84">
        <v>2</v>
      </c>
      <c r="W36" s="82">
        <f>IF(P36=0,"-",V36/P36)</f>
        <v>0.33333333333333</v>
      </c>
      <c r="X36" s="186">
        <v>44432</v>
      </c>
      <c r="Y36" s="187">
        <f>IFERROR(X36/P36,"-")</f>
        <v>7405.3333333333</v>
      </c>
      <c r="Z36" s="187">
        <f>IFERROR(X36/V36,"-")</f>
        <v>22216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0.16666666666667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2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2</v>
      </c>
      <c r="BX36" s="127">
        <f>IF(P36=0,"",IF(BW36=0,"",(BW36/P36)))</f>
        <v>0.33333333333333</v>
      </c>
      <c r="BY36" s="128">
        <v>1</v>
      </c>
      <c r="BZ36" s="129">
        <f>IFERROR(BY36/BW36,"-")</f>
        <v>0.5</v>
      </c>
      <c r="CA36" s="130">
        <v>5000</v>
      </c>
      <c r="CB36" s="131">
        <f>IFERROR(CA36/BW36,"-")</f>
        <v>2500</v>
      </c>
      <c r="CC36" s="132"/>
      <c r="CD36" s="132">
        <v>1</v>
      </c>
      <c r="CE36" s="132"/>
      <c r="CF36" s="133">
        <v>1</v>
      </c>
      <c r="CG36" s="134">
        <f>IF(P36=0,"",IF(CF36=0,"",(CF36/P36)))</f>
        <v>0.16666666666667</v>
      </c>
      <c r="CH36" s="135">
        <v>1</v>
      </c>
      <c r="CI36" s="136">
        <f>IFERROR(CH36/CF36,"-")</f>
        <v>1</v>
      </c>
      <c r="CJ36" s="137">
        <v>39432</v>
      </c>
      <c r="CK36" s="138">
        <f>IFERROR(CJ36/CF36,"-")</f>
        <v>39432</v>
      </c>
      <c r="CL36" s="139"/>
      <c r="CM36" s="139"/>
      <c r="CN36" s="139">
        <v>1</v>
      </c>
      <c r="CO36" s="140">
        <v>2</v>
      </c>
      <c r="CP36" s="141">
        <v>44432</v>
      </c>
      <c r="CQ36" s="141">
        <v>39432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1.0740384615385</v>
      </c>
      <c r="B37" s="203" t="s">
        <v>134</v>
      </c>
      <c r="C37" s="203"/>
      <c r="D37" s="203" t="s">
        <v>115</v>
      </c>
      <c r="E37" s="203" t="s">
        <v>116</v>
      </c>
      <c r="F37" s="203" t="s">
        <v>64</v>
      </c>
      <c r="G37" s="203" t="s">
        <v>105</v>
      </c>
      <c r="H37" s="90" t="s">
        <v>135</v>
      </c>
      <c r="I37" s="90" t="s">
        <v>136</v>
      </c>
      <c r="J37" s="188">
        <v>520000</v>
      </c>
      <c r="K37" s="81">
        <v>6</v>
      </c>
      <c r="L37" s="81">
        <v>0</v>
      </c>
      <c r="M37" s="81">
        <v>30</v>
      </c>
      <c r="N37" s="91">
        <v>1</v>
      </c>
      <c r="O37" s="92">
        <v>0</v>
      </c>
      <c r="P37" s="93">
        <f>N37+O37</f>
        <v>1</v>
      </c>
      <c r="Q37" s="82">
        <f>IFERROR(P37/M37,"-")</f>
        <v>0.033333333333333</v>
      </c>
      <c r="R37" s="81">
        <v>0</v>
      </c>
      <c r="S37" s="81">
        <v>1</v>
      </c>
      <c r="T37" s="82">
        <f>IFERROR(S37/(O37+P37),"-")</f>
        <v>1</v>
      </c>
      <c r="U37" s="182">
        <f>IFERROR(J37/SUM(P37:P41),"-")</f>
        <v>16250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SUM(X37:X41)-SUM(J37:J41)</f>
        <v>38500</v>
      </c>
      <c r="AB37" s="85">
        <f>SUM(X37:X41)/SUM(J37:J41)</f>
        <v>1.0740384615385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1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137</v>
      </c>
      <c r="C38" s="203"/>
      <c r="D38" s="203" t="s">
        <v>62</v>
      </c>
      <c r="E38" s="203" t="s">
        <v>63</v>
      </c>
      <c r="F38" s="203" t="s">
        <v>64</v>
      </c>
      <c r="G38" s="203" t="s">
        <v>105</v>
      </c>
      <c r="H38" s="90" t="s">
        <v>135</v>
      </c>
      <c r="I38" s="90" t="s">
        <v>138</v>
      </c>
      <c r="J38" s="188"/>
      <c r="K38" s="81">
        <v>13</v>
      </c>
      <c r="L38" s="81">
        <v>0</v>
      </c>
      <c r="M38" s="81">
        <v>41</v>
      </c>
      <c r="N38" s="91">
        <v>4</v>
      </c>
      <c r="O38" s="92">
        <v>0</v>
      </c>
      <c r="P38" s="93">
        <f>N38+O38</f>
        <v>4</v>
      </c>
      <c r="Q38" s="82">
        <f>IFERROR(P38/M38,"-")</f>
        <v>0.097560975609756</v>
      </c>
      <c r="R38" s="81">
        <v>1</v>
      </c>
      <c r="S38" s="81">
        <v>0</v>
      </c>
      <c r="T38" s="82">
        <f>IFERROR(S38/(O38+P38),"-")</f>
        <v>0</v>
      </c>
      <c r="U38" s="182"/>
      <c r="V38" s="84">
        <v>1</v>
      </c>
      <c r="W38" s="82">
        <f>IF(P38=0,"-",V38/P38)</f>
        <v>0.25</v>
      </c>
      <c r="X38" s="186">
        <v>3000</v>
      </c>
      <c r="Y38" s="187">
        <f>IFERROR(X38/P38,"-")</f>
        <v>750</v>
      </c>
      <c r="Z38" s="187">
        <f>IFERROR(X38/V38,"-")</f>
        <v>3000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2</v>
      </c>
      <c r="BF38" s="113">
        <f>IF(P38=0,"",IF(BE38=0,"",(BE38/P38)))</f>
        <v>0.5</v>
      </c>
      <c r="BG38" s="112">
        <v>1</v>
      </c>
      <c r="BH38" s="114">
        <f>IFERROR(BG38/BE38,"-")</f>
        <v>0.5</v>
      </c>
      <c r="BI38" s="115">
        <v>3000</v>
      </c>
      <c r="BJ38" s="116">
        <f>IFERROR(BI38/BE38,"-")</f>
        <v>1500</v>
      </c>
      <c r="BK38" s="117">
        <v>1</v>
      </c>
      <c r="BL38" s="117"/>
      <c r="BM38" s="117"/>
      <c r="BN38" s="119">
        <v>1</v>
      </c>
      <c r="BO38" s="120">
        <f>IF(P38=0,"",IF(BN38=0,"",(BN38/P38)))</f>
        <v>0.25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>
        <v>1</v>
      </c>
      <c r="CG38" s="134">
        <f>IF(P38=0,"",IF(CF38=0,"",(CF38/P38)))</f>
        <v>0.25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1</v>
      </c>
      <c r="CP38" s="141">
        <v>3000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139</v>
      </c>
      <c r="C39" s="203"/>
      <c r="D39" s="203" t="s">
        <v>130</v>
      </c>
      <c r="E39" s="203" t="s">
        <v>131</v>
      </c>
      <c r="F39" s="203" t="s">
        <v>64</v>
      </c>
      <c r="G39" s="203" t="s">
        <v>105</v>
      </c>
      <c r="H39" s="90" t="s">
        <v>135</v>
      </c>
      <c r="I39" s="205" t="s">
        <v>93</v>
      </c>
      <c r="J39" s="188"/>
      <c r="K39" s="81">
        <v>12</v>
      </c>
      <c r="L39" s="81">
        <v>0</v>
      </c>
      <c r="M39" s="81">
        <v>56</v>
      </c>
      <c r="N39" s="91">
        <v>4</v>
      </c>
      <c r="O39" s="92">
        <v>0</v>
      </c>
      <c r="P39" s="93">
        <f>N39+O39</f>
        <v>4</v>
      </c>
      <c r="Q39" s="82">
        <f>IFERROR(P39/M39,"-")</f>
        <v>0.071428571428571</v>
      </c>
      <c r="R39" s="81">
        <v>1</v>
      </c>
      <c r="S39" s="81">
        <v>1</v>
      </c>
      <c r="T39" s="82">
        <f>IFERROR(S39/(O39+P39),"-")</f>
        <v>0.25</v>
      </c>
      <c r="U39" s="182"/>
      <c r="V39" s="84">
        <v>2</v>
      </c>
      <c r="W39" s="82">
        <f>IF(P39=0,"-",V39/P39)</f>
        <v>0.5</v>
      </c>
      <c r="X39" s="186">
        <v>17000</v>
      </c>
      <c r="Y39" s="187">
        <f>IFERROR(X39/P39,"-")</f>
        <v>4250</v>
      </c>
      <c r="Z39" s="187">
        <f>IFERROR(X39/V39,"-")</f>
        <v>8500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0.25</v>
      </c>
      <c r="AO39" s="100">
        <v>1</v>
      </c>
      <c r="AP39" s="102">
        <f>IFERROR(AP39/AM39,"-")</f>
        <v>0</v>
      </c>
      <c r="AQ39" s="103">
        <v>8000</v>
      </c>
      <c r="AR39" s="104">
        <f>IFERROR(AQ39/AM39,"-")</f>
        <v>8000</v>
      </c>
      <c r="AS39" s="105"/>
      <c r="AT39" s="105">
        <v>1</v>
      </c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3</v>
      </c>
      <c r="BO39" s="120">
        <f>IF(P39=0,"",IF(BN39=0,"",(BN39/P39)))</f>
        <v>0.75</v>
      </c>
      <c r="BP39" s="121">
        <v>1</v>
      </c>
      <c r="BQ39" s="122">
        <f>IFERROR(BP39/BN39,"-")</f>
        <v>0.33333333333333</v>
      </c>
      <c r="BR39" s="123">
        <v>9000</v>
      </c>
      <c r="BS39" s="124">
        <f>IFERROR(BR39/BN39,"-")</f>
        <v>3000</v>
      </c>
      <c r="BT39" s="125"/>
      <c r="BU39" s="125"/>
      <c r="BV39" s="125">
        <v>1</v>
      </c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2</v>
      </c>
      <c r="CP39" s="141">
        <v>17000</v>
      </c>
      <c r="CQ39" s="141">
        <v>9000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140</v>
      </c>
      <c r="C40" s="203"/>
      <c r="D40" s="203" t="s">
        <v>79</v>
      </c>
      <c r="E40" s="203" t="s">
        <v>92</v>
      </c>
      <c r="F40" s="203" t="s">
        <v>64</v>
      </c>
      <c r="G40" s="203" t="s">
        <v>105</v>
      </c>
      <c r="H40" s="90" t="s">
        <v>135</v>
      </c>
      <c r="I40" s="90" t="s">
        <v>141</v>
      </c>
      <c r="J40" s="188"/>
      <c r="K40" s="81">
        <v>7</v>
      </c>
      <c r="L40" s="81">
        <v>0</v>
      </c>
      <c r="M40" s="81">
        <v>127</v>
      </c>
      <c r="N40" s="91">
        <v>1</v>
      </c>
      <c r="O40" s="92">
        <v>0</v>
      </c>
      <c r="P40" s="93">
        <f>N40+O40</f>
        <v>1</v>
      </c>
      <c r="Q40" s="82">
        <f>IFERROR(P40/M40,"-")</f>
        <v>0.0078740157480315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1</v>
      </c>
      <c r="W40" s="82">
        <f>IF(P40=0,"-",V40/P40)</f>
        <v>1</v>
      </c>
      <c r="X40" s="186">
        <v>16000</v>
      </c>
      <c r="Y40" s="187">
        <f>IFERROR(X40/P40,"-")</f>
        <v>16000</v>
      </c>
      <c r="Z40" s="187">
        <f>IFERROR(X40/V40,"-")</f>
        <v>16000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1</v>
      </c>
      <c r="BP40" s="121">
        <v>1</v>
      </c>
      <c r="BQ40" s="122">
        <f>IFERROR(BP40/BN40,"-")</f>
        <v>1</v>
      </c>
      <c r="BR40" s="123">
        <v>16000</v>
      </c>
      <c r="BS40" s="124">
        <f>IFERROR(BR40/BN40,"-")</f>
        <v>16000</v>
      </c>
      <c r="BT40" s="125"/>
      <c r="BU40" s="125"/>
      <c r="BV40" s="125">
        <v>1</v>
      </c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16000</v>
      </c>
      <c r="CQ40" s="141">
        <v>16000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142</v>
      </c>
      <c r="C41" s="203"/>
      <c r="D41" s="203" t="s">
        <v>75</v>
      </c>
      <c r="E41" s="203" t="s">
        <v>75</v>
      </c>
      <c r="F41" s="203" t="s">
        <v>76</v>
      </c>
      <c r="G41" s="203" t="s">
        <v>77</v>
      </c>
      <c r="H41" s="90"/>
      <c r="I41" s="90"/>
      <c r="J41" s="188"/>
      <c r="K41" s="81">
        <v>161</v>
      </c>
      <c r="L41" s="81">
        <v>69</v>
      </c>
      <c r="M41" s="81">
        <v>43</v>
      </c>
      <c r="N41" s="91">
        <v>21</v>
      </c>
      <c r="O41" s="92">
        <v>1</v>
      </c>
      <c r="P41" s="93">
        <f>N41+O41</f>
        <v>22</v>
      </c>
      <c r="Q41" s="82">
        <f>IFERROR(P41/M41,"-")</f>
        <v>0.51162790697674</v>
      </c>
      <c r="R41" s="81">
        <v>4</v>
      </c>
      <c r="S41" s="81">
        <v>6</v>
      </c>
      <c r="T41" s="82">
        <f>IFERROR(S41/(O41+P41),"-")</f>
        <v>0.26086956521739</v>
      </c>
      <c r="U41" s="182"/>
      <c r="V41" s="84">
        <v>11</v>
      </c>
      <c r="W41" s="82">
        <f>IF(P41=0,"-",V41/P41)</f>
        <v>0.5</v>
      </c>
      <c r="X41" s="186">
        <v>522500</v>
      </c>
      <c r="Y41" s="187">
        <f>IFERROR(X41/P41,"-")</f>
        <v>23750</v>
      </c>
      <c r="Z41" s="187">
        <f>IFERROR(X41/V41,"-")</f>
        <v>47500</v>
      </c>
      <c r="AA41" s="188"/>
      <c r="AB41" s="85"/>
      <c r="AC41" s="79"/>
      <c r="AD41" s="94">
        <v>1</v>
      </c>
      <c r="AE41" s="95">
        <f>IF(P41=0,"",IF(AD41=0,"",(AD41/P41)))</f>
        <v>0.045454545454545</v>
      </c>
      <c r="AF41" s="94">
        <v>1</v>
      </c>
      <c r="AG41" s="96">
        <f>IFERROR(AF41/AD41,"-")</f>
        <v>1</v>
      </c>
      <c r="AH41" s="97">
        <v>32000</v>
      </c>
      <c r="AI41" s="98">
        <f>IFERROR(AH41/AD41,"-")</f>
        <v>32000</v>
      </c>
      <c r="AJ41" s="99"/>
      <c r="AK41" s="99"/>
      <c r="AL41" s="99">
        <v>1</v>
      </c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0.045454545454545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1</v>
      </c>
      <c r="BF41" s="113">
        <f>IF(P41=0,"",IF(BE41=0,"",(BE41/P41)))</f>
        <v>0.045454545454545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4</v>
      </c>
      <c r="BO41" s="120">
        <f>IF(P41=0,"",IF(BN41=0,"",(BN41/P41)))</f>
        <v>0.18181818181818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13</v>
      </c>
      <c r="BX41" s="127">
        <f>IF(P41=0,"",IF(BW41=0,"",(BW41/P41)))</f>
        <v>0.59090909090909</v>
      </c>
      <c r="BY41" s="128">
        <v>9</v>
      </c>
      <c r="BZ41" s="129">
        <f>IFERROR(BY41/BW41,"-")</f>
        <v>0.69230769230769</v>
      </c>
      <c r="CA41" s="130">
        <v>485500</v>
      </c>
      <c r="CB41" s="131">
        <f>IFERROR(CA41/BW41,"-")</f>
        <v>37346.153846154</v>
      </c>
      <c r="CC41" s="132"/>
      <c r="CD41" s="132">
        <v>1</v>
      </c>
      <c r="CE41" s="132">
        <v>8</v>
      </c>
      <c r="CF41" s="133">
        <v>2</v>
      </c>
      <c r="CG41" s="134">
        <f>IF(P41=0,"",IF(CF41=0,"",(CF41/P41)))</f>
        <v>0.090909090909091</v>
      </c>
      <c r="CH41" s="135">
        <v>1</v>
      </c>
      <c r="CI41" s="136">
        <f>IFERROR(CH41/CF41,"-")</f>
        <v>0.5</v>
      </c>
      <c r="CJ41" s="137">
        <v>5000</v>
      </c>
      <c r="CK41" s="138">
        <f>IFERROR(CJ41/CF41,"-")</f>
        <v>2500</v>
      </c>
      <c r="CL41" s="139">
        <v>1</v>
      </c>
      <c r="CM41" s="139"/>
      <c r="CN41" s="139"/>
      <c r="CO41" s="140">
        <v>11</v>
      </c>
      <c r="CP41" s="141">
        <v>522500</v>
      </c>
      <c r="CQ41" s="141">
        <v>220000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 t="str">
        <f>AB42</f>
        <v>0</v>
      </c>
      <c r="B42" s="203" t="s">
        <v>143</v>
      </c>
      <c r="C42" s="203"/>
      <c r="D42" s="203"/>
      <c r="E42" s="203"/>
      <c r="F42" s="203" t="s">
        <v>64</v>
      </c>
      <c r="G42" s="203" t="s">
        <v>144</v>
      </c>
      <c r="H42" s="90" t="s">
        <v>145</v>
      </c>
      <c r="I42" s="204" t="s">
        <v>67</v>
      </c>
      <c r="J42" s="188">
        <v>0</v>
      </c>
      <c r="K42" s="81">
        <v>3</v>
      </c>
      <c r="L42" s="81">
        <v>0</v>
      </c>
      <c r="M42" s="81">
        <v>37</v>
      </c>
      <c r="N42" s="91">
        <v>2</v>
      </c>
      <c r="O42" s="92">
        <v>0</v>
      </c>
      <c r="P42" s="93">
        <f>N42+O42</f>
        <v>2</v>
      </c>
      <c r="Q42" s="82">
        <f>IFERROR(P42/M42,"-")</f>
        <v>0.054054054054054</v>
      </c>
      <c r="R42" s="81">
        <v>0</v>
      </c>
      <c r="S42" s="81">
        <v>0</v>
      </c>
      <c r="T42" s="82">
        <f>IFERROR(S42/(O42+P42),"-")</f>
        <v>0</v>
      </c>
      <c r="U42" s="182">
        <f>IFERROR(J42/SUM(P42:P43),"-")</f>
        <v>0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0</v>
      </c>
      <c r="AB42" s="85" t="str">
        <f>SUM(X42:X43)/SUM(J42:J43)</f>
        <v>0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0.5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>
        <v>1</v>
      </c>
      <c r="BF42" s="113">
        <f>IF(P42=0,"",IF(BE42=0,"",(BE42/P42)))</f>
        <v>0.5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146</v>
      </c>
      <c r="C43" s="203"/>
      <c r="D43" s="203"/>
      <c r="E43" s="203"/>
      <c r="F43" s="203" t="s">
        <v>76</v>
      </c>
      <c r="G43" s="203"/>
      <c r="H43" s="90"/>
      <c r="I43" s="90"/>
      <c r="J43" s="188"/>
      <c r="K43" s="81">
        <v>21</v>
      </c>
      <c r="L43" s="81">
        <v>12</v>
      </c>
      <c r="M43" s="81">
        <v>1</v>
      </c>
      <c r="N43" s="91">
        <v>1</v>
      </c>
      <c r="O43" s="92">
        <v>0</v>
      </c>
      <c r="P43" s="93">
        <f>N43+O43</f>
        <v>1</v>
      </c>
      <c r="Q43" s="82">
        <f>IFERROR(P43/M43,"-")</f>
        <v>1</v>
      </c>
      <c r="R43" s="81">
        <v>1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1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30"/>
      <c r="B44" s="87"/>
      <c r="C44" s="88"/>
      <c r="D44" s="88"/>
      <c r="E44" s="88"/>
      <c r="F44" s="89"/>
      <c r="G44" s="90"/>
      <c r="H44" s="90"/>
      <c r="I44" s="90"/>
      <c r="J44" s="192"/>
      <c r="K44" s="34"/>
      <c r="L44" s="34"/>
      <c r="M44" s="31"/>
      <c r="N44" s="23"/>
      <c r="O44" s="23"/>
      <c r="P44" s="23"/>
      <c r="Q44" s="33"/>
      <c r="R44" s="32"/>
      <c r="S44" s="23"/>
      <c r="T44" s="32"/>
      <c r="U44" s="183"/>
      <c r="V44" s="25"/>
      <c r="W44" s="25"/>
      <c r="X44" s="189"/>
      <c r="Y44" s="189"/>
      <c r="Z44" s="189"/>
      <c r="AA44" s="189"/>
      <c r="AB44" s="33"/>
      <c r="AC44" s="59"/>
      <c r="AD44" s="63"/>
      <c r="AE44" s="64"/>
      <c r="AF44" s="63"/>
      <c r="AG44" s="67"/>
      <c r="AH44" s="68"/>
      <c r="AI44" s="69"/>
      <c r="AJ44" s="70"/>
      <c r="AK44" s="70"/>
      <c r="AL44" s="70"/>
      <c r="AM44" s="63"/>
      <c r="AN44" s="64"/>
      <c r="AO44" s="63"/>
      <c r="AP44" s="67"/>
      <c r="AQ44" s="68"/>
      <c r="AR44" s="69"/>
      <c r="AS44" s="70"/>
      <c r="AT44" s="70"/>
      <c r="AU44" s="70"/>
      <c r="AV44" s="63"/>
      <c r="AW44" s="64"/>
      <c r="AX44" s="63"/>
      <c r="AY44" s="67"/>
      <c r="AZ44" s="68"/>
      <c r="BA44" s="69"/>
      <c r="BB44" s="70"/>
      <c r="BC44" s="70"/>
      <c r="BD44" s="70"/>
      <c r="BE44" s="63"/>
      <c r="BF44" s="64"/>
      <c r="BG44" s="63"/>
      <c r="BH44" s="67"/>
      <c r="BI44" s="68"/>
      <c r="BJ44" s="69"/>
      <c r="BK44" s="70"/>
      <c r="BL44" s="70"/>
      <c r="BM44" s="70"/>
      <c r="BN44" s="65"/>
      <c r="BO44" s="66"/>
      <c r="BP44" s="63"/>
      <c r="BQ44" s="67"/>
      <c r="BR44" s="68"/>
      <c r="BS44" s="69"/>
      <c r="BT44" s="70"/>
      <c r="BU44" s="70"/>
      <c r="BV44" s="70"/>
      <c r="BW44" s="65"/>
      <c r="BX44" s="66"/>
      <c r="BY44" s="63"/>
      <c r="BZ44" s="67"/>
      <c r="CA44" s="68"/>
      <c r="CB44" s="69"/>
      <c r="CC44" s="70"/>
      <c r="CD44" s="70"/>
      <c r="CE44" s="70"/>
      <c r="CF44" s="65"/>
      <c r="CG44" s="66"/>
      <c r="CH44" s="63"/>
      <c r="CI44" s="67"/>
      <c r="CJ44" s="68"/>
      <c r="CK44" s="69"/>
      <c r="CL44" s="70"/>
      <c r="CM44" s="70"/>
      <c r="CN44" s="70"/>
      <c r="CO44" s="71"/>
      <c r="CP44" s="68"/>
      <c r="CQ44" s="68"/>
      <c r="CR44" s="68"/>
      <c r="CS44" s="72"/>
    </row>
    <row r="45" spans="1:98">
      <c r="A45" s="30"/>
      <c r="B45" s="37"/>
      <c r="C45" s="21"/>
      <c r="D45" s="21"/>
      <c r="E45" s="21"/>
      <c r="F45" s="22"/>
      <c r="G45" s="36"/>
      <c r="H45" s="36"/>
      <c r="I45" s="75"/>
      <c r="J45" s="193"/>
      <c r="K45" s="34"/>
      <c r="L45" s="34"/>
      <c r="M45" s="31"/>
      <c r="N45" s="23"/>
      <c r="O45" s="23"/>
      <c r="P45" s="23"/>
      <c r="Q45" s="33"/>
      <c r="R45" s="32"/>
      <c r="S45" s="23"/>
      <c r="T45" s="32"/>
      <c r="U45" s="183"/>
      <c r="V45" s="25"/>
      <c r="W45" s="25"/>
      <c r="X45" s="189"/>
      <c r="Y45" s="189"/>
      <c r="Z45" s="189"/>
      <c r="AA45" s="189"/>
      <c r="AB45" s="33"/>
      <c r="AC45" s="61"/>
      <c r="AD45" s="63"/>
      <c r="AE45" s="64"/>
      <c r="AF45" s="63"/>
      <c r="AG45" s="67"/>
      <c r="AH45" s="68"/>
      <c r="AI45" s="69"/>
      <c r="AJ45" s="70"/>
      <c r="AK45" s="70"/>
      <c r="AL45" s="70"/>
      <c r="AM45" s="63"/>
      <c r="AN45" s="64"/>
      <c r="AO45" s="63"/>
      <c r="AP45" s="67"/>
      <c r="AQ45" s="68"/>
      <c r="AR45" s="69"/>
      <c r="AS45" s="70"/>
      <c r="AT45" s="70"/>
      <c r="AU45" s="70"/>
      <c r="AV45" s="63"/>
      <c r="AW45" s="64"/>
      <c r="AX45" s="63"/>
      <c r="AY45" s="67"/>
      <c r="AZ45" s="68"/>
      <c r="BA45" s="69"/>
      <c r="BB45" s="70"/>
      <c r="BC45" s="70"/>
      <c r="BD45" s="70"/>
      <c r="BE45" s="63"/>
      <c r="BF45" s="64"/>
      <c r="BG45" s="63"/>
      <c r="BH45" s="67"/>
      <c r="BI45" s="68"/>
      <c r="BJ45" s="69"/>
      <c r="BK45" s="70"/>
      <c r="BL45" s="70"/>
      <c r="BM45" s="70"/>
      <c r="BN45" s="65"/>
      <c r="BO45" s="66"/>
      <c r="BP45" s="63"/>
      <c r="BQ45" s="67"/>
      <c r="BR45" s="68"/>
      <c r="BS45" s="69"/>
      <c r="BT45" s="70"/>
      <c r="BU45" s="70"/>
      <c r="BV45" s="70"/>
      <c r="BW45" s="65"/>
      <c r="BX45" s="66"/>
      <c r="BY45" s="63"/>
      <c r="BZ45" s="67"/>
      <c r="CA45" s="68"/>
      <c r="CB45" s="69"/>
      <c r="CC45" s="70"/>
      <c r="CD45" s="70"/>
      <c r="CE45" s="70"/>
      <c r="CF45" s="65"/>
      <c r="CG45" s="66"/>
      <c r="CH45" s="63"/>
      <c r="CI45" s="67"/>
      <c r="CJ45" s="68"/>
      <c r="CK45" s="69"/>
      <c r="CL45" s="70"/>
      <c r="CM45" s="70"/>
      <c r="CN45" s="70"/>
      <c r="CO45" s="71"/>
      <c r="CP45" s="68"/>
      <c r="CQ45" s="68"/>
      <c r="CR45" s="68"/>
      <c r="CS45" s="72"/>
    </row>
    <row r="46" spans="1:98">
      <c r="A46" s="19">
        <f>AB46</f>
        <v>1.8534182312925</v>
      </c>
      <c r="B46" s="39"/>
      <c r="C46" s="39"/>
      <c r="D46" s="39"/>
      <c r="E46" s="39"/>
      <c r="F46" s="39"/>
      <c r="G46" s="40" t="s">
        <v>147</v>
      </c>
      <c r="H46" s="40"/>
      <c r="I46" s="40"/>
      <c r="J46" s="190">
        <f>SUM(J6:J45)</f>
        <v>3675000</v>
      </c>
      <c r="K46" s="41">
        <f>SUM(K6:K45)</f>
        <v>1476</v>
      </c>
      <c r="L46" s="41">
        <f>SUM(L6:L45)</f>
        <v>659</v>
      </c>
      <c r="M46" s="41">
        <f>SUM(M6:M45)</f>
        <v>1953</v>
      </c>
      <c r="N46" s="41">
        <f>SUM(N6:N45)</f>
        <v>326</v>
      </c>
      <c r="O46" s="41">
        <f>SUM(O6:O45)</f>
        <v>2</v>
      </c>
      <c r="P46" s="41">
        <f>SUM(P6:P45)</f>
        <v>328</v>
      </c>
      <c r="Q46" s="42">
        <f>IFERROR(P46/M46,"-")</f>
        <v>0.16794674859191</v>
      </c>
      <c r="R46" s="78">
        <f>SUM(R6:R45)</f>
        <v>70</v>
      </c>
      <c r="S46" s="78">
        <f>SUM(S6:S45)</f>
        <v>80</v>
      </c>
      <c r="T46" s="42">
        <f>IFERROR(R46/P46,"-")</f>
        <v>0.21341463414634</v>
      </c>
      <c r="U46" s="184">
        <f>IFERROR(J46/P46,"-")</f>
        <v>11204.268292683</v>
      </c>
      <c r="V46" s="44">
        <f>SUM(V6:V45)</f>
        <v>103</v>
      </c>
      <c r="W46" s="42">
        <f>IFERROR(V46/P46,"-")</f>
        <v>0.3140243902439</v>
      </c>
      <c r="X46" s="190">
        <f>SUM(X6:X45)</f>
        <v>6811312</v>
      </c>
      <c r="Y46" s="190">
        <f>IFERROR(X46/P46,"-")</f>
        <v>20766.195121951</v>
      </c>
      <c r="Z46" s="190">
        <f>IFERROR(X46/V46,"-")</f>
        <v>66129.242718447</v>
      </c>
      <c r="AA46" s="190">
        <f>X46-J46</f>
        <v>3136312</v>
      </c>
      <c r="AB46" s="47">
        <f>X46/J46</f>
        <v>1.8534182312925</v>
      </c>
      <c r="AC46" s="60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0"/>
    <mergeCell ref="J17:J20"/>
    <mergeCell ref="U17:U20"/>
    <mergeCell ref="AA17:AA20"/>
    <mergeCell ref="AB17:AB20"/>
    <mergeCell ref="A21:A24"/>
    <mergeCell ref="J21:J24"/>
    <mergeCell ref="U21:U24"/>
    <mergeCell ref="AA21:AA24"/>
    <mergeCell ref="AB21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41"/>
    <mergeCell ref="J37:J41"/>
    <mergeCell ref="U37:U41"/>
    <mergeCell ref="AA37:AA41"/>
    <mergeCell ref="AB37:AB41"/>
    <mergeCell ref="A42:A43"/>
    <mergeCell ref="J42:J43"/>
    <mergeCell ref="U42:U43"/>
    <mergeCell ref="AA42:AA43"/>
    <mergeCell ref="AB42:AB4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148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2.19</v>
      </c>
      <c r="B6" s="203" t="s">
        <v>149</v>
      </c>
      <c r="C6" s="203"/>
      <c r="D6" s="203" t="s">
        <v>79</v>
      </c>
      <c r="E6" s="203" t="s">
        <v>150</v>
      </c>
      <c r="F6" s="203" t="s">
        <v>64</v>
      </c>
      <c r="G6" s="203" t="s">
        <v>151</v>
      </c>
      <c r="H6" s="90" t="s">
        <v>152</v>
      </c>
      <c r="I6" s="90" t="s">
        <v>153</v>
      </c>
      <c r="J6" s="188">
        <v>100000</v>
      </c>
      <c r="K6" s="81">
        <v>49</v>
      </c>
      <c r="L6" s="81">
        <v>0</v>
      </c>
      <c r="M6" s="81">
        <v>119</v>
      </c>
      <c r="N6" s="91">
        <v>19</v>
      </c>
      <c r="O6" s="92">
        <v>1</v>
      </c>
      <c r="P6" s="93">
        <f>N6+O6</f>
        <v>20</v>
      </c>
      <c r="Q6" s="82">
        <f>IFERROR(P6/M6,"-")</f>
        <v>0.16806722689076</v>
      </c>
      <c r="R6" s="81">
        <v>2</v>
      </c>
      <c r="S6" s="81">
        <v>5</v>
      </c>
      <c r="T6" s="82">
        <f>IFERROR(S6/(O6+P6),"-")</f>
        <v>0.23809523809524</v>
      </c>
      <c r="U6" s="182">
        <f>IFERROR(J6/SUM(P6:P7),"-")</f>
        <v>3125</v>
      </c>
      <c r="V6" s="84">
        <v>5</v>
      </c>
      <c r="W6" s="82">
        <f>IF(P6=0,"-",V6/P6)</f>
        <v>0.25</v>
      </c>
      <c r="X6" s="186">
        <v>76000</v>
      </c>
      <c r="Y6" s="187">
        <f>IFERROR(X6/P6,"-")</f>
        <v>3800</v>
      </c>
      <c r="Z6" s="187">
        <f>IFERROR(X6/V6,"-")</f>
        <v>15200</v>
      </c>
      <c r="AA6" s="188">
        <f>SUM(X6:X7)-SUM(J6:J7)</f>
        <v>119000</v>
      </c>
      <c r="AB6" s="85">
        <f>SUM(X6:X7)/SUM(J6:J7)</f>
        <v>2.19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0.15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9</v>
      </c>
      <c r="BF6" s="113">
        <f>IF(P6=0,"",IF(BE6=0,"",(BE6/P6)))</f>
        <v>0.45</v>
      </c>
      <c r="BG6" s="112">
        <v>1</v>
      </c>
      <c r="BH6" s="114">
        <f>IFERROR(BG6/BE6,"-")</f>
        <v>0.11111111111111</v>
      </c>
      <c r="BI6" s="115">
        <v>5000</v>
      </c>
      <c r="BJ6" s="116">
        <f>IFERROR(BI6/BE6,"-")</f>
        <v>555.55555555556</v>
      </c>
      <c r="BK6" s="117">
        <v>1</v>
      </c>
      <c r="BL6" s="117"/>
      <c r="BM6" s="117"/>
      <c r="BN6" s="119">
        <v>6</v>
      </c>
      <c r="BO6" s="120">
        <f>IF(P6=0,"",IF(BN6=0,"",(BN6/P6)))</f>
        <v>0.3</v>
      </c>
      <c r="BP6" s="121">
        <v>4</v>
      </c>
      <c r="BQ6" s="122">
        <f>IFERROR(BP6/BN6,"-")</f>
        <v>0.66666666666667</v>
      </c>
      <c r="BR6" s="123">
        <v>71000</v>
      </c>
      <c r="BS6" s="124">
        <f>IFERROR(BR6/BN6,"-")</f>
        <v>11833.333333333</v>
      </c>
      <c r="BT6" s="125">
        <v>1</v>
      </c>
      <c r="BU6" s="125"/>
      <c r="BV6" s="125">
        <v>3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76000</v>
      </c>
      <c r="CQ6" s="141">
        <v>25000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154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64</v>
      </c>
      <c r="L7" s="81">
        <v>29</v>
      </c>
      <c r="M7" s="81">
        <v>13</v>
      </c>
      <c r="N7" s="91">
        <v>12</v>
      </c>
      <c r="O7" s="92">
        <v>0</v>
      </c>
      <c r="P7" s="93">
        <f>N7+O7</f>
        <v>12</v>
      </c>
      <c r="Q7" s="82">
        <f>IFERROR(P7/M7,"-")</f>
        <v>0.92307692307692</v>
      </c>
      <c r="R7" s="81">
        <v>1</v>
      </c>
      <c r="S7" s="81">
        <v>1</v>
      </c>
      <c r="T7" s="82">
        <f>IFERROR(S7/(O7+P7),"-")</f>
        <v>0.083333333333333</v>
      </c>
      <c r="U7" s="182"/>
      <c r="V7" s="84">
        <v>4</v>
      </c>
      <c r="W7" s="82">
        <f>IF(P7=0,"-",V7/P7)</f>
        <v>0.33333333333333</v>
      </c>
      <c r="X7" s="186">
        <v>143000</v>
      </c>
      <c r="Y7" s="187">
        <f>IFERROR(X7/P7,"-")</f>
        <v>11916.666666667</v>
      </c>
      <c r="Z7" s="187">
        <f>IFERROR(X7/V7,"-")</f>
        <v>35750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0.083333333333333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0.16666666666667</v>
      </c>
      <c r="BG7" s="112">
        <v>1</v>
      </c>
      <c r="BH7" s="114">
        <f>IFERROR(BG7/BE7,"-")</f>
        <v>0.5</v>
      </c>
      <c r="BI7" s="115">
        <v>5000</v>
      </c>
      <c r="BJ7" s="116">
        <f>IFERROR(BI7/BE7,"-")</f>
        <v>2500</v>
      </c>
      <c r="BK7" s="117">
        <v>1</v>
      </c>
      <c r="BL7" s="117"/>
      <c r="BM7" s="117"/>
      <c r="BN7" s="119">
        <v>5</v>
      </c>
      <c r="BO7" s="120">
        <f>IF(P7=0,"",IF(BN7=0,"",(BN7/P7)))</f>
        <v>0.41666666666667</v>
      </c>
      <c r="BP7" s="121">
        <v>3</v>
      </c>
      <c r="BQ7" s="122">
        <f>IFERROR(BP7/BN7,"-")</f>
        <v>0.6</v>
      </c>
      <c r="BR7" s="123">
        <v>138000</v>
      </c>
      <c r="BS7" s="124">
        <f>IFERROR(BR7/BN7,"-")</f>
        <v>27600</v>
      </c>
      <c r="BT7" s="125">
        <v>2</v>
      </c>
      <c r="BU7" s="125"/>
      <c r="BV7" s="125">
        <v>1</v>
      </c>
      <c r="BW7" s="126">
        <v>1</v>
      </c>
      <c r="BX7" s="127">
        <f>IF(P7=0,"",IF(BW7=0,"",(BW7/P7)))</f>
        <v>0.083333333333333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143000</v>
      </c>
      <c r="CQ7" s="141">
        <v>130000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2.3</v>
      </c>
      <c r="B8" s="203" t="s">
        <v>155</v>
      </c>
      <c r="C8" s="203"/>
      <c r="D8" s="203"/>
      <c r="E8" s="203"/>
      <c r="F8" s="203" t="s">
        <v>64</v>
      </c>
      <c r="G8" s="203" t="s">
        <v>156</v>
      </c>
      <c r="H8" s="90" t="s">
        <v>157</v>
      </c>
      <c r="I8" s="90" t="s">
        <v>158</v>
      </c>
      <c r="J8" s="188">
        <v>370000</v>
      </c>
      <c r="K8" s="81">
        <v>103</v>
      </c>
      <c r="L8" s="81">
        <v>0</v>
      </c>
      <c r="M8" s="81">
        <v>217</v>
      </c>
      <c r="N8" s="91">
        <v>27</v>
      </c>
      <c r="O8" s="92">
        <v>0</v>
      </c>
      <c r="P8" s="93">
        <f>N8+O8</f>
        <v>27</v>
      </c>
      <c r="Q8" s="82">
        <f>IFERROR(P8/M8,"-")</f>
        <v>0.12442396313364</v>
      </c>
      <c r="R8" s="81">
        <v>0</v>
      </c>
      <c r="S8" s="81">
        <v>5</v>
      </c>
      <c r="T8" s="82">
        <f>IFERROR(S8/(O8+P8),"-")</f>
        <v>0.18518518518519</v>
      </c>
      <c r="U8" s="182">
        <f>IFERROR(J8/SUM(P8:P9),"-")</f>
        <v>6981.1320754717</v>
      </c>
      <c r="V8" s="84">
        <v>3</v>
      </c>
      <c r="W8" s="82">
        <f>IF(P8=0,"-",V8/P8)</f>
        <v>0.11111111111111</v>
      </c>
      <c r="X8" s="186">
        <v>131000</v>
      </c>
      <c r="Y8" s="187">
        <f>IFERROR(X8/P8,"-")</f>
        <v>4851.8518518519</v>
      </c>
      <c r="Z8" s="187">
        <f>IFERROR(X8/V8,"-")</f>
        <v>43666.666666667</v>
      </c>
      <c r="AA8" s="188">
        <f>SUM(X8:X9)-SUM(J8:J9)</f>
        <v>481000</v>
      </c>
      <c r="AB8" s="85">
        <f>SUM(X8:X9)/SUM(J8:J9)</f>
        <v>2.3</v>
      </c>
      <c r="AC8" s="79"/>
      <c r="AD8" s="94">
        <v>1</v>
      </c>
      <c r="AE8" s="95">
        <f>IF(P8=0,"",IF(AD8=0,"",(AD8/P8)))</f>
        <v>0.037037037037037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6</v>
      </c>
      <c r="AN8" s="101">
        <f>IF(P8=0,"",IF(AM8=0,"",(AM8/P8)))</f>
        <v>0.22222222222222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0.074074074074074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9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5</v>
      </c>
      <c r="BO8" s="120">
        <f>IF(P8=0,"",IF(BN8=0,"",(BN8/P8)))</f>
        <v>0.18518518518519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0.11111111111111</v>
      </c>
      <c r="BY8" s="128">
        <v>3</v>
      </c>
      <c r="BZ8" s="129">
        <f>IFERROR(BY8/BW8,"-")</f>
        <v>1</v>
      </c>
      <c r="CA8" s="130">
        <v>131000</v>
      </c>
      <c r="CB8" s="131">
        <f>IFERROR(CA8/BW8,"-")</f>
        <v>43666.666666667</v>
      </c>
      <c r="CC8" s="132"/>
      <c r="CD8" s="132">
        <v>1</v>
      </c>
      <c r="CE8" s="132">
        <v>2</v>
      </c>
      <c r="CF8" s="133">
        <v>1</v>
      </c>
      <c r="CG8" s="134">
        <f>IF(P8=0,"",IF(CF8=0,"",(CF8/P8)))</f>
        <v>0.037037037037037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3</v>
      </c>
      <c r="CP8" s="141">
        <v>131000</v>
      </c>
      <c r="CQ8" s="141">
        <v>86000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159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184</v>
      </c>
      <c r="L9" s="81">
        <v>82</v>
      </c>
      <c r="M9" s="81">
        <v>54</v>
      </c>
      <c r="N9" s="91">
        <v>26</v>
      </c>
      <c r="O9" s="92">
        <v>0</v>
      </c>
      <c r="P9" s="93">
        <f>N9+O9</f>
        <v>26</v>
      </c>
      <c r="Q9" s="82">
        <f>IFERROR(P9/M9,"-")</f>
        <v>0.48148148148148</v>
      </c>
      <c r="R9" s="81">
        <v>8</v>
      </c>
      <c r="S9" s="81">
        <v>4</v>
      </c>
      <c r="T9" s="82">
        <f>IFERROR(S9/(O9+P9),"-")</f>
        <v>0.15384615384615</v>
      </c>
      <c r="U9" s="182"/>
      <c r="V9" s="84">
        <v>10</v>
      </c>
      <c r="W9" s="82">
        <f>IF(P9=0,"-",V9/P9)</f>
        <v>0.38461538461538</v>
      </c>
      <c r="X9" s="186">
        <v>720000</v>
      </c>
      <c r="Y9" s="187">
        <f>IFERROR(X9/P9,"-")</f>
        <v>27692.307692308</v>
      </c>
      <c r="Z9" s="187">
        <f>IFERROR(X9/V9,"-")</f>
        <v>72000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0.076923076923077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4</v>
      </c>
      <c r="BF9" s="113">
        <f>IF(P9=0,"",IF(BE9=0,"",(BE9/P9)))</f>
        <v>0.15384615384615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8</v>
      </c>
      <c r="BO9" s="120">
        <f>IF(P9=0,"",IF(BN9=0,"",(BN9/P9)))</f>
        <v>0.30769230769231</v>
      </c>
      <c r="BP9" s="121">
        <v>2</v>
      </c>
      <c r="BQ9" s="122">
        <f>IFERROR(BP9/BN9,"-")</f>
        <v>0.25</v>
      </c>
      <c r="BR9" s="123">
        <v>140000</v>
      </c>
      <c r="BS9" s="124">
        <f>IFERROR(BR9/BN9,"-")</f>
        <v>17500</v>
      </c>
      <c r="BT9" s="125">
        <v>1</v>
      </c>
      <c r="BU9" s="125"/>
      <c r="BV9" s="125">
        <v>1</v>
      </c>
      <c r="BW9" s="126">
        <v>10</v>
      </c>
      <c r="BX9" s="127">
        <f>IF(P9=0,"",IF(BW9=0,"",(BW9/P9)))</f>
        <v>0.38461538461538</v>
      </c>
      <c r="BY9" s="128">
        <v>6</v>
      </c>
      <c r="BZ9" s="129">
        <f>IFERROR(BY9/BW9,"-")</f>
        <v>0.6</v>
      </c>
      <c r="CA9" s="130">
        <v>546000</v>
      </c>
      <c r="CB9" s="131">
        <f>IFERROR(CA9/BW9,"-")</f>
        <v>54600</v>
      </c>
      <c r="CC9" s="132">
        <v>1</v>
      </c>
      <c r="CD9" s="132"/>
      <c r="CE9" s="132">
        <v>5</v>
      </c>
      <c r="CF9" s="133">
        <v>2</v>
      </c>
      <c r="CG9" s="134">
        <f>IF(P9=0,"",IF(CF9=0,"",(CF9/P9)))</f>
        <v>0.076923076923077</v>
      </c>
      <c r="CH9" s="135">
        <v>2</v>
      </c>
      <c r="CI9" s="136">
        <f>IFERROR(CH9/CF9,"-")</f>
        <v>1</v>
      </c>
      <c r="CJ9" s="137">
        <v>34000</v>
      </c>
      <c r="CK9" s="138">
        <f>IFERROR(CJ9/CF9,"-")</f>
        <v>17000</v>
      </c>
      <c r="CL9" s="139"/>
      <c r="CM9" s="139">
        <v>1</v>
      </c>
      <c r="CN9" s="139">
        <v>1</v>
      </c>
      <c r="CO9" s="140">
        <v>10</v>
      </c>
      <c r="CP9" s="141">
        <v>720000</v>
      </c>
      <c r="CQ9" s="141">
        <v>265000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0.017142857142857</v>
      </c>
      <c r="B10" s="203" t="s">
        <v>160</v>
      </c>
      <c r="C10" s="203"/>
      <c r="D10" s="203" t="s">
        <v>161</v>
      </c>
      <c r="E10" s="203"/>
      <c r="F10" s="203" t="s">
        <v>64</v>
      </c>
      <c r="G10" s="203" t="s">
        <v>162</v>
      </c>
      <c r="H10" s="90" t="s">
        <v>163</v>
      </c>
      <c r="I10" s="205" t="s">
        <v>117</v>
      </c>
      <c r="J10" s="188">
        <v>175000</v>
      </c>
      <c r="K10" s="81">
        <v>16</v>
      </c>
      <c r="L10" s="81">
        <v>0</v>
      </c>
      <c r="M10" s="81">
        <v>59</v>
      </c>
      <c r="N10" s="91">
        <v>6</v>
      </c>
      <c r="O10" s="92">
        <v>0</v>
      </c>
      <c r="P10" s="93">
        <f>N10+O10</f>
        <v>6</v>
      </c>
      <c r="Q10" s="82">
        <f>IFERROR(P10/M10,"-")</f>
        <v>0.10169491525424</v>
      </c>
      <c r="R10" s="81">
        <v>0</v>
      </c>
      <c r="S10" s="81">
        <v>3</v>
      </c>
      <c r="T10" s="82">
        <f>IFERROR(S10/(O10+P10),"-")</f>
        <v>0.5</v>
      </c>
      <c r="U10" s="182">
        <f>IFERROR(J10/SUM(P10:P13),"-")</f>
        <v>9210.5263157895</v>
      </c>
      <c r="V10" s="84">
        <v>1</v>
      </c>
      <c r="W10" s="82">
        <f>IF(P10=0,"-",V10/P10)</f>
        <v>0.16666666666667</v>
      </c>
      <c r="X10" s="186">
        <v>3000</v>
      </c>
      <c r="Y10" s="187">
        <f>IFERROR(X10/P10,"-")</f>
        <v>500</v>
      </c>
      <c r="Z10" s="187">
        <f>IFERROR(X10/V10,"-")</f>
        <v>3000</v>
      </c>
      <c r="AA10" s="188">
        <f>SUM(X10:X13)-SUM(J10:J13)</f>
        <v>-172000</v>
      </c>
      <c r="AB10" s="85">
        <f>SUM(X10:X13)/SUM(J10:J13)</f>
        <v>0.017142857142857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0.16666666666667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0.16666666666667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0.33333333333333</v>
      </c>
      <c r="BY10" s="128">
        <v>1</v>
      </c>
      <c r="BZ10" s="129">
        <f>IFERROR(BY10/BW10,"-")</f>
        <v>0.5</v>
      </c>
      <c r="CA10" s="130">
        <v>3000</v>
      </c>
      <c r="CB10" s="131">
        <f>IFERROR(CA10/BW10,"-")</f>
        <v>1500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3000</v>
      </c>
      <c r="CQ10" s="141">
        <v>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164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73</v>
      </c>
      <c r="L11" s="81">
        <v>27</v>
      </c>
      <c r="M11" s="81">
        <v>11</v>
      </c>
      <c r="N11" s="91">
        <v>5</v>
      </c>
      <c r="O11" s="92">
        <v>0</v>
      </c>
      <c r="P11" s="93">
        <f>N11+O11</f>
        <v>5</v>
      </c>
      <c r="Q11" s="82">
        <f>IFERROR(P11/M11,"-")</f>
        <v>0.45454545454545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0.4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0.2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165</v>
      </c>
      <c r="C12" s="203"/>
      <c r="D12" s="203" t="s">
        <v>166</v>
      </c>
      <c r="E12" s="203"/>
      <c r="F12" s="203" t="s">
        <v>64</v>
      </c>
      <c r="G12" s="203" t="s">
        <v>162</v>
      </c>
      <c r="H12" s="90" t="s">
        <v>163</v>
      </c>
      <c r="I12" s="90"/>
      <c r="J12" s="188"/>
      <c r="K12" s="81">
        <v>19</v>
      </c>
      <c r="L12" s="81">
        <v>0</v>
      </c>
      <c r="M12" s="81">
        <v>71</v>
      </c>
      <c r="N12" s="91">
        <v>5</v>
      </c>
      <c r="O12" s="92">
        <v>0</v>
      </c>
      <c r="P12" s="93">
        <f>N12+O12</f>
        <v>5</v>
      </c>
      <c r="Q12" s="82">
        <f>IFERROR(P12/M12,"-")</f>
        <v>0.070422535211268</v>
      </c>
      <c r="R12" s="81">
        <v>0</v>
      </c>
      <c r="S12" s="81">
        <v>2</v>
      </c>
      <c r="T12" s="82">
        <f>IFERROR(S12/(O12+P12),"-")</f>
        <v>0.4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0.2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0.4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0.4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167</v>
      </c>
      <c r="C13" s="203"/>
      <c r="D13" s="203"/>
      <c r="E13" s="203"/>
      <c r="F13" s="203" t="s">
        <v>76</v>
      </c>
      <c r="G13" s="203"/>
      <c r="H13" s="90"/>
      <c r="I13" s="90"/>
      <c r="J13" s="188"/>
      <c r="K13" s="81">
        <v>51</v>
      </c>
      <c r="L13" s="81">
        <v>32</v>
      </c>
      <c r="M13" s="81">
        <v>13</v>
      </c>
      <c r="N13" s="91">
        <v>3</v>
      </c>
      <c r="O13" s="92">
        <v>0</v>
      </c>
      <c r="P13" s="93">
        <f>N13+O13</f>
        <v>3</v>
      </c>
      <c r="Q13" s="82">
        <f>IFERROR(P13/M13,"-")</f>
        <v>0.23076923076923</v>
      </c>
      <c r="R13" s="81">
        <v>1</v>
      </c>
      <c r="S13" s="81">
        <v>1</v>
      </c>
      <c r="T13" s="82">
        <f>IFERROR(S13/(O13+P13),"-")</f>
        <v>0.33333333333333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>
        <v>1</v>
      </c>
      <c r="AE13" s="95">
        <f>IF(P13=0,"",IF(AD13=0,"",(AD13/P13)))</f>
        <v>0.33333333333333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0.66666666666667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1.6635658914729</v>
      </c>
      <c r="B16" s="39"/>
      <c r="C16" s="39"/>
      <c r="D16" s="39"/>
      <c r="E16" s="39"/>
      <c r="F16" s="39"/>
      <c r="G16" s="40" t="s">
        <v>168</v>
      </c>
      <c r="H16" s="40"/>
      <c r="I16" s="40"/>
      <c r="J16" s="190">
        <f>SUM(J6:J15)</f>
        <v>645000</v>
      </c>
      <c r="K16" s="41">
        <f>SUM(K6:K15)</f>
        <v>559</v>
      </c>
      <c r="L16" s="41">
        <f>SUM(L6:L15)</f>
        <v>170</v>
      </c>
      <c r="M16" s="41">
        <f>SUM(M6:M15)</f>
        <v>557</v>
      </c>
      <c r="N16" s="41">
        <f>SUM(N6:N15)</f>
        <v>103</v>
      </c>
      <c r="O16" s="41">
        <f>SUM(O6:O15)</f>
        <v>1</v>
      </c>
      <c r="P16" s="41">
        <f>SUM(P6:P15)</f>
        <v>104</v>
      </c>
      <c r="Q16" s="42">
        <f>IFERROR(P16/M16,"-")</f>
        <v>0.18671454219031</v>
      </c>
      <c r="R16" s="78">
        <f>SUM(R6:R15)</f>
        <v>12</v>
      </c>
      <c r="S16" s="78">
        <f>SUM(S6:S15)</f>
        <v>21</v>
      </c>
      <c r="T16" s="42">
        <f>IFERROR(R16/P16,"-")</f>
        <v>0.11538461538462</v>
      </c>
      <c r="U16" s="184">
        <f>IFERROR(J16/P16,"-")</f>
        <v>6201.9230769231</v>
      </c>
      <c r="V16" s="44">
        <f>SUM(V6:V15)</f>
        <v>23</v>
      </c>
      <c r="W16" s="42">
        <f>IFERROR(V16/P16,"-")</f>
        <v>0.22115384615385</v>
      </c>
      <c r="X16" s="190">
        <f>SUM(X6:X15)</f>
        <v>1073000</v>
      </c>
      <c r="Y16" s="190">
        <f>IFERROR(X16/P16,"-")</f>
        <v>10317.307692308</v>
      </c>
      <c r="Z16" s="190">
        <f>IFERROR(X16/V16,"-")</f>
        <v>46652.173913043</v>
      </c>
      <c r="AA16" s="190">
        <f>X16-J16</f>
        <v>428000</v>
      </c>
      <c r="AB16" s="47">
        <f>X16/J16</f>
        <v>1.6635658914729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