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<sst xmlns="http://schemas.openxmlformats.org/spreadsheetml/2006/main" uniqueCount="178">
  <si>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</si>
  <si>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</si>
  <si>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</si>
  <si>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</si>
  <si>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</si>
  <si>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</si>
  <si>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</si>
  <si>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</si>
  <si>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</si>
  <si>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</si>
  <si>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</si>
  <si>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</si>
  <si>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</si>
  <si>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</si>
  <si>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</si>
  <si>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</si>
  <si>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</si>
  <si>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</si>
  <si>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</si>
  <si>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</si>
  <si>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</si>
  <si>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</si>
  <si>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</si>
  <si>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</si>
  <si>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</si>
  <si>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</si>
  <si>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</si>
  <si>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</si>
  <si>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</si>
  <si>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</si>
  <si>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</si>
  <si>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</si>
  <si>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</si>
  <si>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</si>
  <si>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</si>
  <si>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</si>
  <si>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</si>
  <si>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</si>
  <si>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</si>
  <si>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</si>
  <si>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</si>
  <si>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</si>
  <si>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</si>
  <si>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</si>
  <si>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</si>
  <si>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</si>
  <si>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</si>
  <si>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</si>
  <si>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</si>
  <si>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</si>
  <si>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</si>
  <si>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</si>
  <si>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</si>
  <si>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</si>
  <si>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</si>
  <si>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</si>
  <si>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</si>
  <si>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</si>
  <si>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</si>
  <si>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</si>
  <si>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ic910</t>
  </si>
  <si>
    <t>※コットン13</t>
  </si>
  <si>
    <t>（記事14)※アマゾン</t>
  </si>
  <si>
    <t>lp01</t>
  </si>
  <si>
    <t>スポニチ関東</t>
  </si>
  <si>
    <t>4C終面全5段</t>
  </si>
  <si>
    <t>1月26日(土)</t>
  </si>
  <si>
    <t>ic911</t>
  </si>
  <si>
    <t>※女性からナンパしてほしい版風</t>
  </si>
  <si>
    <t>「求む！」キャッチ ヘスティア写真 ※新スマホ</t>
  </si>
  <si>
    <t>スポニチ関西</t>
  </si>
  <si>
    <t>ic912</t>
  </si>
  <si>
    <t>スポニチ西部</t>
  </si>
  <si>
    <t>ic913</t>
  </si>
  <si>
    <t>スポニチ北海道</t>
  </si>
  <si>
    <t>ic914</t>
  </si>
  <si>
    <t>※女性からナンパしてほしい版風/※コットン13/(空電共通)</t>
  </si>
  <si>
    <t>（記事14)※アマゾン/「求む！」キャッチ ヘスティア写真 ※新スマホ/(空電共通)</t>
  </si>
  <si>
    <t>空電</t>
  </si>
  <si>
    <t>空電 (共通)</t>
  </si>
  <si>
    <t>ic915</t>
  </si>
  <si>
    <t>※ヘスティアさん忠夫漫画</t>
  </si>
  <si>
    <t>「男の夢をかなえます 超美熟女から逆指名」キャッチ</t>
  </si>
  <si>
    <t>サンスポ関西</t>
  </si>
  <si>
    <t>1月12日(土)</t>
  </si>
  <si>
    <t>ic916</t>
  </si>
  <si>
    <t>ic917</t>
  </si>
  <si>
    <t>★女性からナンパしてほしい版風</t>
  </si>
  <si>
    <t>「出会い懇願！私たち（この歳でも）真剣なんです」キャッチ</t>
  </si>
  <si>
    <t>サンスポ関東</t>
  </si>
  <si>
    <t>全5段</t>
  </si>
  <si>
    <t>1月13日(日)</t>
  </si>
  <si>
    <t>ic918</t>
  </si>
  <si>
    <t>ic919</t>
  </si>
  <si>
    <t>★白黒反転 女性からナンパしてほしい版風</t>
  </si>
  <si>
    <t>「もう５０代の熟女だけど、試しに付き合ってみる？」キャッチ</t>
  </si>
  <si>
    <t>1月27日(日)</t>
  </si>
  <si>
    <t>ic920</t>
  </si>
  <si>
    <t>ic921</t>
  </si>
  <si>
    <t>★1604煙突 女性からナンパしてほしい写真</t>
  </si>
  <si>
    <t>ニッカン関西</t>
  </si>
  <si>
    <t>4C煙突</t>
  </si>
  <si>
    <t>ic922</t>
  </si>
  <si>
    <t>ic923</t>
  </si>
  <si>
    <t>「もう５０代の熟女だけど、試しに付き合ってみる？」キャッチ ヘスティア写真</t>
  </si>
  <si>
    <t>スポーツ報知関東</t>
  </si>
  <si>
    <t>1月06日(日)</t>
  </si>
  <si>
    <t>ic924</t>
  </si>
  <si>
    <t>ic925</t>
  </si>
  <si>
    <t>★①女性からナンパしてほしい版風</t>
  </si>
  <si>
    <t>「求む！」</t>
  </si>
  <si>
    <t>半2段つかみ１0段保証</t>
  </si>
  <si>
    <t>1～10日</t>
  </si>
  <si>
    <t>ic926</t>
  </si>
  <si>
    <t>★②コットン</t>
  </si>
  <si>
    <t>「出会い懇願！私たち（この歳でも）真剣なんです」</t>
  </si>
  <si>
    <t>11～20日</t>
  </si>
  <si>
    <t>ic927</t>
  </si>
  <si>
    <t>★③女性からナンパしてほしい版風</t>
  </si>
  <si>
    <t>「もう５０代の熟女だけど、試しに付き合ってみる？」</t>
  </si>
  <si>
    <t>21～31日</t>
  </si>
  <si>
    <t>ic928</t>
  </si>
  <si>
    <t>(空電共通)</t>
  </si>
  <si>
    <t>ic929</t>
  </si>
  <si>
    <t>ニッカン西部</t>
  </si>
  <si>
    <t>半2段つかみ20段保証</t>
  </si>
  <si>
    <t>ic930</t>
  </si>
  <si>
    <t>ic931</t>
  </si>
  <si>
    <t>ic932</t>
  </si>
  <si>
    <t>ic933</t>
  </si>
  <si>
    <t>スポニチ関東 特価</t>
  </si>
  <si>
    <t>12月31日(月)</t>
  </si>
  <si>
    <t>ic934</t>
  </si>
  <si>
    <t>ic935</t>
  </si>
  <si>
    <t>1月03日(木)</t>
  </si>
  <si>
    <t>ic936</t>
  </si>
  <si>
    <t>ic937</t>
  </si>
  <si>
    <t>スポニチ関西 特価</t>
  </si>
  <si>
    <t>ic938</t>
  </si>
  <si>
    <t>ic939</t>
  </si>
  <si>
    <t>1月08日(火)</t>
  </si>
  <si>
    <t>ic940</t>
  </si>
  <si>
    <t>ic941</t>
  </si>
  <si>
    <t>スポーツ報知関東 特価</t>
  </si>
  <si>
    <t>1月05日(土)</t>
  </si>
  <si>
    <t>ic942</t>
  </si>
  <si>
    <t>ic943</t>
  </si>
  <si>
    <t>「リアルガチ出会い物語」キャッチ</t>
  </si>
  <si>
    <t>1月07日(月)</t>
  </si>
  <si>
    <t>ic944</t>
  </si>
  <si>
    <t>ic945</t>
  </si>
  <si>
    <t>1月11日(金)</t>
  </si>
  <si>
    <t>ic946</t>
  </si>
  <si>
    <t>ic947</t>
  </si>
  <si>
    <t>ic948</t>
  </si>
  <si>
    <t>ic949</t>
  </si>
  <si>
    <t>1月18日(金)</t>
  </si>
  <si>
    <t>ic950</t>
  </si>
  <si>
    <t>ic953</t>
  </si>
  <si>
    <t>デイリースポーツ関西</t>
  </si>
  <si>
    <t>1月20日(日)</t>
  </si>
  <si>
    <t>ic954</t>
  </si>
  <si>
    <t>ic955</t>
  </si>
  <si>
    <t>東スポ 年末年始特別号</t>
  </si>
  <si>
    <t>ic956</t>
  </si>
  <si>
    <t>ic951</t>
  </si>
  <si>
    <t>サンスポ関東 特価</t>
  </si>
  <si>
    <t>ic952</t>
  </si>
  <si>
    <t>ic957</t>
  </si>
  <si>
    <t>ic958</t>
  </si>
  <si>
    <t>ic959</t>
  </si>
  <si>
    <t>「もう５０代の熟女だけど、試しに付き合ってみる？」キャッチ ヘスティア写真※新スマホ</t>
  </si>
  <si>
    <t>サンスポ関西 特価</t>
  </si>
  <si>
    <t>ic960</t>
  </si>
  <si>
    <t>ic961</t>
  </si>
  <si>
    <t>1月04日(金)</t>
  </si>
  <si>
    <t>ic962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</si>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</sst>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53</v>
      </c>
      <c r="D6" s="195">
        <v>4110000</v>
      </c>
      <c r="E6" s="81">
        <v>1914</v>
      </c>
      <c r="F6" s="81">
        <v>809</v>
      </c>
      <c r="G6" s="81">
        <v>2238</v>
      </c>
      <c r="H6" s="91">
        <v>432</v>
      </c>
      <c r="I6" s="92">
        <v>3</v>
      </c>
      <c r="J6" s="145">
        <f>H6+I6</f>
        <v>435</v>
      </c>
      <c r="K6" s="82">
        <f>IFERROR(J6/G6,"-")</f>
        <v>0.19436997319035</v>
      </c>
      <c r="L6" s="81">
        <v>78</v>
      </c>
      <c r="M6" s="81">
        <v>99</v>
      </c>
      <c r="N6" s="82">
        <f>IFERROR(L6/J6,"-")</f>
        <v>0.17931034482759</v>
      </c>
      <c r="O6" s="83">
        <f>IFERROR(D6/J6,"-")</f>
        <v>9448.275862069</v>
      </c>
      <c r="P6" s="84">
        <v>125</v>
      </c>
      <c r="Q6" s="82">
        <f>IFERROR(P6/J6,"-")</f>
        <v>0.28735632183908</v>
      </c>
      <c r="R6" s="200">
        <v>7828503</v>
      </c>
      <c r="S6" s="201">
        <f>IFERROR(R6/J6,"-")</f>
        <v>17996.55862069</v>
      </c>
      <c r="T6" s="201">
        <f>IFERROR(R6/P6,"-")</f>
        <v>62628.024</v>
      </c>
      <c r="U6" s="195">
        <f>IFERROR(R6-D6,"-")</f>
        <v>3718503</v>
      </c>
      <c r="V6" s="85">
        <f>R6/D6</f>
        <v>1.9047452554745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4110000</v>
      </c>
      <c r="E9" s="41">
        <f>SUM(E6:E7)</f>
        <v>1914</v>
      </c>
      <c r="F9" s="41">
        <f>SUM(F6:F7)</f>
        <v>809</v>
      </c>
      <c r="G9" s="41">
        <f>SUM(G6:G7)</f>
        <v>2238</v>
      </c>
      <c r="H9" s="41">
        <f>SUM(H6:H7)</f>
        <v>432</v>
      </c>
      <c r="I9" s="41">
        <f>SUM(I6:I7)</f>
        <v>3</v>
      </c>
      <c r="J9" s="41">
        <f>SUM(J6:J7)</f>
        <v>435</v>
      </c>
      <c r="K9" s="42">
        <f>IFERROR(J9/G9,"-")</f>
        <v>0.19436997319035</v>
      </c>
      <c r="L9" s="78">
        <f>SUM(L6:L7)</f>
        <v>78</v>
      </c>
      <c r="M9" s="78">
        <f>SUM(M6:M7)</f>
        <v>99</v>
      </c>
      <c r="N9" s="42">
        <f>IFERROR(L9/J9,"-")</f>
        <v>0.17931034482759</v>
      </c>
      <c r="O9" s="43">
        <f>IFERROR(D9/J9,"-")</f>
        <v>9448.275862069</v>
      </c>
      <c r="P9" s="44">
        <f>SUM(P6:P7)</f>
        <v>125</v>
      </c>
      <c r="Q9" s="42">
        <f>IFERROR(P9/J9,"-")</f>
        <v>0.28735632183908</v>
      </c>
      <c r="R9" s="45">
        <f>SUM(R6:R7)</f>
        <v>7828503</v>
      </c>
      <c r="S9" s="45">
        <f>IFERROR(R9/J9,"-")</f>
        <v>17996.55862069</v>
      </c>
      <c r="T9" s="45">
        <f>IFERROR(R9/P9,"-")</f>
        <v>62628.024</v>
      </c>
      <c r="U9" s="46">
        <f>SUM(U6:U7)</f>
        <v>3718503</v>
      </c>
      <c r="V9" s="47">
        <f>IFERROR(R9/D9,"-")</f>
        <v>1.9047452554745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1.1871428571429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37</v>
      </c>
      <c r="L6" s="81">
        <v>0</v>
      </c>
      <c r="M6" s="81">
        <v>143</v>
      </c>
      <c r="N6" s="91">
        <v>15</v>
      </c>
      <c r="O6" s="92">
        <v>0</v>
      </c>
      <c r="P6" s="93">
        <f>N6+O6</f>
        <v>15</v>
      </c>
      <c r="Q6" s="82">
        <f>IFERROR(P6/M6,"-")</f>
        <v>0.1048951048951</v>
      </c>
      <c r="R6" s="81">
        <v>2</v>
      </c>
      <c r="S6" s="81">
        <v>2</v>
      </c>
      <c r="T6" s="82">
        <f>IFERROR(S6/(O6+P6),"-")</f>
        <v>0.13333333333333</v>
      </c>
      <c r="U6" s="182">
        <f>IFERROR(J6/SUM(P6:P10),"-")</f>
        <v>7692.3076923077</v>
      </c>
      <c r="V6" s="84">
        <v>7</v>
      </c>
      <c r="W6" s="82">
        <f>IF(P6=0,"-",V6/P6)</f>
        <v>0.46666666666667</v>
      </c>
      <c r="X6" s="186">
        <v>128000</v>
      </c>
      <c r="Y6" s="187">
        <f>IFERROR(X6/P6,"-")</f>
        <v>8533.3333333333</v>
      </c>
      <c r="Z6" s="187">
        <f>IFERROR(X6/V6,"-")</f>
        <v>18285.714285714</v>
      </c>
      <c r="AA6" s="188">
        <f>SUM(X6:X10)-SUM(J6:J10)</f>
        <v>131000</v>
      </c>
      <c r="AB6" s="85">
        <f>SUM(X6:X10)/SUM(J6:J10)</f>
        <v>1.1871428571429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3</v>
      </c>
      <c r="AW6" s="107">
        <f>IF(P6=0,"",IF(AV6=0,"",(AV6/P6)))</f>
        <v>0.2</v>
      </c>
      <c r="AX6" s="106">
        <v>1</v>
      </c>
      <c r="AY6" s="108">
        <f>IFERROR(AX6/AV6,"-")</f>
        <v>0.33333333333333</v>
      </c>
      <c r="AZ6" s="109">
        <v>3000</v>
      </c>
      <c r="BA6" s="110">
        <f>IFERROR(AZ6/AV6,"-")</f>
        <v>1000</v>
      </c>
      <c r="BB6" s="111">
        <v>1</v>
      </c>
      <c r="BC6" s="111"/>
      <c r="BD6" s="111"/>
      <c r="BE6" s="112">
        <v>5</v>
      </c>
      <c r="BF6" s="113">
        <f>IF(P6=0,"",IF(BE6=0,"",(BE6/P6)))</f>
        <v>0.33333333333333</v>
      </c>
      <c r="BG6" s="112">
        <v>3</v>
      </c>
      <c r="BH6" s="114">
        <f>IFERROR(BG6/BE6,"-")</f>
        <v>0.6</v>
      </c>
      <c r="BI6" s="115">
        <v>28000</v>
      </c>
      <c r="BJ6" s="116">
        <f>IFERROR(BI6/BE6,"-")</f>
        <v>5600</v>
      </c>
      <c r="BK6" s="117">
        <v>2</v>
      </c>
      <c r="BL6" s="117"/>
      <c r="BM6" s="117">
        <v>1</v>
      </c>
      <c r="BN6" s="119">
        <v>5</v>
      </c>
      <c r="BO6" s="120">
        <f>IF(P6=0,"",IF(BN6=0,"",(BN6/P6)))</f>
        <v>0.33333333333333</v>
      </c>
      <c r="BP6" s="121">
        <v>2</v>
      </c>
      <c r="BQ6" s="122">
        <f>IFERROR(BP6/BN6,"-")</f>
        <v>0.4</v>
      </c>
      <c r="BR6" s="123">
        <v>16000</v>
      </c>
      <c r="BS6" s="124">
        <f>IFERROR(BR6/BN6,"-")</f>
        <v>3200</v>
      </c>
      <c r="BT6" s="125"/>
      <c r="BU6" s="125">
        <v>2</v>
      </c>
      <c r="BV6" s="125"/>
      <c r="BW6" s="126">
        <v>2</v>
      </c>
      <c r="BX6" s="127">
        <f>IF(P6=0,"",IF(BW6=0,"",(BW6/P6)))</f>
        <v>0.13333333333333</v>
      </c>
      <c r="BY6" s="128">
        <v>1</v>
      </c>
      <c r="BZ6" s="129">
        <f>IFERROR(BY6/BW6,"-")</f>
        <v>0.5</v>
      </c>
      <c r="CA6" s="130">
        <v>81000</v>
      </c>
      <c r="CB6" s="131">
        <f>IFERROR(CA6/BW6,"-")</f>
        <v>40500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7</v>
      </c>
      <c r="CP6" s="141">
        <v>128000</v>
      </c>
      <c r="CQ6" s="141">
        <v>81000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68</v>
      </c>
      <c r="E7" s="203" t="s">
        <v>69</v>
      </c>
      <c r="F7" s="203" t="s">
        <v>63</v>
      </c>
      <c r="G7" s="203" t="s">
        <v>70</v>
      </c>
      <c r="H7" s="90" t="s">
        <v>65</v>
      </c>
      <c r="I7" s="204" t="s">
        <v>66</v>
      </c>
      <c r="J7" s="188"/>
      <c r="K7" s="81">
        <v>33</v>
      </c>
      <c r="L7" s="81">
        <v>0</v>
      </c>
      <c r="M7" s="81">
        <v>131</v>
      </c>
      <c r="N7" s="91">
        <v>12</v>
      </c>
      <c r="O7" s="92">
        <v>0</v>
      </c>
      <c r="P7" s="93">
        <f>N7+O7</f>
        <v>12</v>
      </c>
      <c r="Q7" s="82">
        <f>IFERROR(P7/M7,"-")</f>
        <v>0.091603053435115</v>
      </c>
      <c r="R7" s="81">
        <v>1</v>
      </c>
      <c r="S7" s="81">
        <v>4</v>
      </c>
      <c r="T7" s="82">
        <f>IFERROR(S7/(O7+P7),"-")</f>
        <v>0.33333333333333</v>
      </c>
      <c r="U7" s="182"/>
      <c r="V7" s="84">
        <v>3</v>
      </c>
      <c r="W7" s="82">
        <f>IF(P7=0,"-",V7/P7)</f>
        <v>0.25</v>
      </c>
      <c r="X7" s="186">
        <v>29000</v>
      </c>
      <c r="Y7" s="187">
        <f>IFERROR(X7/P7,"-")</f>
        <v>2416.6666666667</v>
      </c>
      <c r="Z7" s="187">
        <f>IFERROR(X7/V7,"-")</f>
        <v>9666.6666666667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0.16666666666667</v>
      </c>
      <c r="AX7" s="106">
        <v>1</v>
      </c>
      <c r="AY7" s="108">
        <f>IFERROR(AX7/AV7,"-")</f>
        <v>0.5</v>
      </c>
      <c r="AZ7" s="109">
        <v>5000</v>
      </c>
      <c r="BA7" s="110">
        <f>IFERROR(AZ7/AV7,"-")</f>
        <v>2500</v>
      </c>
      <c r="BB7" s="111">
        <v>1</v>
      </c>
      <c r="BC7" s="111"/>
      <c r="BD7" s="111"/>
      <c r="BE7" s="112">
        <v>2</v>
      </c>
      <c r="BF7" s="113">
        <f>IF(P7=0,"",IF(BE7=0,"",(BE7/P7)))</f>
        <v>0.16666666666667</v>
      </c>
      <c r="BG7" s="112">
        <v>1</v>
      </c>
      <c r="BH7" s="114">
        <f>IFERROR(BG7/BE7,"-")</f>
        <v>0.5</v>
      </c>
      <c r="BI7" s="115">
        <v>16000</v>
      </c>
      <c r="BJ7" s="116">
        <f>IFERROR(BI7/BE7,"-")</f>
        <v>8000</v>
      </c>
      <c r="BK7" s="117"/>
      <c r="BL7" s="117"/>
      <c r="BM7" s="117">
        <v>1</v>
      </c>
      <c r="BN7" s="119">
        <v>3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0.083333333333333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0.083333333333333</v>
      </c>
      <c r="CH7" s="135">
        <v>1</v>
      </c>
      <c r="CI7" s="136">
        <f>IFERROR(CH7/CF7,"-")</f>
        <v>1</v>
      </c>
      <c r="CJ7" s="137">
        <v>8000</v>
      </c>
      <c r="CK7" s="138">
        <f>IFERROR(CJ7/CF7,"-")</f>
        <v>8000</v>
      </c>
      <c r="CL7" s="139"/>
      <c r="CM7" s="139">
        <v>1</v>
      </c>
      <c r="CN7" s="139"/>
      <c r="CO7" s="140">
        <v>3</v>
      </c>
      <c r="CP7" s="141">
        <v>29000</v>
      </c>
      <c r="CQ7" s="141">
        <v>16000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61</v>
      </c>
      <c r="E8" s="203" t="s">
        <v>62</v>
      </c>
      <c r="F8" s="203" t="s">
        <v>63</v>
      </c>
      <c r="G8" s="203" t="s">
        <v>72</v>
      </c>
      <c r="H8" s="90" t="s">
        <v>65</v>
      </c>
      <c r="I8" s="204" t="s">
        <v>66</v>
      </c>
      <c r="J8" s="188"/>
      <c r="K8" s="81">
        <v>11</v>
      </c>
      <c r="L8" s="81">
        <v>0</v>
      </c>
      <c r="M8" s="81">
        <v>31</v>
      </c>
      <c r="N8" s="91">
        <v>5</v>
      </c>
      <c r="O8" s="92">
        <v>0</v>
      </c>
      <c r="P8" s="93">
        <f>N8+O8</f>
        <v>5</v>
      </c>
      <c r="Q8" s="82">
        <f>IFERROR(P8/M8,"-")</f>
        <v>0.16129032258065</v>
      </c>
      <c r="R8" s="81">
        <v>1</v>
      </c>
      <c r="S8" s="81">
        <v>2</v>
      </c>
      <c r="T8" s="82">
        <f>IFERROR(S8/(O8+P8),"-")</f>
        <v>0.4</v>
      </c>
      <c r="U8" s="182"/>
      <c r="V8" s="84">
        <v>1</v>
      </c>
      <c r="W8" s="82">
        <f>IF(P8=0,"-",V8/P8)</f>
        <v>0.2</v>
      </c>
      <c r="X8" s="186">
        <v>47000</v>
      </c>
      <c r="Y8" s="187">
        <f>IFERROR(X8/P8,"-")</f>
        <v>9400</v>
      </c>
      <c r="Z8" s="187">
        <f>IFERROR(X8/V8,"-")</f>
        <v>47000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3</v>
      </c>
      <c r="BO8" s="120">
        <f>IF(P8=0,"",IF(BN8=0,"",(BN8/P8)))</f>
        <v>0.6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0.4</v>
      </c>
      <c r="BY8" s="128">
        <v>1</v>
      </c>
      <c r="BZ8" s="129">
        <f>IFERROR(BY8/BW8,"-")</f>
        <v>0.5</v>
      </c>
      <c r="CA8" s="130">
        <v>47000</v>
      </c>
      <c r="CB8" s="131">
        <f>IFERROR(CA8/BW8,"-")</f>
        <v>23500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47000</v>
      </c>
      <c r="CQ8" s="141">
        <v>47000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68</v>
      </c>
      <c r="E9" s="203" t="s">
        <v>69</v>
      </c>
      <c r="F9" s="203" t="s">
        <v>63</v>
      </c>
      <c r="G9" s="203" t="s">
        <v>74</v>
      </c>
      <c r="H9" s="90" t="s">
        <v>65</v>
      </c>
      <c r="I9" s="204" t="s">
        <v>66</v>
      </c>
      <c r="J9" s="188"/>
      <c r="K9" s="81">
        <v>17</v>
      </c>
      <c r="L9" s="81">
        <v>0</v>
      </c>
      <c r="M9" s="81">
        <v>40</v>
      </c>
      <c r="N9" s="91">
        <v>5</v>
      </c>
      <c r="O9" s="92">
        <v>0</v>
      </c>
      <c r="P9" s="93">
        <f>N9+O9</f>
        <v>5</v>
      </c>
      <c r="Q9" s="82">
        <f>IFERROR(P9/M9,"-")</f>
        <v>0.125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2</v>
      </c>
      <c r="AW9" s="107">
        <f>IF(P9=0,"",IF(AV9=0,"",(AV9/P9)))</f>
        <v>0.4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78</v>
      </c>
      <c r="G10" s="203" t="s">
        <v>79</v>
      </c>
      <c r="H10" s="90"/>
      <c r="I10" s="90"/>
      <c r="J10" s="188"/>
      <c r="K10" s="81">
        <v>180</v>
      </c>
      <c r="L10" s="81">
        <v>151</v>
      </c>
      <c r="M10" s="81">
        <v>101</v>
      </c>
      <c r="N10" s="91">
        <v>53</v>
      </c>
      <c r="O10" s="92">
        <v>1</v>
      </c>
      <c r="P10" s="93">
        <f>N10+O10</f>
        <v>54</v>
      </c>
      <c r="Q10" s="82">
        <f>IFERROR(P10/M10,"-")</f>
        <v>0.53465346534653</v>
      </c>
      <c r="R10" s="81">
        <v>12</v>
      </c>
      <c r="S10" s="81">
        <v>6</v>
      </c>
      <c r="T10" s="82">
        <f>IFERROR(S10/(O10+P10),"-")</f>
        <v>0.10909090909091</v>
      </c>
      <c r="U10" s="182"/>
      <c r="V10" s="84">
        <v>21</v>
      </c>
      <c r="W10" s="82">
        <f>IF(P10=0,"-",V10/P10)</f>
        <v>0.38888888888889</v>
      </c>
      <c r="X10" s="186">
        <v>627000</v>
      </c>
      <c r="Y10" s="187">
        <f>IFERROR(X10/P10,"-")</f>
        <v>11611.111111111</v>
      </c>
      <c r="Z10" s="187">
        <f>IFERROR(X10/V10,"-")</f>
        <v>29857.142857143</v>
      </c>
      <c r="AA10" s="188"/>
      <c r="AB10" s="85"/>
      <c r="AC10" s="79"/>
      <c r="AD10" s="94">
        <v>1</v>
      </c>
      <c r="AE10" s="95">
        <f>IF(P10=0,"",IF(AD10=0,"",(AD10/P10)))</f>
        <v>0.018518518518519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13</v>
      </c>
      <c r="BF10" s="113">
        <f>IF(P10=0,"",IF(BE10=0,"",(BE10/P10)))</f>
        <v>0.24074074074074</v>
      </c>
      <c r="BG10" s="112">
        <v>4</v>
      </c>
      <c r="BH10" s="114">
        <f>IFERROR(BG10/BE10,"-")</f>
        <v>0.30769230769231</v>
      </c>
      <c r="BI10" s="115">
        <v>37000</v>
      </c>
      <c r="BJ10" s="116">
        <f>IFERROR(BI10/BE10,"-")</f>
        <v>2846.1538461538</v>
      </c>
      <c r="BK10" s="117">
        <v>2</v>
      </c>
      <c r="BL10" s="117">
        <v>1</v>
      </c>
      <c r="BM10" s="117">
        <v>1</v>
      </c>
      <c r="BN10" s="119">
        <v>22</v>
      </c>
      <c r="BO10" s="120">
        <f>IF(P10=0,"",IF(BN10=0,"",(BN10/P10)))</f>
        <v>0.40740740740741</v>
      </c>
      <c r="BP10" s="121">
        <v>5</v>
      </c>
      <c r="BQ10" s="122">
        <f>IFERROR(BP10/BN10,"-")</f>
        <v>0.22727272727273</v>
      </c>
      <c r="BR10" s="123">
        <v>25000</v>
      </c>
      <c r="BS10" s="124">
        <f>IFERROR(BR10/BN10,"-")</f>
        <v>1136.3636363636</v>
      </c>
      <c r="BT10" s="125">
        <v>3</v>
      </c>
      <c r="BU10" s="125">
        <v>2</v>
      </c>
      <c r="BV10" s="125"/>
      <c r="BW10" s="126">
        <v>13</v>
      </c>
      <c r="BX10" s="127">
        <f>IF(P10=0,"",IF(BW10=0,"",(BW10/P10)))</f>
        <v>0.24074074074074</v>
      </c>
      <c r="BY10" s="128">
        <v>8</v>
      </c>
      <c r="BZ10" s="129">
        <f>IFERROR(BY10/BW10,"-")</f>
        <v>0.61538461538462</v>
      </c>
      <c r="CA10" s="130">
        <v>489000</v>
      </c>
      <c r="CB10" s="131">
        <f>IFERROR(CA10/BW10,"-")</f>
        <v>37615.384615385</v>
      </c>
      <c r="CC10" s="132">
        <v>2</v>
      </c>
      <c r="CD10" s="132">
        <v>1</v>
      </c>
      <c r="CE10" s="132">
        <v>5</v>
      </c>
      <c r="CF10" s="133">
        <v>5</v>
      </c>
      <c r="CG10" s="134">
        <f>IF(P10=0,"",IF(CF10=0,"",(CF10/P10)))</f>
        <v>0.092592592592593</v>
      </c>
      <c r="CH10" s="135">
        <v>4</v>
      </c>
      <c r="CI10" s="136">
        <f>IFERROR(CH10/CF10,"-")</f>
        <v>0.8</v>
      </c>
      <c r="CJ10" s="137">
        <v>86000</v>
      </c>
      <c r="CK10" s="138">
        <f>IFERROR(CJ10/CF10,"-")</f>
        <v>17200</v>
      </c>
      <c r="CL10" s="139">
        <v>1</v>
      </c>
      <c r="CM10" s="139"/>
      <c r="CN10" s="139">
        <v>3</v>
      </c>
      <c r="CO10" s="140">
        <v>21</v>
      </c>
      <c r="CP10" s="141">
        <v>627000</v>
      </c>
      <c r="CQ10" s="141">
        <v>235000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0.4280701754386</v>
      </c>
      <c r="B11" s="203" t="s">
        <v>80</v>
      </c>
      <c r="C11" s="203"/>
      <c r="D11" s="203" t="s">
        <v>81</v>
      </c>
      <c r="E11" s="203" t="s">
        <v>82</v>
      </c>
      <c r="F11" s="203" t="s">
        <v>63</v>
      </c>
      <c r="G11" s="203" t="s">
        <v>83</v>
      </c>
      <c r="H11" s="90" t="s">
        <v>65</v>
      </c>
      <c r="I11" s="204" t="s">
        <v>84</v>
      </c>
      <c r="J11" s="188">
        <v>570000</v>
      </c>
      <c r="K11" s="81">
        <v>29</v>
      </c>
      <c r="L11" s="81">
        <v>0</v>
      </c>
      <c r="M11" s="81">
        <v>71</v>
      </c>
      <c r="N11" s="91">
        <v>10</v>
      </c>
      <c r="O11" s="92">
        <v>0</v>
      </c>
      <c r="P11" s="93">
        <f>N11+O11</f>
        <v>10</v>
      </c>
      <c r="Q11" s="82">
        <f>IFERROR(P11/M11,"-")</f>
        <v>0.14084507042254</v>
      </c>
      <c r="R11" s="81">
        <v>1</v>
      </c>
      <c r="S11" s="81">
        <v>3</v>
      </c>
      <c r="T11" s="82">
        <f>IFERROR(S11/(O11+P11),"-")</f>
        <v>0.3</v>
      </c>
      <c r="U11" s="182">
        <f>IFERROR(J11/SUM(P11:P16),"-")</f>
        <v>16764.705882353</v>
      </c>
      <c r="V11" s="84">
        <v>4</v>
      </c>
      <c r="W11" s="82">
        <f>IF(P11=0,"-",V11/P11)</f>
        <v>0.4</v>
      </c>
      <c r="X11" s="186">
        <v>57000</v>
      </c>
      <c r="Y11" s="187">
        <f>IFERROR(X11/P11,"-")</f>
        <v>5700</v>
      </c>
      <c r="Z11" s="187">
        <f>IFERROR(X11/V11,"-")</f>
        <v>14250</v>
      </c>
      <c r="AA11" s="188">
        <f>SUM(X11:X16)-SUM(J11:J16)</f>
        <v>-326000</v>
      </c>
      <c r="AB11" s="85">
        <f>SUM(X11:X16)/SUM(J11:J16)</f>
        <v>0.4280701754386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0.3</v>
      </c>
      <c r="BP11" s="121">
        <v>2</v>
      </c>
      <c r="BQ11" s="122">
        <f>IFERROR(BP11/BN11,"-")</f>
        <v>0.66666666666667</v>
      </c>
      <c r="BR11" s="123">
        <v>13000</v>
      </c>
      <c r="BS11" s="124">
        <f>IFERROR(BR11/BN11,"-")</f>
        <v>4333.3333333333</v>
      </c>
      <c r="BT11" s="125">
        <v>1</v>
      </c>
      <c r="BU11" s="125"/>
      <c r="BV11" s="125">
        <v>1</v>
      </c>
      <c r="BW11" s="126">
        <v>3</v>
      </c>
      <c r="BX11" s="127">
        <f>IF(P11=0,"",IF(BW11=0,"",(BW11/P11)))</f>
        <v>0.3</v>
      </c>
      <c r="BY11" s="128">
        <v>2</v>
      </c>
      <c r="BZ11" s="129">
        <f>IFERROR(BY11/BW11,"-")</f>
        <v>0.66666666666667</v>
      </c>
      <c r="CA11" s="130">
        <v>44000</v>
      </c>
      <c r="CB11" s="131">
        <f>IFERROR(CA11/BW11,"-")</f>
        <v>14666.666666667</v>
      </c>
      <c r="CC11" s="132">
        <v>1</v>
      </c>
      <c r="CD11" s="132"/>
      <c r="CE11" s="132">
        <v>1</v>
      </c>
      <c r="CF11" s="133">
        <v>1</v>
      </c>
      <c r="CG11" s="134">
        <f>IF(P11=0,"",IF(CF11=0,"",(CF11/P11)))</f>
        <v>0.1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4</v>
      </c>
      <c r="CP11" s="141">
        <v>57000</v>
      </c>
      <c r="CQ11" s="141">
        <v>41000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85</v>
      </c>
      <c r="C12" s="203"/>
      <c r="D12" s="203" t="s">
        <v>81</v>
      </c>
      <c r="E12" s="203" t="s">
        <v>82</v>
      </c>
      <c r="F12" s="203" t="s">
        <v>78</v>
      </c>
      <c r="G12" s="203"/>
      <c r="H12" s="90"/>
      <c r="I12" s="90"/>
      <c r="J12" s="188"/>
      <c r="K12" s="81">
        <v>37</v>
      </c>
      <c r="L12" s="81">
        <v>25</v>
      </c>
      <c r="M12" s="81">
        <v>6</v>
      </c>
      <c r="N12" s="91">
        <v>6</v>
      </c>
      <c r="O12" s="92">
        <v>0</v>
      </c>
      <c r="P12" s="93">
        <f>N12+O12</f>
        <v>6</v>
      </c>
      <c r="Q12" s="82">
        <f>IFERROR(P12/M12,"-")</f>
        <v>1</v>
      </c>
      <c r="R12" s="81">
        <v>1</v>
      </c>
      <c r="S12" s="81">
        <v>1</v>
      </c>
      <c r="T12" s="82">
        <f>IFERROR(S12/(O12+P12),"-")</f>
        <v>0.16666666666667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0.33333333333333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0.16666666666667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87</v>
      </c>
      <c r="E13" s="203" t="s">
        <v>88</v>
      </c>
      <c r="F13" s="203" t="s">
        <v>63</v>
      </c>
      <c r="G13" s="203" t="s">
        <v>89</v>
      </c>
      <c r="H13" s="90" t="s">
        <v>90</v>
      </c>
      <c r="I13" s="205" t="s">
        <v>91</v>
      </c>
      <c r="J13" s="188"/>
      <c r="K13" s="81">
        <v>11</v>
      </c>
      <c r="L13" s="81">
        <v>0</v>
      </c>
      <c r="M13" s="81">
        <v>40</v>
      </c>
      <c r="N13" s="91">
        <v>4</v>
      </c>
      <c r="O13" s="92">
        <v>0</v>
      </c>
      <c r="P13" s="93">
        <f>N13+O13</f>
        <v>4</v>
      </c>
      <c r="Q13" s="82">
        <f>IFERROR(P13/M13,"-")</f>
        <v>0.1</v>
      </c>
      <c r="R13" s="81">
        <v>0</v>
      </c>
      <c r="S13" s="81">
        <v>1</v>
      </c>
      <c r="T13" s="82">
        <f>IFERROR(S13/(O13+P13),"-")</f>
        <v>0.25</v>
      </c>
      <c r="U13" s="182"/>
      <c r="V13" s="84">
        <v>2</v>
      </c>
      <c r="W13" s="82">
        <f>IF(P13=0,"-",V13/P13)</f>
        <v>0.5</v>
      </c>
      <c r="X13" s="186">
        <v>8000</v>
      </c>
      <c r="Y13" s="187">
        <f>IFERROR(X13/P13,"-")</f>
        <v>2000</v>
      </c>
      <c r="Z13" s="187">
        <f>IFERROR(X13/V13,"-")</f>
        <v>4000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>
        <v>1</v>
      </c>
      <c r="BQ13" s="122">
        <f>IFERROR(BP13/BN13,"-")</f>
        <v>0.5</v>
      </c>
      <c r="BR13" s="123">
        <v>5000</v>
      </c>
      <c r="BS13" s="124">
        <f>IFERROR(BR13/BN13,"-")</f>
        <v>2500</v>
      </c>
      <c r="BT13" s="125">
        <v>1</v>
      </c>
      <c r="BU13" s="125"/>
      <c r="BV13" s="125"/>
      <c r="BW13" s="126">
        <v>1</v>
      </c>
      <c r="BX13" s="127">
        <f>IF(P13=0,"",IF(BW13=0,"",(BW13/P13)))</f>
        <v>0.25</v>
      </c>
      <c r="BY13" s="128">
        <v>1</v>
      </c>
      <c r="BZ13" s="129">
        <f>IFERROR(BY13/BW13,"-")</f>
        <v>1</v>
      </c>
      <c r="CA13" s="130">
        <v>3000</v>
      </c>
      <c r="CB13" s="131">
        <f>IFERROR(CA13/BW13,"-")</f>
        <v>3000</v>
      </c>
      <c r="CC13" s="132">
        <v>1</v>
      </c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8000</v>
      </c>
      <c r="CQ13" s="141">
        <v>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92</v>
      </c>
      <c r="C14" s="203"/>
      <c r="D14" s="203" t="s">
        <v>87</v>
      </c>
      <c r="E14" s="203" t="s">
        <v>88</v>
      </c>
      <c r="F14" s="203" t="s">
        <v>78</v>
      </c>
      <c r="G14" s="203"/>
      <c r="H14" s="90"/>
      <c r="I14" s="90"/>
      <c r="J14" s="188"/>
      <c r="K14" s="81">
        <v>38</v>
      </c>
      <c r="L14" s="81">
        <v>29</v>
      </c>
      <c r="M14" s="81">
        <v>31</v>
      </c>
      <c r="N14" s="91">
        <v>4</v>
      </c>
      <c r="O14" s="92">
        <v>0</v>
      </c>
      <c r="P14" s="93">
        <f>N14+O14</f>
        <v>4</v>
      </c>
      <c r="Q14" s="82">
        <f>IFERROR(P14/M14,"-")</f>
        <v>0.12903225806452</v>
      </c>
      <c r="R14" s="81">
        <v>1</v>
      </c>
      <c r="S14" s="81">
        <v>1</v>
      </c>
      <c r="T14" s="82">
        <f>IFERROR(S14/(O14+P14),"-")</f>
        <v>0.25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4</v>
      </c>
      <c r="BX14" s="127">
        <f>IF(P14=0,"",IF(BW14=0,"",(BW14/P14)))</f>
        <v>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93</v>
      </c>
      <c r="C15" s="203"/>
      <c r="D15" s="203" t="s">
        <v>94</v>
      </c>
      <c r="E15" s="203" t="s">
        <v>95</v>
      </c>
      <c r="F15" s="203" t="s">
        <v>63</v>
      </c>
      <c r="G15" s="203" t="s">
        <v>89</v>
      </c>
      <c r="H15" s="90" t="s">
        <v>90</v>
      </c>
      <c r="I15" s="205" t="s">
        <v>96</v>
      </c>
      <c r="J15" s="188"/>
      <c r="K15" s="81">
        <v>7</v>
      </c>
      <c r="L15" s="81">
        <v>0</v>
      </c>
      <c r="M15" s="81">
        <v>52</v>
      </c>
      <c r="N15" s="91">
        <v>5</v>
      </c>
      <c r="O15" s="92">
        <v>0</v>
      </c>
      <c r="P15" s="93">
        <f>N15+O15</f>
        <v>5</v>
      </c>
      <c r="Q15" s="82">
        <f>IFERROR(P15/M15,"-")</f>
        <v>0.096153846153846</v>
      </c>
      <c r="R15" s="81">
        <v>2</v>
      </c>
      <c r="S15" s="81">
        <v>0</v>
      </c>
      <c r="T15" s="82">
        <f>IFERROR(S15/(O15+P15),"-")</f>
        <v>0</v>
      </c>
      <c r="U15" s="182"/>
      <c r="V15" s="84">
        <v>1</v>
      </c>
      <c r="W15" s="82">
        <f>IF(P15=0,"-",V15/P15)</f>
        <v>0.2</v>
      </c>
      <c r="X15" s="186">
        <v>12000</v>
      </c>
      <c r="Y15" s="187">
        <f>IFERROR(X15/P15,"-")</f>
        <v>2400</v>
      </c>
      <c r="Z15" s="187">
        <f>IFERROR(X15/V15,"-")</f>
        <v>12000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4</v>
      </c>
      <c r="BO15" s="120">
        <f>IF(P15=0,"",IF(BN15=0,"",(BN15/P15)))</f>
        <v>0.8</v>
      </c>
      <c r="BP15" s="121">
        <v>1</v>
      </c>
      <c r="BQ15" s="122">
        <f>IFERROR(BP15/BN15,"-")</f>
        <v>0.25</v>
      </c>
      <c r="BR15" s="123">
        <v>12000</v>
      </c>
      <c r="BS15" s="124">
        <f>IFERROR(BR15/BN15,"-")</f>
        <v>3000</v>
      </c>
      <c r="BT15" s="125"/>
      <c r="BU15" s="125"/>
      <c r="BV15" s="125">
        <v>1</v>
      </c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12000</v>
      </c>
      <c r="CQ15" s="141">
        <v>12000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97</v>
      </c>
      <c r="C16" s="203"/>
      <c r="D16" s="203" t="s">
        <v>94</v>
      </c>
      <c r="E16" s="203" t="s">
        <v>95</v>
      </c>
      <c r="F16" s="203" t="s">
        <v>78</v>
      </c>
      <c r="G16" s="203"/>
      <c r="H16" s="90"/>
      <c r="I16" s="90"/>
      <c r="J16" s="188"/>
      <c r="K16" s="81">
        <v>28</v>
      </c>
      <c r="L16" s="81">
        <v>21</v>
      </c>
      <c r="M16" s="81">
        <v>8</v>
      </c>
      <c r="N16" s="91">
        <v>5</v>
      </c>
      <c r="O16" s="92">
        <v>0</v>
      </c>
      <c r="P16" s="93">
        <f>N16+O16</f>
        <v>5</v>
      </c>
      <c r="Q16" s="82">
        <f>IFERROR(P16/M16,"-")</f>
        <v>0.625</v>
      </c>
      <c r="R16" s="81">
        <v>1</v>
      </c>
      <c r="S16" s="81">
        <v>1</v>
      </c>
      <c r="T16" s="82">
        <f>IFERROR(S16/(O16+P16),"-")</f>
        <v>0.2</v>
      </c>
      <c r="U16" s="182"/>
      <c r="V16" s="84">
        <v>1</v>
      </c>
      <c r="W16" s="82">
        <f>IF(P16=0,"-",V16/P16)</f>
        <v>0.2</v>
      </c>
      <c r="X16" s="186">
        <v>167000</v>
      </c>
      <c r="Y16" s="187">
        <f>IFERROR(X16/P16,"-")</f>
        <v>33400</v>
      </c>
      <c r="Z16" s="187">
        <f>IFERROR(X16/V16,"-")</f>
        <v>167000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0.4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0.4</v>
      </c>
      <c r="BY16" s="128">
        <v>1</v>
      </c>
      <c r="BZ16" s="129">
        <f>IFERROR(BY16/BW16,"-")</f>
        <v>0.5</v>
      </c>
      <c r="CA16" s="130">
        <v>167000</v>
      </c>
      <c r="CB16" s="131">
        <f>IFERROR(CA16/BW16,"-")</f>
        <v>83500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167000</v>
      </c>
      <c r="CQ16" s="141">
        <v>167000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0.8125</v>
      </c>
      <c r="B17" s="203" t="s">
        <v>98</v>
      </c>
      <c r="C17" s="203"/>
      <c r="D17" s="203" t="s">
        <v>99</v>
      </c>
      <c r="E17" s="203" t="s">
        <v>95</v>
      </c>
      <c r="F17" s="203" t="s">
        <v>63</v>
      </c>
      <c r="G17" s="203" t="s">
        <v>100</v>
      </c>
      <c r="H17" s="90" t="s">
        <v>101</v>
      </c>
      <c r="I17" s="205" t="s">
        <v>91</v>
      </c>
      <c r="J17" s="188">
        <v>320000</v>
      </c>
      <c r="K17" s="81">
        <v>56</v>
      </c>
      <c r="L17" s="81">
        <v>0</v>
      </c>
      <c r="M17" s="81">
        <v>161</v>
      </c>
      <c r="N17" s="91">
        <v>30</v>
      </c>
      <c r="O17" s="92">
        <v>0</v>
      </c>
      <c r="P17" s="93">
        <f>N17+O17</f>
        <v>30</v>
      </c>
      <c r="Q17" s="82">
        <f>IFERROR(P17/M17,"-")</f>
        <v>0.18633540372671</v>
      </c>
      <c r="R17" s="81">
        <v>2</v>
      </c>
      <c r="S17" s="81">
        <v>14</v>
      </c>
      <c r="T17" s="82">
        <f>IFERROR(S17/(O17+P17),"-")</f>
        <v>0.46666666666667</v>
      </c>
      <c r="U17" s="182">
        <f>IFERROR(J17/SUM(P17:P18),"-")</f>
        <v>6666.6666666667</v>
      </c>
      <c r="V17" s="84">
        <v>6</v>
      </c>
      <c r="W17" s="82">
        <f>IF(P17=0,"-",V17/P17)</f>
        <v>0.2</v>
      </c>
      <c r="X17" s="186">
        <v>31000</v>
      </c>
      <c r="Y17" s="187">
        <f>IFERROR(X17/P17,"-")</f>
        <v>1033.3333333333</v>
      </c>
      <c r="Z17" s="187">
        <f>IFERROR(X17/V17,"-")</f>
        <v>5166.6666666667</v>
      </c>
      <c r="AA17" s="188">
        <f>SUM(X17:X18)-SUM(J17:J18)</f>
        <v>-60000</v>
      </c>
      <c r="AB17" s="85">
        <f>SUM(X17:X18)/SUM(J17:J18)</f>
        <v>0.8125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6</v>
      </c>
      <c r="AW17" s="107">
        <f>IF(P17=0,"",IF(AV17=0,"",(AV17/P17)))</f>
        <v>0.2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15</v>
      </c>
      <c r="BF17" s="113">
        <f>IF(P17=0,"",IF(BE17=0,"",(BE17/P17)))</f>
        <v>0.5</v>
      </c>
      <c r="BG17" s="112">
        <v>4</v>
      </c>
      <c r="BH17" s="114">
        <f>IFERROR(BG17/BE17,"-")</f>
        <v>0.26666666666667</v>
      </c>
      <c r="BI17" s="115">
        <v>12000</v>
      </c>
      <c r="BJ17" s="116">
        <f>IFERROR(BI17/BE17,"-")</f>
        <v>800</v>
      </c>
      <c r="BK17" s="117">
        <v>4</v>
      </c>
      <c r="BL17" s="117"/>
      <c r="BM17" s="117"/>
      <c r="BN17" s="119">
        <v>8</v>
      </c>
      <c r="BO17" s="120">
        <f>IF(P17=0,"",IF(BN17=0,"",(BN17/P17)))</f>
        <v>0.26666666666667</v>
      </c>
      <c r="BP17" s="121">
        <v>2</v>
      </c>
      <c r="BQ17" s="122">
        <f>IFERROR(BP17/BN17,"-")</f>
        <v>0.25</v>
      </c>
      <c r="BR17" s="123">
        <v>19000</v>
      </c>
      <c r="BS17" s="124">
        <f>IFERROR(BR17/BN17,"-")</f>
        <v>2375</v>
      </c>
      <c r="BT17" s="125">
        <v>1</v>
      </c>
      <c r="BU17" s="125"/>
      <c r="BV17" s="125">
        <v>1</v>
      </c>
      <c r="BW17" s="126">
        <v>1</v>
      </c>
      <c r="BX17" s="127">
        <f>IF(P17=0,"",IF(BW17=0,"",(BW17/P17)))</f>
        <v>0.033333333333333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6</v>
      </c>
      <c r="CP17" s="141">
        <v>31000</v>
      </c>
      <c r="CQ17" s="141">
        <v>14000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102</v>
      </c>
      <c r="C18" s="203"/>
      <c r="D18" s="203" t="s">
        <v>99</v>
      </c>
      <c r="E18" s="203" t="s">
        <v>95</v>
      </c>
      <c r="F18" s="203" t="s">
        <v>78</v>
      </c>
      <c r="G18" s="203"/>
      <c r="H18" s="90"/>
      <c r="I18" s="90"/>
      <c r="J18" s="188"/>
      <c r="K18" s="81">
        <v>59</v>
      </c>
      <c r="L18" s="81">
        <v>50</v>
      </c>
      <c r="M18" s="81">
        <v>23</v>
      </c>
      <c r="N18" s="91">
        <v>18</v>
      </c>
      <c r="O18" s="92">
        <v>0</v>
      </c>
      <c r="P18" s="93">
        <f>N18+O18</f>
        <v>18</v>
      </c>
      <c r="Q18" s="82">
        <f>IFERROR(P18/M18,"-")</f>
        <v>0.78260869565217</v>
      </c>
      <c r="R18" s="81">
        <v>3</v>
      </c>
      <c r="S18" s="81">
        <v>5</v>
      </c>
      <c r="T18" s="82">
        <f>IFERROR(S18/(O18+P18),"-")</f>
        <v>0.27777777777778</v>
      </c>
      <c r="U18" s="182"/>
      <c r="V18" s="84">
        <v>7</v>
      </c>
      <c r="W18" s="82">
        <f>IF(P18=0,"-",V18/P18)</f>
        <v>0.38888888888889</v>
      </c>
      <c r="X18" s="186">
        <v>229000</v>
      </c>
      <c r="Y18" s="187">
        <f>IFERROR(X18/P18,"-")</f>
        <v>12722.222222222</v>
      </c>
      <c r="Z18" s="187">
        <f>IFERROR(X18/V18,"-")</f>
        <v>32714.285714286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0.055555555555556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0.11111111111111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10</v>
      </c>
      <c r="BO18" s="120">
        <f>IF(P18=0,"",IF(BN18=0,"",(BN18/P18)))</f>
        <v>0.55555555555556</v>
      </c>
      <c r="BP18" s="121">
        <v>4</v>
      </c>
      <c r="BQ18" s="122">
        <f>IFERROR(BP18/BN18,"-")</f>
        <v>0.4</v>
      </c>
      <c r="BR18" s="123">
        <v>143000</v>
      </c>
      <c r="BS18" s="124">
        <f>IFERROR(BR18/BN18,"-")</f>
        <v>14300</v>
      </c>
      <c r="BT18" s="125">
        <v>2</v>
      </c>
      <c r="BU18" s="125"/>
      <c r="BV18" s="125">
        <v>2</v>
      </c>
      <c r="BW18" s="126">
        <v>3</v>
      </c>
      <c r="BX18" s="127">
        <f>IF(P18=0,"",IF(BW18=0,"",(BW18/P18)))</f>
        <v>0.16666666666667</v>
      </c>
      <c r="BY18" s="128">
        <v>2</v>
      </c>
      <c r="BZ18" s="129">
        <f>IFERROR(BY18/BW18,"-")</f>
        <v>0.66666666666667</v>
      </c>
      <c r="CA18" s="130">
        <v>42000</v>
      </c>
      <c r="CB18" s="131">
        <f>IFERROR(CA18/BW18,"-")</f>
        <v>14000</v>
      </c>
      <c r="CC18" s="132">
        <v>1</v>
      </c>
      <c r="CD18" s="132"/>
      <c r="CE18" s="132">
        <v>1</v>
      </c>
      <c r="CF18" s="133">
        <v>2</v>
      </c>
      <c r="CG18" s="134">
        <f>IF(P18=0,"",IF(CF18=0,"",(CF18/P18)))</f>
        <v>0.11111111111111</v>
      </c>
      <c r="CH18" s="135">
        <v>1</v>
      </c>
      <c r="CI18" s="136">
        <f>IFERROR(CH18/CF18,"-")</f>
        <v>0.5</v>
      </c>
      <c r="CJ18" s="137">
        <v>44000</v>
      </c>
      <c r="CK18" s="138">
        <f>IFERROR(CJ18/CF18,"-")</f>
        <v>22000</v>
      </c>
      <c r="CL18" s="139"/>
      <c r="CM18" s="139"/>
      <c r="CN18" s="139">
        <v>1</v>
      </c>
      <c r="CO18" s="140">
        <v>7</v>
      </c>
      <c r="CP18" s="141">
        <v>229000</v>
      </c>
      <c r="CQ18" s="141">
        <v>122000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0.385</v>
      </c>
      <c r="B19" s="203" t="s">
        <v>103</v>
      </c>
      <c r="C19" s="203"/>
      <c r="D19" s="203" t="s">
        <v>68</v>
      </c>
      <c r="E19" s="203" t="s">
        <v>104</v>
      </c>
      <c r="F19" s="203" t="s">
        <v>63</v>
      </c>
      <c r="G19" s="203" t="s">
        <v>105</v>
      </c>
      <c r="H19" s="90" t="s">
        <v>65</v>
      </c>
      <c r="I19" s="205" t="s">
        <v>106</v>
      </c>
      <c r="J19" s="188">
        <v>400000</v>
      </c>
      <c r="K19" s="81">
        <v>42</v>
      </c>
      <c r="L19" s="81">
        <v>0</v>
      </c>
      <c r="M19" s="81">
        <v>121</v>
      </c>
      <c r="N19" s="91">
        <v>19</v>
      </c>
      <c r="O19" s="92">
        <v>1</v>
      </c>
      <c r="P19" s="93">
        <f>N19+O19</f>
        <v>20</v>
      </c>
      <c r="Q19" s="82">
        <f>IFERROR(P19/M19,"-")</f>
        <v>0.16528925619835</v>
      </c>
      <c r="R19" s="81">
        <v>6</v>
      </c>
      <c r="S19" s="81">
        <v>5</v>
      </c>
      <c r="T19" s="82">
        <f>IFERROR(S19/(O19+P19),"-")</f>
        <v>0.23809523809524</v>
      </c>
      <c r="U19" s="182">
        <f>IFERROR(J19/SUM(P19:P20),"-")</f>
        <v>13333.333333333</v>
      </c>
      <c r="V19" s="84">
        <v>5</v>
      </c>
      <c r="W19" s="82">
        <f>IF(P19=0,"-",V19/P19)</f>
        <v>0.25</v>
      </c>
      <c r="X19" s="186">
        <v>138000</v>
      </c>
      <c r="Y19" s="187">
        <f>IFERROR(X19/P19,"-")</f>
        <v>6900</v>
      </c>
      <c r="Z19" s="187">
        <f>IFERROR(X19/V19,"-")</f>
        <v>27600</v>
      </c>
      <c r="AA19" s="188">
        <f>SUM(X19:X20)-SUM(J19:J20)</f>
        <v>-246000</v>
      </c>
      <c r="AB19" s="85">
        <f>SUM(X19:X20)/SUM(J19:J20)</f>
        <v>0.385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2</v>
      </c>
      <c r="AN19" s="101">
        <f>IF(P19=0,"",IF(AM19=0,"",(AM19/P19)))</f>
        <v>0.1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0.05</v>
      </c>
      <c r="AX19" s="106">
        <v>1</v>
      </c>
      <c r="AY19" s="108">
        <f>IFERROR(AX19/AV19,"-")</f>
        <v>1</v>
      </c>
      <c r="AZ19" s="109">
        <v>80000</v>
      </c>
      <c r="BA19" s="110">
        <f>IFERROR(AZ19/AV19,"-")</f>
        <v>80000</v>
      </c>
      <c r="BB19" s="111"/>
      <c r="BC19" s="111"/>
      <c r="BD19" s="111">
        <v>1</v>
      </c>
      <c r="BE19" s="112">
        <v>8</v>
      </c>
      <c r="BF19" s="113">
        <f>IF(P19=0,"",IF(BE19=0,"",(BE19/P19)))</f>
        <v>0.4</v>
      </c>
      <c r="BG19" s="112">
        <v>2</v>
      </c>
      <c r="BH19" s="114">
        <f>IFERROR(BG19/BE19,"-")</f>
        <v>0.25</v>
      </c>
      <c r="BI19" s="115">
        <v>38000</v>
      </c>
      <c r="BJ19" s="116">
        <f>IFERROR(BI19/BE19,"-")</f>
        <v>4750</v>
      </c>
      <c r="BK19" s="117">
        <v>1</v>
      </c>
      <c r="BL19" s="117"/>
      <c r="BM19" s="117">
        <v>1</v>
      </c>
      <c r="BN19" s="119">
        <v>5</v>
      </c>
      <c r="BO19" s="120">
        <f>IF(P19=0,"",IF(BN19=0,"",(BN19/P19)))</f>
        <v>0.25</v>
      </c>
      <c r="BP19" s="121">
        <v>1</v>
      </c>
      <c r="BQ19" s="122">
        <f>IFERROR(BP19/BN19,"-")</f>
        <v>0.2</v>
      </c>
      <c r="BR19" s="123">
        <v>17000</v>
      </c>
      <c r="BS19" s="124">
        <f>IFERROR(BR19/BN19,"-")</f>
        <v>3400</v>
      </c>
      <c r="BT19" s="125"/>
      <c r="BU19" s="125"/>
      <c r="BV19" s="125">
        <v>1</v>
      </c>
      <c r="BW19" s="126">
        <v>4</v>
      </c>
      <c r="BX19" s="127">
        <f>IF(P19=0,"",IF(BW19=0,"",(BW19/P19)))</f>
        <v>0.2</v>
      </c>
      <c r="BY19" s="128">
        <v>1</v>
      </c>
      <c r="BZ19" s="129">
        <f>IFERROR(BY19/BW19,"-")</f>
        <v>0.25</v>
      </c>
      <c r="CA19" s="130">
        <v>3000</v>
      </c>
      <c r="CB19" s="131">
        <f>IFERROR(CA19/BW19,"-")</f>
        <v>750</v>
      </c>
      <c r="CC19" s="132">
        <v>1</v>
      </c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5</v>
      </c>
      <c r="CP19" s="141">
        <v>138000</v>
      </c>
      <c r="CQ19" s="141">
        <v>80000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107</v>
      </c>
      <c r="C20" s="203"/>
      <c r="D20" s="203" t="s">
        <v>68</v>
      </c>
      <c r="E20" s="203" t="s">
        <v>104</v>
      </c>
      <c r="F20" s="203" t="s">
        <v>78</v>
      </c>
      <c r="G20" s="203"/>
      <c r="H20" s="90"/>
      <c r="I20" s="90"/>
      <c r="J20" s="188"/>
      <c r="K20" s="81">
        <v>54</v>
      </c>
      <c r="L20" s="81">
        <v>36</v>
      </c>
      <c r="M20" s="81">
        <v>13</v>
      </c>
      <c r="N20" s="91">
        <v>10</v>
      </c>
      <c r="O20" s="92">
        <v>0</v>
      </c>
      <c r="P20" s="93">
        <f>N20+O20</f>
        <v>10</v>
      </c>
      <c r="Q20" s="82">
        <f>IFERROR(P20/M20,"-")</f>
        <v>0.76923076923077</v>
      </c>
      <c r="R20" s="81">
        <v>3</v>
      </c>
      <c r="S20" s="81">
        <v>1</v>
      </c>
      <c r="T20" s="82">
        <f>IFERROR(S20/(O20+P20),"-")</f>
        <v>0.1</v>
      </c>
      <c r="U20" s="182"/>
      <c r="V20" s="84">
        <v>2</v>
      </c>
      <c r="W20" s="82">
        <f>IF(P20=0,"-",V20/P20)</f>
        <v>0.2</v>
      </c>
      <c r="X20" s="186">
        <v>16000</v>
      </c>
      <c r="Y20" s="187">
        <f>IFERROR(X20/P20,"-")</f>
        <v>1600</v>
      </c>
      <c r="Z20" s="187">
        <f>IFERROR(X20/V20,"-")</f>
        <v>8000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0.1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4</v>
      </c>
      <c r="BO20" s="120">
        <f>IF(P20=0,"",IF(BN20=0,"",(BN20/P20)))</f>
        <v>0.4</v>
      </c>
      <c r="BP20" s="121">
        <v>1</v>
      </c>
      <c r="BQ20" s="122">
        <f>IFERROR(BP20/BN20,"-")</f>
        <v>0.25</v>
      </c>
      <c r="BR20" s="123">
        <v>3000</v>
      </c>
      <c r="BS20" s="124">
        <f>IFERROR(BR20/BN20,"-")</f>
        <v>750</v>
      </c>
      <c r="BT20" s="125">
        <v>1</v>
      </c>
      <c r="BU20" s="125"/>
      <c r="BV20" s="125"/>
      <c r="BW20" s="126">
        <v>4</v>
      </c>
      <c r="BX20" s="127">
        <f>IF(P20=0,"",IF(BW20=0,"",(BW20/P20)))</f>
        <v>0.4</v>
      </c>
      <c r="BY20" s="128">
        <v>1</v>
      </c>
      <c r="BZ20" s="129">
        <f>IFERROR(BY20/BW20,"-")</f>
        <v>0.25</v>
      </c>
      <c r="CA20" s="130">
        <v>13000</v>
      </c>
      <c r="CB20" s="131">
        <f>IFERROR(CA20/BW20,"-")</f>
        <v>3250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2</v>
      </c>
      <c r="CP20" s="141">
        <v>16000</v>
      </c>
      <c r="CQ20" s="141">
        <v>13000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1.7576923076923</v>
      </c>
      <c r="B21" s="203" t="s">
        <v>108</v>
      </c>
      <c r="C21" s="203"/>
      <c r="D21" s="203" t="s">
        <v>109</v>
      </c>
      <c r="E21" s="203" t="s">
        <v>110</v>
      </c>
      <c r="F21" s="203" t="s">
        <v>63</v>
      </c>
      <c r="G21" s="203" t="s">
        <v>100</v>
      </c>
      <c r="H21" s="90" t="s">
        <v>111</v>
      </c>
      <c r="I21" s="90" t="s">
        <v>112</v>
      </c>
      <c r="J21" s="188">
        <v>260000</v>
      </c>
      <c r="K21" s="81">
        <v>8</v>
      </c>
      <c r="L21" s="81">
        <v>0</v>
      </c>
      <c r="M21" s="81">
        <v>47</v>
      </c>
      <c r="N21" s="91">
        <v>3</v>
      </c>
      <c r="O21" s="92">
        <v>0</v>
      </c>
      <c r="P21" s="93">
        <f>N21+O21</f>
        <v>3</v>
      </c>
      <c r="Q21" s="82">
        <f>IFERROR(P21/M21,"-")</f>
        <v>0.063829787234043</v>
      </c>
      <c r="R21" s="81">
        <v>0</v>
      </c>
      <c r="S21" s="81">
        <v>3</v>
      </c>
      <c r="T21" s="82">
        <f>IFERROR(S21/(O21+P21),"-")</f>
        <v>1</v>
      </c>
      <c r="U21" s="182">
        <f>IFERROR(J21/SUM(P21:P24),"-")</f>
        <v>6842.1052631579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SUM(X21:X24)-SUM(J21:J24)</f>
        <v>197000</v>
      </c>
      <c r="AB21" s="85">
        <f>SUM(X21:X24)/SUM(J21:J24)</f>
        <v>1.7576923076923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0.66666666666667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0.33333333333333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113</v>
      </c>
      <c r="C22" s="203"/>
      <c r="D22" s="203" t="s">
        <v>114</v>
      </c>
      <c r="E22" s="203" t="s">
        <v>115</v>
      </c>
      <c r="F22" s="203" t="s">
        <v>63</v>
      </c>
      <c r="G22" s="203"/>
      <c r="H22" s="90" t="s">
        <v>111</v>
      </c>
      <c r="I22" s="90" t="s">
        <v>116</v>
      </c>
      <c r="J22" s="188"/>
      <c r="K22" s="81">
        <v>12</v>
      </c>
      <c r="L22" s="81">
        <v>0</v>
      </c>
      <c r="M22" s="81">
        <v>48</v>
      </c>
      <c r="N22" s="91">
        <v>5</v>
      </c>
      <c r="O22" s="92">
        <v>0</v>
      </c>
      <c r="P22" s="93">
        <f>N22+O22</f>
        <v>5</v>
      </c>
      <c r="Q22" s="82">
        <f>IFERROR(P22/M22,"-")</f>
        <v>0.10416666666667</v>
      </c>
      <c r="R22" s="81">
        <v>0</v>
      </c>
      <c r="S22" s="81">
        <v>2</v>
      </c>
      <c r="T22" s="82">
        <f>IFERROR(S22/(O22+P22),"-")</f>
        <v>0.4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>
        <v>1</v>
      </c>
      <c r="AE22" s="95">
        <f>IF(P22=0,"",IF(AD22=0,"",(AD22/P22)))</f>
        <v>0.2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>
        <v>1</v>
      </c>
      <c r="AN22" s="101">
        <f>IF(P22=0,"",IF(AM22=0,"",(AM22/P22)))</f>
        <v>0.2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0.2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0.2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0.2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117</v>
      </c>
      <c r="C23" s="203"/>
      <c r="D23" s="203" t="s">
        <v>118</v>
      </c>
      <c r="E23" s="203" t="s">
        <v>119</v>
      </c>
      <c r="F23" s="203" t="s">
        <v>63</v>
      </c>
      <c r="G23" s="203"/>
      <c r="H23" s="90" t="s">
        <v>111</v>
      </c>
      <c r="I23" s="90" t="s">
        <v>120</v>
      </c>
      <c r="J23" s="188"/>
      <c r="K23" s="81">
        <v>22</v>
      </c>
      <c r="L23" s="81">
        <v>0</v>
      </c>
      <c r="M23" s="81">
        <v>62</v>
      </c>
      <c r="N23" s="91">
        <v>7</v>
      </c>
      <c r="O23" s="92">
        <v>0</v>
      </c>
      <c r="P23" s="93">
        <f>N23+O23</f>
        <v>7</v>
      </c>
      <c r="Q23" s="82">
        <f>IFERROR(P23/M23,"-")</f>
        <v>0.11290322580645</v>
      </c>
      <c r="R23" s="81">
        <v>2</v>
      </c>
      <c r="S23" s="81">
        <v>3</v>
      </c>
      <c r="T23" s="82">
        <f>IFERROR(S23/(O23+P23),"-")</f>
        <v>0.42857142857143</v>
      </c>
      <c r="U23" s="182"/>
      <c r="V23" s="84">
        <v>1</v>
      </c>
      <c r="W23" s="82">
        <f>IF(P23=0,"-",V23/P23)</f>
        <v>0.14285714285714</v>
      </c>
      <c r="X23" s="186">
        <v>5000</v>
      </c>
      <c r="Y23" s="187">
        <f>IFERROR(X23/P23,"-")</f>
        <v>714.28571428571</v>
      </c>
      <c r="Z23" s="187">
        <f>IFERROR(X23/V23,"-")</f>
        <v>5000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3</v>
      </c>
      <c r="BO23" s="120">
        <f>IF(P23=0,"",IF(BN23=0,"",(BN23/P23)))</f>
        <v>0.42857142857143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3</v>
      </c>
      <c r="BX23" s="127">
        <f>IF(P23=0,"",IF(BW23=0,"",(BW23/P23)))</f>
        <v>0.42857142857143</v>
      </c>
      <c r="BY23" s="128">
        <v>1</v>
      </c>
      <c r="BZ23" s="129">
        <f>IFERROR(BY23/BW23,"-")</f>
        <v>0.33333333333333</v>
      </c>
      <c r="CA23" s="130">
        <v>5000</v>
      </c>
      <c r="CB23" s="131">
        <f>IFERROR(CA23/BW23,"-")</f>
        <v>1666.6666666667</v>
      </c>
      <c r="CC23" s="132">
        <v>1</v>
      </c>
      <c r="CD23" s="132"/>
      <c r="CE23" s="132"/>
      <c r="CF23" s="133">
        <v>1</v>
      </c>
      <c r="CG23" s="134">
        <f>IF(P23=0,"",IF(CF23=0,"",(CF23/P23)))</f>
        <v>0.14285714285714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</v>
      </c>
      <c r="CP23" s="141">
        <v>5000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121</v>
      </c>
      <c r="C24" s="203"/>
      <c r="D24" s="203" t="s">
        <v>122</v>
      </c>
      <c r="E24" s="203" t="s">
        <v>122</v>
      </c>
      <c r="F24" s="203" t="s">
        <v>78</v>
      </c>
      <c r="G24" s="203"/>
      <c r="H24" s="90"/>
      <c r="I24" s="90"/>
      <c r="J24" s="188"/>
      <c r="K24" s="81">
        <v>154</v>
      </c>
      <c r="L24" s="81">
        <v>84</v>
      </c>
      <c r="M24" s="81">
        <v>46</v>
      </c>
      <c r="N24" s="91">
        <v>23</v>
      </c>
      <c r="O24" s="92">
        <v>0</v>
      </c>
      <c r="P24" s="93">
        <f>N24+O24</f>
        <v>23</v>
      </c>
      <c r="Q24" s="82">
        <f>IFERROR(P24/M24,"-")</f>
        <v>0.5</v>
      </c>
      <c r="R24" s="81">
        <v>5</v>
      </c>
      <c r="S24" s="81">
        <v>3</v>
      </c>
      <c r="T24" s="82">
        <f>IFERROR(S24/(O24+P24),"-")</f>
        <v>0.1304347826087</v>
      </c>
      <c r="U24" s="182"/>
      <c r="V24" s="84">
        <v>9</v>
      </c>
      <c r="W24" s="82">
        <f>IF(P24=0,"-",V24/P24)</f>
        <v>0.39130434782609</v>
      </c>
      <c r="X24" s="186">
        <v>452000</v>
      </c>
      <c r="Y24" s="187">
        <f>IFERROR(X24/P24,"-")</f>
        <v>19652.173913043</v>
      </c>
      <c r="Z24" s="187">
        <f>IFERROR(X24/V24,"-")</f>
        <v>50222.222222222</v>
      </c>
      <c r="AA24" s="188"/>
      <c r="AB24" s="85"/>
      <c r="AC24" s="79"/>
      <c r="AD24" s="94">
        <v>1</v>
      </c>
      <c r="AE24" s="95">
        <f>IF(P24=0,"",IF(AD24=0,"",(AD24/P24)))</f>
        <v>0.043478260869565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0.043478260869565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5</v>
      </c>
      <c r="BF24" s="113">
        <f>IF(P24=0,"",IF(BE24=0,"",(BE24/P24)))</f>
        <v>0.21739130434783</v>
      </c>
      <c r="BG24" s="112">
        <v>1</v>
      </c>
      <c r="BH24" s="114">
        <f>IFERROR(BG24/BE24,"-")</f>
        <v>0.2</v>
      </c>
      <c r="BI24" s="115">
        <v>40000</v>
      </c>
      <c r="BJ24" s="116">
        <f>IFERROR(BI24/BE24,"-")</f>
        <v>8000</v>
      </c>
      <c r="BK24" s="117"/>
      <c r="BL24" s="117"/>
      <c r="BM24" s="117">
        <v>1</v>
      </c>
      <c r="BN24" s="119">
        <v>6</v>
      </c>
      <c r="BO24" s="120">
        <f>IF(P24=0,"",IF(BN24=0,"",(BN24/P24)))</f>
        <v>0.26086956521739</v>
      </c>
      <c r="BP24" s="121">
        <v>1</v>
      </c>
      <c r="BQ24" s="122">
        <f>IFERROR(BP24/BN24,"-")</f>
        <v>0.16666666666667</v>
      </c>
      <c r="BR24" s="123">
        <v>9000</v>
      </c>
      <c r="BS24" s="124">
        <f>IFERROR(BR24/BN24,"-")</f>
        <v>1500</v>
      </c>
      <c r="BT24" s="125"/>
      <c r="BU24" s="125"/>
      <c r="BV24" s="125">
        <v>1</v>
      </c>
      <c r="BW24" s="126">
        <v>10</v>
      </c>
      <c r="BX24" s="127">
        <f>IF(P24=0,"",IF(BW24=0,"",(BW24/P24)))</f>
        <v>0.43478260869565</v>
      </c>
      <c r="BY24" s="128">
        <v>7</v>
      </c>
      <c r="BZ24" s="129">
        <f>IFERROR(BY24/BW24,"-")</f>
        <v>0.7</v>
      </c>
      <c r="CA24" s="130">
        <v>423000</v>
      </c>
      <c r="CB24" s="131">
        <f>IFERROR(CA24/BW24,"-")</f>
        <v>42300</v>
      </c>
      <c r="CC24" s="132">
        <v>4</v>
      </c>
      <c r="CD24" s="132">
        <v>2</v>
      </c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9</v>
      </c>
      <c r="CP24" s="141">
        <v>452000</v>
      </c>
      <c r="CQ24" s="141">
        <v>380000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2.86</v>
      </c>
      <c r="B25" s="203" t="s">
        <v>123</v>
      </c>
      <c r="C25" s="203"/>
      <c r="D25" s="203" t="s">
        <v>109</v>
      </c>
      <c r="E25" s="203" t="s">
        <v>110</v>
      </c>
      <c r="F25" s="203" t="s">
        <v>63</v>
      </c>
      <c r="G25" s="203" t="s">
        <v>124</v>
      </c>
      <c r="H25" s="90" t="s">
        <v>125</v>
      </c>
      <c r="I25" s="90" t="s">
        <v>112</v>
      </c>
      <c r="J25" s="188">
        <v>200000</v>
      </c>
      <c r="K25" s="81">
        <v>12</v>
      </c>
      <c r="L25" s="81">
        <v>0</v>
      </c>
      <c r="M25" s="81">
        <v>40</v>
      </c>
      <c r="N25" s="91">
        <v>3</v>
      </c>
      <c r="O25" s="92">
        <v>0</v>
      </c>
      <c r="P25" s="93">
        <f>N25+O25</f>
        <v>3</v>
      </c>
      <c r="Q25" s="82">
        <f>IFERROR(P25/M25,"-")</f>
        <v>0.075</v>
      </c>
      <c r="R25" s="81">
        <v>1</v>
      </c>
      <c r="S25" s="81">
        <v>0</v>
      </c>
      <c r="T25" s="82">
        <f>IFERROR(S25/(O25+P25),"-")</f>
        <v>0</v>
      </c>
      <c r="U25" s="182">
        <f>IFERROR(J25/SUM(P25:P28),"-")</f>
        <v>6666.6666666667</v>
      </c>
      <c r="V25" s="84">
        <v>1</v>
      </c>
      <c r="W25" s="82">
        <f>IF(P25=0,"-",V25/P25)</f>
        <v>0.33333333333333</v>
      </c>
      <c r="X25" s="186">
        <v>12000</v>
      </c>
      <c r="Y25" s="187">
        <f>IFERROR(X25/P25,"-")</f>
        <v>4000</v>
      </c>
      <c r="Z25" s="187">
        <f>IFERROR(X25/V25,"-")</f>
        <v>12000</v>
      </c>
      <c r="AA25" s="188">
        <f>SUM(X25:X28)-SUM(J25:J28)</f>
        <v>372000</v>
      </c>
      <c r="AB25" s="85">
        <f>SUM(X25:X28)/SUM(J25:J28)</f>
        <v>2.86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3</v>
      </c>
      <c r="BO25" s="120">
        <f>IF(P25=0,"",IF(BN25=0,"",(BN25/P25)))</f>
        <v>1</v>
      </c>
      <c r="BP25" s="121">
        <v>1</v>
      </c>
      <c r="BQ25" s="122">
        <f>IFERROR(BP25/BN25,"-")</f>
        <v>0.33333333333333</v>
      </c>
      <c r="BR25" s="123">
        <v>12000</v>
      </c>
      <c r="BS25" s="124">
        <f>IFERROR(BR25/BN25,"-")</f>
        <v>4000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12000</v>
      </c>
      <c r="CQ25" s="141">
        <v>12000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126</v>
      </c>
      <c r="C26" s="203"/>
      <c r="D26" s="203" t="s">
        <v>114</v>
      </c>
      <c r="E26" s="203" t="s">
        <v>115</v>
      </c>
      <c r="F26" s="203" t="s">
        <v>63</v>
      </c>
      <c r="G26" s="203"/>
      <c r="H26" s="90" t="s">
        <v>125</v>
      </c>
      <c r="I26" s="90" t="s">
        <v>116</v>
      </c>
      <c r="J26" s="188"/>
      <c r="K26" s="81">
        <v>15</v>
      </c>
      <c r="L26" s="81">
        <v>0</v>
      </c>
      <c r="M26" s="81">
        <v>36</v>
      </c>
      <c r="N26" s="91">
        <v>4</v>
      </c>
      <c r="O26" s="92">
        <v>0</v>
      </c>
      <c r="P26" s="93">
        <f>N26+O26</f>
        <v>4</v>
      </c>
      <c r="Q26" s="82">
        <f>IFERROR(P26/M26,"-")</f>
        <v>0.11111111111111</v>
      </c>
      <c r="R26" s="81">
        <v>1</v>
      </c>
      <c r="S26" s="81">
        <v>1</v>
      </c>
      <c r="T26" s="82">
        <f>IFERROR(S26/(O26+P26),"-")</f>
        <v>0.25</v>
      </c>
      <c r="U26" s="182"/>
      <c r="V26" s="84">
        <v>3</v>
      </c>
      <c r="W26" s="82">
        <f>IF(P26=0,"-",V26/P26)</f>
        <v>0.75</v>
      </c>
      <c r="X26" s="186">
        <v>75000</v>
      </c>
      <c r="Y26" s="187">
        <f>IFERROR(X26/P26,"-")</f>
        <v>18750</v>
      </c>
      <c r="Z26" s="187">
        <f>IFERROR(X26/V26,"-")</f>
        <v>25000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0.25</v>
      </c>
      <c r="AO26" s="100">
        <v>1</v>
      </c>
      <c r="AP26" s="102">
        <f>IFERROR(AP26/AM26,"-")</f>
        <v>0</v>
      </c>
      <c r="AQ26" s="103">
        <v>3000</v>
      </c>
      <c r="AR26" s="104">
        <f>IFERROR(AQ26/AM26,"-")</f>
        <v>3000</v>
      </c>
      <c r="AS26" s="105">
        <v>1</v>
      </c>
      <c r="AT26" s="105"/>
      <c r="AU26" s="105"/>
      <c r="AV26" s="106">
        <v>1</v>
      </c>
      <c r="AW26" s="107">
        <f>IF(P26=0,"",IF(AV26=0,"",(AV26/P26)))</f>
        <v>0.25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>
        <v>1</v>
      </c>
      <c r="BF26" s="113">
        <f>IF(P26=0,"",IF(BE26=0,"",(BE26/P26)))</f>
        <v>0.25</v>
      </c>
      <c r="BG26" s="112">
        <v>1</v>
      </c>
      <c r="BH26" s="114">
        <f>IFERROR(BG26/BE26,"-")</f>
        <v>1</v>
      </c>
      <c r="BI26" s="115">
        <v>3000</v>
      </c>
      <c r="BJ26" s="116">
        <f>IFERROR(BI26/BE26,"-")</f>
        <v>3000</v>
      </c>
      <c r="BK26" s="117">
        <v>1</v>
      </c>
      <c r="BL26" s="117"/>
      <c r="BM26" s="117"/>
      <c r="BN26" s="119">
        <v>1</v>
      </c>
      <c r="BO26" s="120">
        <f>IF(P26=0,"",IF(BN26=0,"",(BN26/P26)))</f>
        <v>0.25</v>
      </c>
      <c r="BP26" s="121">
        <v>1</v>
      </c>
      <c r="BQ26" s="122">
        <f>IFERROR(BP26/BN26,"-")</f>
        <v>1</v>
      </c>
      <c r="BR26" s="123">
        <v>69000</v>
      </c>
      <c r="BS26" s="124">
        <f>IFERROR(BR26/BN26,"-")</f>
        <v>69000</v>
      </c>
      <c r="BT26" s="125"/>
      <c r="BU26" s="125"/>
      <c r="BV26" s="125">
        <v>1</v>
      </c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3</v>
      </c>
      <c r="CP26" s="141">
        <v>75000</v>
      </c>
      <c r="CQ26" s="141">
        <v>69000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127</v>
      </c>
      <c r="C27" s="203"/>
      <c r="D27" s="203" t="s">
        <v>118</v>
      </c>
      <c r="E27" s="203" t="s">
        <v>119</v>
      </c>
      <c r="F27" s="203" t="s">
        <v>63</v>
      </c>
      <c r="G27" s="203"/>
      <c r="H27" s="90" t="s">
        <v>125</v>
      </c>
      <c r="I27" s="90" t="s">
        <v>120</v>
      </c>
      <c r="J27" s="188"/>
      <c r="K27" s="81">
        <v>9</v>
      </c>
      <c r="L27" s="81">
        <v>0</v>
      </c>
      <c r="M27" s="81">
        <v>33</v>
      </c>
      <c r="N27" s="91">
        <v>8</v>
      </c>
      <c r="O27" s="92">
        <v>0</v>
      </c>
      <c r="P27" s="93">
        <f>N27+O27</f>
        <v>8</v>
      </c>
      <c r="Q27" s="82">
        <f>IFERROR(P27/M27,"-")</f>
        <v>0.24242424242424</v>
      </c>
      <c r="R27" s="81">
        <v>1</v>
      </c>
      <c r="S27" s="81">
        <v>2</v>
      </c>
      <c r="T27" s="82">
        <f>IFERROR(S27/(O27+P27),"-")</f>
        <v>0.25</v>
      </c>
      <c r="U27" s="182"/>
      <c r="V27" s="84">
        <v>1</v>
      </c>
      <c r="W27" s="82">
        <f>IF(P27=0,"-",V27/P27)</f>
        <v>0.125</v>
      </c>
      <c r="X27" s="186">
        <v>20000</v>
      </c>
      <c r="Y27" s="187">
        <f>IFERROR(X27/P27,"-")</f>
        <v>2500</v>
      </c>
      <c r="Z27" s="187">
        <f>IFERROR(X27/V27,"-")</f>
        <v>20000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0.125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2</v>
      </c>
      <c r="AW27" s="107">
        <f>IF(P27=0,"",IF(AV27=0,"",(AV27/P27)))</f>
        <v>0.25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</v>
      </c>
      <c r="BF27" s="113">
        <f>IF(P27=0,"",IF(BE27=0,"",(BE27/P27)))</f>
        <v>0.125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4</v>
      </c>
      <c r="BO27" s="120">
        <f>IF(P27=0,"",IF(BN27=0,"",(BN27/P27)))</f>
        <v>0.5</v>
      </c>
      <c r="BP27" s="121">
        <v>1</v>
      </c>
      <c r="BQ27" s="122">
        <f>IFERROR(BP27/BN27,"-")</f>
        <v>0.25</v>
      </c>
      <c r="BR27" s="123">
        <v>20000</v>
      </c>
      <c r="BS27" s="124">
        <f>IFERROR(BR27/BN27,"-")</f>
        <v>5000</v>
      </c>
      <c r="BT27" s="125">
        <v>1</v>
      </c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20000</v>
      </c>
      <c r="CQ27" s="141">
        <v>20000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128</v>
      </c>
      <c r="C28" s="203"/>
      <c r="D28" s="203" t="s">
        <v>122</v>
      </c>
      <c r="E28" s="203" t="s">
        <v>122</v>
      </c>
      <c r="F28" s="203" t="s">
        <v>78</v>
      </c>
      <c r="G28" s="203"/>
      <c r="H28" s="90"/>
      <c r="I28" s="90"/>
      <c r="J28" s="188"/>
      <c r="K28" s="81">
        <v>109</v>
      </c>
      <c r="L28" s="81">
        <v>55</v>
      </c>
      <c r="M28" s="81">
        <v>36</v>
      </c>
      <c r="N28" s="91">
        <v>15</v>
      </c>
      <c r="O28" s="92">
        <v>0</v>
      </c>
      <c r="P28" s="93">
        <f>N28+O28</f>
        <v>15</v>
      </c>
      <c r="Q28" s="82">
        <f>IFERROR(P28/M28,"-")</f>
        <v>0.41666666666667</v>
      </c>
      <c r="R28" s="81">
        <v>6</v>
      </c>
      <c r="S28" s="81">
        <v>0</v>
      </c>
      <c r="T28" s="82">
        <f>IFERROR(S28/(O28+P28),"-")</f>
        <v>0</v>
      </c>
      <c r="U28" s="182"/>
      <c r="V28" s="84">
        <v>3</v>
      </c>
      <c r="W28" s="82">
        <f>IF(P28=0,"-",V28/P28)</f>
        <v>0.2</v>
      </c>
      <c r="X28" s="186">
        <v>465000</v>
      </c>
      <c r="Y28" s="187">
        <f>IFERROR(X28/P28,"-")</f>
        <v>31000</v>
      </c>
      <c r="Z28" s="187">
        <f>IFERROR(X28/V28,"-")</f>
        <v>155000</v>
      </c>
      <c r="AA28" s="188"/>
      <c r="AB28" s="85"/>
      <c r="AC28" s="79"/>
      <c r="AD28" s="94">
        <v>2</v>
      </c>
      <c r="AE28" s="95">
        <f>IF(P28=0,"",IF(AD28=0,"",(AD28/P28)))</f>
        <v>0.13333333333333</v>
      </c>
      <c r="AF28" s="94"/>
      <c r="AG28" s="96">
        <f>IFERROR(AF28/AD28,"-")</f>
        <v>0</v>
      </c>
      <c r="AH28" s="97"/>
      <c r="AI28" s="98">
        <f>IFERROR(AH28/AD28,"-")</f>
        <v>0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4</v>
      </c>
      <c r="BF28" s="113">
        <f>IF(P28=0,"",IF(BE28=0,"",(BE28/P28)))</f>
        <v>0.26666666666667</v>
      </c>
      <c r="BG28" s="112">
        <v>1</v>
      </c>
      <c r="BH28" s="114">
        <f>IFERROR(BG28/BE28,"-")</f>
        <v>0.25</v>
      </c>
      <c r="BI28" s="115">
        <v>18000</v>
      </c>
      <c r="BJ28" s="116">
        <f>IFERROR(BI28/BE28,"-")</f>
        <v>4500</v>
      </c>
      <c r="BK28" s="117"/>
      <c r="BL28" s="117"/>
      <c r="BM28" s="117">
        <v>1</v>
      </c>
      <c r="BN28" s="119">
        <v>5</v>
      </c>
      <c r="BO28" s="120">
        <f>IF(P28=0,"",IF(BN28=0,"",(BN28/P28)))</f>
        <v>0.33333333333333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3</v>
      </c>
      <c r="BX28" s="127">
        <f>IF(P28=0,"",IF(BW28=0,"",(BW28/P28)))</f>
        <v>0.2</v>
      </c>
      <c r="BY28" s="128">
        <v>1</v>
      </c>
      <c r="BZ28" s="129">
        <f>IFERROR(BY28/BW28,"-")</f>
        <v>0.33333333333333</v>
      </c>
      <c r="CA28" s="130">
        <v>283000</v>
      </c>
      <c r="CB28" s="131">
        <f>IFERROR(CA28/BW28,"-")</f>
        <v>94333.333333333</v>
      </c>
      <c r="CC28" s="132"/>
      <c r="CD28" s="132"/>
      <c r="CE28" s="132">
        <v>1</v>
      </c>
      <c r="CF28" s="133">
        <v>1</v>
      </c>
      <c r="CG28" s="134">
        <f>IF(P28=0,"",IF(CF28=0,"",(CF28/P28)))</f>
        <v>0.066666666666667</v>
      </c>
      <c r="CH28" s="135">
        <v>1</v>
      </c>
      <c r="CI28" s="136">
        <f>IFERROR(CH28/CF28,"-")</f>
        <v>1</v>
      </c>
      <c r="CJ28" s="137">
        <v>164000</v>
      </c>
      <c r="CK28" s="138">
        <f>IFERROR(CJ28/CF28,"-")</f>
        <v>164000</v>
      </c>
      <c r="CL28" s="139"/>
      <c r="CM28" s="139"/>
      <c r="CN28" s="139">
        <v>1</v>
      </c>
      <c r="CO28" s="140">
        <v>3</v>
      </c>
      <c r="CP28" s="141">
        <v>465000</v>
      </c>
      <c r="CQ28" s="141">
        <v>283000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0.61111111111111</v>
      </c>
      <c r="B29" s="203" t="s">
        <v>129</v>
      </c>
      <c r="C29" s="203"/>
      <c r="D29" s="203" t="s">
        <v>61</v>
      </c>
      <c r="E29" s="203" t="s">
        <v>62</v>
      </c>
      <c r="F29" s="203" t="s">
        <v>63</v>
      </c>
      <c r="G29" s="203" t="s">
        <v>130</v>
      </c>
      <c r="H29" s="90" t="s">
        <v>90</v>
      </c>
      <c r="I29" s="90" t="s">
        <v>131</v>
      </c>
      <c r="J29" s="188">
        <v>90000</v>
      </c>
      <c r="K29" s="81">
        <v>14</v>
      </c>
      <c r="L29" s="81">
        <v>0</v>
      </c>
      <c r="M29" s="81">
        <v>52</v>
      </c>
      <c r="N29" s="91">
        <v>4</v>
      </c>
      <c r="O29" s="92">
        <v>0</v>
      </c>
      <c r="P29" s="93">
        <f>N29+O29</f>
        <v>4</v>
      </c>
      <c r="Q29" s="82">
        <f>IFERROR(P29/M29,"-")</f>
        <v>0.076923076923077</v>
      </c>
      <c r="R29" s="81">
        <v>0</v>
      </c>
      <c r="S29" s="81">
        <v>0</v>
      </c>
      <c r="T29" s="82">
        <f>IFERROR(S29/(O29+P29),"-")</f>
        <v>0</v>
      </c>
      <c r="U29" s="182">
        <f>IFERROR(J29/SUM(P29:P30),"-")</f>
        <v>6428.5714285714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-35000</v>
      </c>
      <c r="AB29" s="85">
        <f>SUM(X29:X30)/SUM(J29:J30)</f>
        <v>0.61111111111111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0.25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2</v>
      </c>
      <c r="BF29" s="113">
        <f>IF(P29=0,"",IF(BE29=0,"",(BE29/P29)))</f>
        <v>0.5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132</v>
      </c>
      <c r="C30" s="203"/>
      <c r="D30" s="203" t="s">
        <v>61</v>
      </c>
      <c r="E30" s="203" t="s">
        <v>62</v>
      </c>
      <c r="F30" s="203" t="s">
        <v>78</v>
      </c>
      <c r="G30" s="203"/>
      <c r="H30" s="90"/>
      <c r="I30" s="90"/>
      <c r="J30" s="188"/>
      <c r="K30" s="81">
        <v>36</v>
      </c>
      <c r="L30" s="81">
        <v>29</v>
      </c>
      <c r="M30" s="81">
        <v>13</v>
      </c>
      <c r="N30" s="91">
        <v>10</v>
      </c>
      <c r="O30" s="92">
        <v>0</v>
      </c>
      <c r="P30" s="93">
        <f>N30+O30</f>
        <v>10</v>
      </c>
      <c r="Q30" s="82">
        <f>IFERROR(P30/M30,"-")</f>
        <v>0.76923076923077</v>
      </c>
      <c r="R30" s="81">
        <v>1</v>
      </c>
      <c r="S30" s="81">
        <v>3</v>
      </c>
      <c r="T30" s="82">
        <f>IFERROR(S30/(O30+P30),"-")</f>
        <v>0.3</v>
      </c>
      <c r="U30" s="182"/>
      <c r="V30" s="84">
        <v>1</v>
      </c>
      <c r="W30" s="82">
        <f>IF(P30=0,"-",V30/P30)</f>
        <v>0.1</v>
      </c>
      <c r="X30" s="186">
        <v>55000</v>
      </c>
      <c r="Y30" s="187">
        <f>IFERROR(X30/P30,"-")</f>
        <v>5500</v>
      </c>
      <c r="Z30" s="187">
        <f>IFERROR(X30/V30,"-")</f>
        <v>55000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4</v>
      </c>
      <c r="BO30" s="120">
        <f>IF(P30=0,"",IF(BN30=0,"",(BN30/P30)))</f>
        <v>0.4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3</v>
      </c>
      <c r="BX30" s="127">
        <f>IF(P30=0,"",IF(BW30=0,"",(BW30/P30)))</f>
        <v>0.3</v>
      </c>
      <c r="BY30" s="128">
        <v>1</v>
      </c>
      <c r="BZ30" s="129">
        <f>IFERROR(BY30/BW30,"-")</f>
        <v>0.33333333333333</v>
      </c>
      <c r="CA30" s="130">
        <v>55000</v>
      </c>
      <c r="CB30" s="131">
        <f>IFERROR(CA30/BW30,"-")</f>
        <v>18333.333333333</v>
      </c>
      <c r="CC30" s="132"/>
      <c r="CD30" s="132"/>
      <c r="CE30" s="132">
        <v>1</v>
      </c>
      <c r="CF30" s="133">
        <v>1</v>
      </c>
      <c r="CG30" s="134">
        <f>IF(P30=0,"",IF(CF30=0,"",(CF30/P30)))</f>
        <v>0.1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1</v>
      </c>
      <c r="CP30" s="141">
        <v>55000</v>
      </c>
      <c r="CQ30" s="141">
        <v>55000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7.0888888888889</v>
      </c>
      <c r="B31" s="203" t="s">
        <v>133</v>
      </c>
      <c r="C31" s="203"/>
      <c r="D31" s="203" t="s">
        <v>87</v>
      </c>
      <c r="E31" s="203" t="s">
        <v>88</v>
      </c>
      <c r="F31" s="203" t="s">
        <v>63</v>
      </c>
      <c r="G31" s="203" t="s">
        <v>130</v>
      </c>
      <c r="H31" s="90" t="s">
        <v>90</v>
      </c>
      <c r="I31" s="90" t="s">
        <v>134</v>
      </c>
      <c r="J31" s="188">
        <v>90000</v>
      </c>
      <c r="K31" s="81">
        <v>10</v>
      </c>
      <c r="L31" s="81">
        <v>0</v>
      </c>
      <c r="M31" s="81">
        <v>56</v>
      </c>
      <c r="N31" s="91">
        <v>6</v>
      </c>
      <c r="O31" s="92">
        <v>0</v>
      </c>
      <c r="P31" s="93">
        <f>N31+O31</f>
        <v>6</v>
      </c>
      <c r="Q31" s="82">
        <f>IFERROR(P31/M31,"-")</f>
        <v>0.10714285714286</v>
      </c>
      <c r="R31" s="81">
        <v>0</v>
      </c>
      <c r="S31" s="81">
        <v>2</v>
      </c>
      <c r="T31" s="82">
        <f>IFERROR(S31/(O31+P31),"-")</f>
        <v>0.33333333333333</v>
      </c>
      <c r="U31" s="182">
        <f>IFERROR(J31/SUM(P31:P32),"-")</f>
        <v>9000</v>
      </c>
      <c r="V31" s="84">
        <v>3</v>
      </c>
      <c r="W31" s="82">
        <f>IF(P31=0,"-",V31/P31)</f>
        <v>0.5</v>
      </c>
      <c r="X31" s="186">
        <v>96000</v>
      </c>
      <c r="Y31" s="187">
        <f>IFERROR(X31/P31,"-")</f>
        <v>16000</v>
      </c>
      <c r="Z31" s="187">
        <f>IFERROR(X31/V31,"-")</f>
        <v>32000</v>
      </c>
      <c r="AA31" s="188">
        <f>SUM(X31:X32)-SUM(J31:J32)</f>
        <v>548000</v>
      </c>
      <c r="AB31" s="85">
        <f>SUM(X31:X32)/SUM(J31:J32)</f>
        <v>7.0888888888889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2</v>
      </c>
      <c r="AW31" s="107">
        <f>IF(P31=0,"",IF(AV31=0,"",(AV31/P31)))</f>
        <v>0.33333333333333</v>
      </c>
      <c r="AX31" s="106">
        <v>1</v>
      </c>
      <c r="AY31" s="108">
        <f>IFERROR(AX31/AV31,"-")</f>
        <v>0.5</v>
      </c>
      <c r="AZ31" s="109">
        <v>90000</v>
      </c>
      <c r="BA31" s="110">
        <f>IFERROR(AZ31/AV31,"-")</f>
        <v>45000</v>
      </c>
      <c r="BB31" s="111"/>
      <c r="BC31" s="111"/>
      <c r="BD31" s="111">
        <v>1</v>
      </c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0.33333333333333</v>
      </c>
      <c r="BP31" s="121">
        <v>1</v>
      </c>
      <c r="BQ31" s="122">
        <f>IFERROR(BP31/BN31,"-")</f>
        <v>0.5</v>
      </c>
      <c r="BR31" s="123">
        <v>3000</v>
      </c>
      <c r="BS31" s="124">
        <f>IFERROR(BR31/BN31,"-")</f>
        <v>1500</v>
      </c>
      <c r="BT31" s="125">
        <v>1</v>
      </c>
      <c r="BU31" s="125"/>
      <c r="BV31" s="125"/>
      <c r="BW31" s="126">
        <v>1</v>
      </c>
      <c r="BX31" s="127">
        <f>IF(P31=0,"",IF(BW31=0,"",(BW31/P31)))</f>
        <v>0.16666666666667</v>
      </c>
      <c r="BY31" s="128">
        <v>1</v>
      </c>
      <c r="BZ31" s="129">
        <f>IFERROR(BY31/BW31,"-")</f>
        <v>1</v>
      </c>
      <c r="CA31" s="130">
        <v>3000</v>
      </c>
      <c r="CB31" s="131">
        <f>IFERROR(CA31/BW31,"-")</f>
        <v>3000</v>
      </c>
      <c r="CC31" s="132">
        <v>1</v>
      </c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3</v>
      </c>
      <c r="CP31" s="141">
        <v>96000</v>
      </c>
      <c r="CQ31" s="141">
        <v>90000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135</v>
      </c>
      <c r="C32" s="203"/>
      <c r="D32" s="203" t="s">
        <v>87</v>
      </c>
      <c r="E32" s="203" t="s">
        <v>88</v>
      </c>
      <c r="F32" s="203" t="s">
        <v>78</v>
      </c>
      <c r="G32" s="203"/>
      <c r="H32" s="90"/>
      <c r="I32" s="90"/>
      <c r="J32" s="188"/>
      <c r="K32" s="81">
        <v>32</v>
      </c>
      <c r="L32" s="81">
        <v>21</v>
      </c>
      <c r="M32" s="81">
        <v>6</v>
      </c>
      <c r="N32" s="91">
        <v>4</v>
      </c>
      <c r="O32" s="92">
        <v>0</v>
      </c>
      <c r="P32" s="93">
        <f>N32+O32</f>
        <v>4</v>
      </c>
      <c r="Q32" s="82">
        <f>IFERROR(P32/M32,"-")</f>
        <v>0.66666666666667</v>
      </c>
      <c r="R32" s="81">
        <v>2</v>
      </c>
      <c r="S32" s="81">
        <v>1</v>
      </c>
      <c r="T32" s="82">
        <f>IFERROR(S32/(O32+P32),"-")</f>
        <v>0.25</v>
      </c>
      <c r="U32" s="182"/>
      <c r="V32" s="84">
        <v>2</v>
      </c>
      <c r="W32" s="82">
        <f>IF(P32=0,"-",V32/P32)</f>
        <v>0.5</v>
      </c>
      <c r="X32" s="186">
        <v>542000</v>
      </c>
      <c r="Y32" s="187">
        <f>IFERROR(X32/P32,"-")</f>
        <v>135500</v>
      </c>
      <c r="Z32" s="187">
        <f>IFERROR(X32/V32,"-")</f>
        <v>271000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0.5</v>
      </c>
      <c r="BG32" s="112">
        <v>2</v>
      </c>
      <c r="BH32" s="114">
        <f>IFERROR(BG32/BE32,"-")</f>
        <v>1</v>
      </c>
      <c r="BI32" s="115">
        <v>542000</v>
      </c>
      <c r="BJ32" s="116">
        <f>IFERROR(BI32/BE32,"-")</f>
        <v>271000</v>
      </c>
      <c r="BK32" s="117"/>
      <c r="BL32" s="117">
        <v>1</v>
      </c>
      <c r="BM32" s="117">
        <v>1</v>
      </c>
      <c r="BN32" s="119">
        <v>2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542000</v>
      </c>
      <c r="CQ32" s="141">
        <v>536000</v>
      </c>
      <c r="CR32" s="141"/>
      <c r="CS32" s="142" t="str">
        <f>IF(AND(CQ32=0,CR32=0),"",IF(AND(CQ32&lt;=100000,CR32&lt;=100000),"",IF(CQ32/CP32&gt;0.7,"男高",IF(CR32/CP32&gt;0.7,"女高",""))))</f>
        <v>男高</v>
      </c>
    </row>
    <row r="33" spans="1:98">
      <c r="A33" s="80">
        <f>AB33</f>
        <v>3.6555888888889</v>
      </c>
      <c r="B33" s="203" t="s">
        <v>136</v>
      </c>
      <c r="C33" s="203"/>
      <c r="D33" s="203" t="s">
        <v>61</v>
      </c>
      <c r="E33" s="203" t="s">
        <v>62</v>
      </c>
      <c r="F33" s="203" t="s">
        <v>63</v>
      </c>
      <c r="G33" s="203" t="s">
        <v>137</v>
      </c>
      <c r="H33" s="90" t="s">
        <v>90</v>
      </c>
      <c r="I33" s="90" t="s">
        <v>131</v>
      </c>
      <c r="J33" s="188">
        <v>90000</v>
      </c>
      <c r="K33" s="81">
        <v>11</v>
      </c>
      <c r="L33" s="81">
        <v>0</v>
      </c>
      <c r="M33" s="81">
        <v>46</v>
      </c>
      <c r="N33" s="91">
        <v>6</v>
      </c>
      <c r="O33" s="92">
        <v>0</v>
      </c>
      <c r="P33" s="93">
        <f>N33+O33</f>
        <v>6</v>
      </c>
      <c r="Q33" s="82">
        <f>IFERROR(P33/M33,"-")</f>
        <v>0.1304347826087</v>
      </c>
      <c r="R33" s="81">
        <v>0</v>
      </c>
      <c r="S33" s="81">
        <v>5</v>
      </c>
      <c r="T33" s="82">
        <f>IFERROR(S33/(O33+P33),"-")</f>
        <v>0.83333333333333</v>
      </c>
      <c r="U33" s="182">
        <f>IFERROR(J33/SUM(P33:P34),"-")</f>
        <v>6428.5714285714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SUM(X33:X34)-SUM(J33:J34)</f>
        <v>239003</v>
      </c>
      <c r="AB33" s="85">
        <f>SUM(X33:X34)/SUM(J33:J34)</f>
        <v>3.6555888888889</v>
      </c>
      <c r="AC33" s="79"/>
      <c r="AD33" s="94">
        <v>1</v>
      </c>
      <c r="AE33" s="95">
        <f>IF(P33=0,"",IF(AD33=0,"",(AD33/P33)))</f>
        <v>0.16666666666667</v>
      </c>
      <c r="AF33" s="94"/>
      <c r="AG33" s="96">
        <f>IFERROR(AF33/AD33,"-")</f>
        <v>0</v>
      </c>
      <c r="AH33" s="97"/>
      <c r="AI33" s="98">
        <f>IFERROR(AH33/AD33,"-")</f>
        <v>0</v>
      </c>
      <c r="AJ33" s="99"/>
      <c r="AK33" s="99"/>
      <c r="AL33" s="99"/>
      <c r="AM33" s="100">
        <v>1</v>
      </c>
      <c r="AN33" s="101">
        <f>IF(P33=0,"",IF(AM33=0,"",(AM33/P33)))</f>
        <v>0.16666666666667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1</v>
      </c>
      <c r="AW33" s="107">
        <f>IF(P33=0,"",IF(AV33=0,"",(AV33/P33)))</f>
        <v>0.16666666666667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0.16666666666667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0.16666666666667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>
        <v>1</v>
      </c>
      <c r="CG33" s="134">
        <f>IF(P33=0,"",IF(CF33=0,"",(CF33/P33)))</f>
        <v>0.16666666666667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138</v>
      </c>
      <c r="C34" s="203"/>
      <c r="D34" s="203" t="s">
        <v>61</v>
      </c>
      <c r="E34" s="203" t="s">
        <v>62</v>
      </c>
      <c r="F34" s="203" t="s">
        <v>78</v>
      </c>
      <c r="G34" s="203"/>
      <c r="H34" s="90"/>
      <c r="I34" s="90"/>
      <c r="J34" s="188"/>
      <c r="K34" s="81">
        <v>108</v>
      </c>
      <c r="L34" s="81">
        <v>20</v>
      </c>
      <c r="M34" s="81">
        <v>20</v>
      </c>
      <c r="N34" s="91">
        <v>8</v>
      </c>
      <c r="O34" s="92">
        <v>0</v>
      </c>
      <c r="P34" s="93">
        <f>N34+O34</f>
        <v>8</v>
      </c>
      <c r="Q34" s="82">
        <f>IFERROR(P34/M34,"-")</f>
        <v>0.4</v>
      </c>
      <c r="R34" s="81">
        <v>4</v>
      </c>
      <c r="S34" s="81">
        <v>1</v>
      </c>
      <c r="T34" s="82">
        <f>IFERROR(S34/(O34+P34),"-")</f>
        <v>0.125</v>
      </c>
      <c r="U34" s="182"/>
      <c r="V34" s="84">
        <v>4</v>
      </c>
      <c r="W34" s="82">
        <f>IF(P34=0,"-",V34/P34)</f>
        <v>0.5</v>
      </c>
      <c r="X34" s="186">
        <v>329003</v>
      </c>
      <c r="Y34" s="187">
        <f>IFERROR(X34/P34,"-")</f>
        <v>41125.375</v>
      </c>
      <c r="Z34" s="187">
        <f>IFERROR(X34/V34,"-")</f>
        <v>82250.75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0.125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4</v>
      </c>
      <c r="BO34" s="120">
        <f>IF(P34=0,"",IF(BN34=0,"",(BN34/P34)))</f>
        <v>0.5</v>
      </c>
      <c r="BP34" s="121">
        <v>2</v>
      </c>
      <c r="BQ34" s="122">
        <f>IFERROR(BP34/BN34,"-")</f>
        <v>0.5</v>
      </c>
      <c r="BR34" s="123">
        <v>67000</v>
      </c>
      <c r="BS34" s="124">
        <f>IFERROR(BR34/BN34,"-")</f>
        <v>16750</v>
      </c>
      <c r="BT34" s="125"/>
      <c r="BU34" s="125"/>
      <c r="BV34" s="125">
        <v>2</v>
      </c>
      <c r="BW34" s="126">
        <v>2</v>
      </c>
      <c r="BX34" s="127">
        <f>IF(P34=0,"",IF(BW34=0,"",(BW34/P34)))</f>
        <v>0.25</v>
      </c>
      <c r="BY34" s="128">
        <v>2</v>
      </c>
      <c r="BZ34" s="129">
        <f>IFERROR(BY34/BW34,"-")</f>
        <v>1</v>
      </c>
      <c r="CA34" s="130">
        <v>262003</v>
      </c>
      <c r="CB34" s="131">
        <f>IFERROR(CA34/BW34,"-")</f>
        <v>131001.5</v>
      </c>
      <c r="CC34" s="132"/>
      <c r="CD34" s="132"/>
      <c r="CE34" s="132">
        <v>2</v>
      </c>
      <c r="CF34" s="133">
        <v>1</v>
      </c>
      <c r="CG34" s="134">
        <f>IF(P34=0,"",IF(CF34=0,"",(CF34/P34)))</f>
        <v>0.125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4</v>
      </c>
      <c r="CP34" s="141">
        <v>329003</v>
      </c>
      <c r="CQ34" s="141">
        <v>213000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0.033333333333333</v>
      </c>
      <c r="B35" s="203" t="s">
        <v>139</v>
      </c>
      <c r="C35" s="203"/>
      <c r="D35" s="203" t="s">
        <v>87</v>
      </c>
      <c r="E35" s="203" t="s">
        <v>88</v>
      </c>
      <c r="F35" s="203" t="s">
        <v>63</v>
      </c>
      <c r="G35" s="203" t="s">
        <v>137</v>
      </c>
      <c r="H35" s="90" t="s">
        <v>90</v>
      </c>
      <c r="I35" s="90" t="s">
        <v>140</v>
      </c>
      <c r="J35" s="188">
        <v>90000</v>
      </c>
      <c r="K35" s="81">
        <v>9</v>
      </c>
      <c r="L35" s="81">
        <v>0</v>
      </c>
      <c r="M35" s="81">
        <v>38</v>
      </c>
      <c r="N35" s="91">
        <v>2</v>
      </c>
      <c r="O35" s="92">
        <v>0</v>
      </c>
      <c r="P35" s="93">
        <f>N35+O35</f>
        <v>2</v>
      </c>
      <c r="Q35" s="82">
        <f>IFERROR(P35/M35,"-")</f>
        <v>0.052631578947368</v>
      </c>
      <c r="R35" s="81">
        <v>0</v>
      </c>
      <c r="S35" s="81">
        <v>1</v>
      </c>
      <c r="T35" s="82">
        <f>IFERROR(S35/(O35+P35),"-")</f>
        <v>0.5</v>
      </c>
      <c r="U35" s="182">
        <f>IFERROR(J35/SUM(P35:P36),"-")</f>
        <v>12857.142857143</v>
      </c>
      <c r="V35" s="84">
        <v>1</v>
      </c>
      <c r="W35" s="82">
        <f>IF(P35=0,"-",V35/P35)</f>
        <v>0.5</v>
      </c>
      <c r="X35" s="186">
        <v>3000</v>
      </c>
      <c r="Y35" s="187">
        <f>IFERROR(X35/P35,"-")</f>
        <v>1500</v>
      </c>
      <c r="Z35" s="187">
        <f>IFERROR(X35/V35,"-")</f>
        <v>3000</v>
      </c>
      <c r="AA35" s="188">
        <f>SUM(X35:X36)-SUM(J35:J36)</f>
        <v>-87000</v>
      </c>
      <c r="AB35" s="85">
        <f>SUM(X35:X36)/SUM(J35:J36)</f>
        <v>0.033333333333333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0.5</v>
      </c>
      <c r="BG35" s="112">
        <v>1</v>
      </c>
      <c r="BH35" s="114">
        <f>IFERROR(BG35/BE35,"-")</f>
        <v>1</v>
      </c>
      <c r="BI35" s="115">
        <v>3000</v>
      </c>
      <c r="BJ35" s="116">
        <f>IFERROR(BI35/BE35,"-")</f>
        <v>3000</v>
      </c>
      <c r="BK35" s="117">
        <v>1</v>
      </c>
      <c r="BL35" s="117"/>
      <c r="BM35" s="117"/>
      <c r="BN35" s="119">
        <v>1</v>
      </c>
      <c r="BO35" s="120">
        <f>IF(P35=0,"",IF(BN35=0,"",(BN35/P35)))</f>
        <v>0.5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141</v>
      </c>
      <c r="C36" s="203"/>
      <c r="D36" s="203" t="s">
        <v>87</v>
      </c>
      <c r="E36" s="203" t="s">
        <v>88</v>
      </c>
      <c r="F36" s="203" t="s">
        <v>78</v>
      </c>
      <c r="G36" s="203"/>
      <c r="H36" s="90"/>
      <c r="I36" s="90"/>
      <c r="J36" s="188"/>
      <c r="K36" s="81">
        <v>29</v>
      </c>
      <c r="L36" s="81">
        <v>20</v>
      </c>
      <c r="M36" s="81">
        <v>7</v>
      </c>
      <c r="N36" s="91">
        <v>5</v>
      </c>
      <c r="O36" s="92">
        <v>0</v>
      </c>
      <c r="P36" s="93">
        <f>N36+O36</f>
        <v>5</v>
      </c>
      <c r="Q36" s="82">
        <f>IFERROR(P36/M36,"-")</f>
        <v>0.71428571428571</v>
      </c>
      <c r="R36" s="81">
        <v>1</v>
      </c>
      <c r="S36" s="81">
        <v>1</v>
      </c>
      <c r="T36" s="82">
        <f>IFERROR(S36/(O36+P36),"-")</f>
        <v>0.2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0.4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0.4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0.2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7.625</v>
      </c>
      <c r="B37" s="203" t="s">
        <v>142</v>
      </c>
      <c r="C37" s="203"/>
      <c r="D37" s="203" t="s">
        <v>68</v>
      </c>
      <c r="E37" s="203" t="s">
        <v>69</v>
      </c>
      <c r="F37" s="203" t="s">
        <v>63</v>
      </c>
      <c r="G37" s="203" t="s">
        <v>143</v>
      </c>
      <c r="H37" s="90" t="s">
        <v>90</v>
      </c>
      <c r="I37" s="204" t="s">
        <v>144</v>
      </c>
      <c r="J37" s="188">
        <v>100000</v>
      </c>
      <c r="K37" s="81">
        <v>19</v>
      </c>
      <c r="L37" s="81">
        <v>0</v>
      </c>
      <c r="M37" s="81">
        <v>50</v>
      </c>
      <c r="N37" s="91">
        <v>4</v>
      </c>
      <c r="O37" s="92">
        <v>0</v>
      </c>
      <c r="P37" s="93">
        <f>N37+O37</f>
        <v>4</v>
      </c>
      <c r="Q37" s="82">
        <f>IFERROR(P37/M37,"-")</f>
        <v>0.08</v>
      </c>
      <c r="R37" s="81">
        <v>1</v>
      </c>
      <c r="S37" s="81">
        <v>1</v>
      </c>
      <c r="T37" s="82">
        <f>IFERROR(S37/(O37+P37),"-")</f>
        <v>0.25</v>
      </c>
      <c r="U37" s="182">
        <f>IFERROR(J37/SUM(P37:P38),"-")</f>
        <v>9090.9090909091</v>
      </c>
      <c r="V37" s="84">
        <v>1</v>
      </c>
      <c r="W37" s="82">
        <f>IF(P37=0,"-",V37/P37)</f>
        <v>0.25</v>
      </c>
      <c r="X37" s="186">
        <v>3000</v>
      </c>
      <c r="Y37" s="187">
        <f>IFERROR(X37/P37,"-")</f>
        <v>750</v>
      </c>
      <c r="Z37" s="187">
        <f>IFERROR(X37/V37,"-")</f>
        <v>3000</v>
      </c>
      <c r="AA37" s="188">
        <f>SUM(X37:X38)-SUM(J37:J38)</f>
        <v>662500</v>
      </c>
      <c r="AB37" s="85">
        <f>SUM(X37:X38)/SUM(J37:J38)</f>
        <v>7.625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0.5</v>
      </c>
      <c r="BP37" s="121">
        <v>1</v>
      </c>
      <c r="BQ37" s="122">
        <f>IFERROR(BP37/BN37,"-")</f>
        <v>0.5</v>
      </c>
      <c r="BR37" s="123">
        <v>3000</v>
      </c>
      <c r="BS37" s="124">
        <f>IFERROR(BR37/BN37,"-")</f>
        <v>1500</v>
      </c>
      <c r="BT37" s="125">
        <v>1</v>
      </c>
      <c r="BU37" s="125"/>
      <c r="BV37" s="125"/>
      <c r="BW37" s="126">
        <v>1</v>
      </c>
      <c r="BX37" s="127">
        <f>IF(P37=0,"",IF(BW37=0,"",(BW37/P37)))</f>
        <v>0.25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3000</v>
      </c>
      <c r="CQ37" s="141">
        <v>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145</v>
      </c>
      <c r="C38" s="203"/>
      <c r="D38" s="203" t="s">
        <v>68</v>
      </c>
      <c r="E38" s="203" t="s">
        <v>69</v>
      </c>
      <c r="F38" s="203" t="s">
        <v>78</v>
      </c>
      <c r="G38" s="203"/>
      <c r="H38" s="90"/>
      <c r="I38" s="90"/>
      <c r="J38" s="188"/>
      <c r="K38" s="81">
        <v>28</v>
      </c>
      <c r="L38" s="81">
        <v>23</v>
      </c>
      <c r="M38" s="81">
        <v>24</v>
      </c>
      <c r="N38" s="91">
        <v>7</v>
      </c>
      <c r="O38" s="92">
        <v>0</v>
      </c>
      <c r="P38" s="93">
        <f>N38+O38</f>
        <v>7</v>
      </c>
      <c r="Q38" s="82">
        <f>IFERROR(P38/M38,"-")</f>
        <v>0.29166666666667</v>
      </c>
      <c r="R38" s="81">
        <v>1</v>
      </c>
      <c r="S38" s="81">
        <v>1</v>
      </c>
      <c r="T38" s="82">
        <f>IFERROR(S38/(O38+P38),"-")</f>
        <v>0.14285714285714</v>
      </c>
      <c r="U38" s="182"/>
      <c r="V38" s="84">
        <v>3</v>
      </c>
      <c r="W38" s="82">
        <f>IF(P38=0,"-",V38/P38)</f>
        <v>0.42857142857143</v>
      </c>
      <c r="X38" s="186">
        <v>759500</v>
      </c>
      <c r="Y38" s="187">
        <f>IFERROR(X38/P38,"-")</f>
        <v>108500</v>
      </c>
      <c r="Z38" s="187">
        <f>IFERROR(X38/V38,"-")</f>
        <v>253166.66666667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3</v>
      </c>
      <c r="BO38" s="120">
        <f>IF(P38=0,"",IF(BN38=0,"",(BN38/P38)))</f>
        <v>0.42857142857143</v>
      </c>
      <c r="BP38" s="121">
        <v>2</v>
      </c>
      <c r="BQ38" s="122">
        <f>IFERROR(BP38/BN38,"-")</f>
        <v>0.66666666666667</v>
      </c>
      <c r="BR38" s="123">
        <v>424500</v>
      </c>
      <c r="BS38" s="124">
        <f>IFERROR(BR38/BN38,"-")</f>
        <v>141500</v>
      </c>
      <c r="BT38" s="125">
        <v>1</v>
      </c>
      <c r="BU38" s="125"/>
      <c r="BV38" s="125">
        <v>1</v>
      </c>
      <c r="BW38" s="126">
        <v>3</v>
      </c>
      <c r="BX38" s="127">
        <f>IF(P38=0,"",IF(BW38=0,"",(BW38/P38)))</f>
        <v>0.42857142857143</v>
      </c>
      <c r="BY38" s="128">
        <v>1</v>
      </c>
      <c r="BZ38" s="129">
        <f>IFERROR(BY38/BW38,"-")</f>
        <v>0.33333333333333</v>
      </c>
      <c r="CA38" s="130">
        <v>335000</v>
      </c>
      <c r="CB38" s="131">
        <f>IFERROR(CA38/BW38,"-")</f>
        <v>111666.66666667</v>
      </c>
      <c r="CC38" s="132"/>
      <c r="CD38" s="132"/>
      <c r="CE38" s="132">
        <v>1</v>
      </c>
      <c r="CF38" s="133">
        <v>1</v>
      </c>
      <c r="CG38" s="134">
        <f>IF(P38=0,"",IF(CF38=0,"",(CF38/P38)))</f>
        <v>0.14285714285714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3</v>
      </c>
      <c r="CP38" s="141">
        <v>759500</v>
      </c>
      <c r="CQ38" s="141">
        <v>423000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14.56</v>
      </c>
      <c r="B39" s="203" t="s">
        <v>146</v>
      </c>
      <c r="C39" s="203"/>
      <c r="D39" s="203" t="s">
        <v>68</v>
      </c>
      <c r="E39" s="203" t="s">
        <v>147</v>
      </c>
      <c r="F39" s="203" t="s">
        <v>63</v>
      </c>
      <c r="G39" s="203" t="s">
        <v>143</v>
      </c>
      <c r="H39" s="90" t="s">
        <v>90</v>
      </c>
      <c r="I39" s="90" t="s">
        <v>148</v>
      </c>
      <c r="J39" s="188">
        <v>100000</v>
      </c>
      <c r="K39" s="81">
        <v>5</v>
      </c>
      <c r="L39" s="81">
        <v>0</v>
      </c>
      <c r="M39" s="81">
        <v>26</v>
      </c>
      <c r="N39" s="91">
        <v>3</v>
      </c>
      <c r="O39" s="92">
        <v>0</v>
      </c>
      <c r="P39" s="93">
        <f>N39+O39</f>
        <v>3</v>
      </c>
      <c r="Q39" s="82">
        <f>IFERROR(P39/M39,"-")</f>
        <v>0.11538461538462</v>
      </c>
      <c r="R39" s="81">
        <v>0</v>
      </c>
      <c r="S39" s="81">
        <v>1</v>
      </c>
      <c r="T39" s="82">
        <f>IFERROR(S39/(O39+P39),"-")</f>
        <v>0.33333333333333</v>
      </c>
      <c r="U39" s="182">
        <f>IFERROR(J39/SUM(P39:P40),"-")</f>
        <v>11111.111111111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1356000</v>
      </c>
      <c r="AB39" s="85">
        <f>SUM(X39:X40)/SUM(J39:J40)</f>
        <v>14.56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0.33333333333333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2</v>
      </c>
      <c r="BF39" s="113">
        <f>IF(P39=0,"",IF(BE39=0,"",(BE39/P39)))</f>
        <v>0.66666666666667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149</v>
      </c>
      <c r="C40" s="203"/>
      <c r="D40" s="203" t="s">
        <v>68</v>
      </c>
      <c r="E40" s="203" t="s">
        <v>147</v>
      </c>
      <c r="F40" s="203" t="s">
        <v>78</v>
      </c>
      <c r="G40" s="203"/>
      <c r="H40" s="90"/>
      <c r="I40" s="90"/>
      <c r="J40" s="188"/>
      <c r="K40" s="81">
        <v>27</v>
      </c>
      <c r="L40" s="81">
        <v>19</v>
      </c>
      <c r="M40" s="81">
        <v>10</v>
      </c>
      <c r="N40" s="91">
        <v>6</v>
      </c>
      <c r="O40" s="92">
        <v>0</v>
      </c>
      <c r="P40" s="93">
        <f>N40+O40</f>
        <v>6</v>
      </c>
      <c r="Q40" s="82">
        <f>IFERROR(P40/M40,"-")</f>
        <v>0.6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4</v>
      </c>
      <c r="W40" s="82">
        <f>IF(P40=0,"-",V40/P40)</f>
        <v>0.66666666666667</v>
      </c>
      <c r="X40" s="186">
        <v>1456000</v>
      </c>
      <c r="Y40" s="187">
        <f>IFERROR(X40/P40,"-")</f>
        <v>242666.66666667</v>
      </c>
      <c r="Z40" s="187">
        <f>IFERROR(X40/V40,"-")</f>
        <v>364000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0.33333333333333</v>
      </c>
      <c r="BG40" s="112">
        <v>1</v>
      </c>
      <c r="BH40" s="114">
        <f>IFERROR(BG40/BE40,"-")</f>
        <v>0.5</v>
      </c>
      <c r="BI40" s="115">
        <v>3000</v>
      </c>
      <c r="BJ40" s="116">
        <f>IFERROR(BI40/BE40,"-")</f>
        <v>1500</v>
      </c>
      <c r="BK40" s="117">
        <v>1</v>
      </c>
      <c r="BL40" s="117"/>
      <c r="BM40" s="117"/>
      <c r="BN40" s="119">
        <v>2</v>
      </c>
      <c r="BO40" s="120">
        <f>IF(P40=0,"",IF(BN40=0,"",(BN40/P40)))</f>
        <v>0.33333333333333</v>
      </c>
      <c r="BP40" s="121">
        <v>1</v>
      </c>
      <c r="BQ40" s="122">
        <f>IFERROR(BP40/BN40,"-")</f>
        <v>0.5</v>
      </c>
      <c r="BR40" s="123">
        <v>3000</v>
      </c>
      <c r="BS40" s="124">
        <f>IFERROR(BR40/BN40,"-")</f>
        <v>1500</v>
      </c>
      <c r="BT40" s="125">
        <v>1</v>
      </c>
      <c r="BU40" s="125"/>
      <c r="BV40" s="125"/>
      <c r="BW40" s="126">
        <v>2</v>
      </c>
      <c r="BX40" s="127">
        <f>IF(P40=0,"",IF(BW40=0,"",(BW40/P40)))</f>
        <v>0.33333333333333</v>
      </c>
      <c r="BY40" s="128">
        <v>2</v>
      </c>
      <c r="BZ40" s="129">
        <f>IFERROR(BY40/BW40,"-")</f>
        <v>1</v>
      </c>
      <c r="CA40" s="130">
        <v>1450000</v>
      </c>
      <c r="CB40" s="131">
        <f>IFERROR(CA40/BW40,"-")</f>
        <v>725000</v>
      </c>
      <c r="CC40" s="132">
        <v>1</v>
      </c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4</v>
      </c>
      <c r="CP40" s="141">
        <v>1456000</v>
      </c>
      <c r="CQ40" s="141">
        <v>1445000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>
        <f>AB41</f>
        <v>0.95</v>
      </c>
      <c r="B41" s="203" t="s">
        <v>150</v>
      </c>
      <c r="C41" s="203"/>
      <c r="D41" s="203" t="s">
        <v>61</v>
      </c>
      <c r="E41" s="203" t="s">
        <v>62</v>
      </c>
      <c r="F41" s="203" t="s">
        <v>63</v>
      </c>
      <c r="G41" s="203" t="s">
        <v>143</v>
      </c>
      <c r="H41" s="90" t="s">
        <v>90</v>
      </c>
      <c r="I41" s="90" t="s">
        <v>151</v>
      </c>
      <c r="J41" s="188">
        <v>100000</v>
      </c>
      <c r="K41" s="81">
        <v>26</v>
      </c>
      <c r="L41" s="81">
        <v>0</v>
      </c>
      <c r="M41" s="81">
        <v>55</v>
      </c>
      <c r="N41" s="91">
        <v>8</v>
      </c>
      <c r="O41" s="92">
        <v>0</v>
      </c>
      <c r="P41" s="93">
        <f>N41+O41</f>
        <v>8</v>
      </c>
      <c r="Q41" s="82">
        <f>IFERROR(P41/M41,"-")</f>
        <v>0.14545454545455</v>
      </c>
      <c r="R41" s="81">
        <v>0</v>
      </c>
      <c r="S41" s="81">
        <v>1</v>
      </c>
      <c r="T41" s="82">
        <f>IFERROR(S41/(O41+P41),"-")</f>
        <v>0.125</v>
      </c>
      <c r="U41" s="182">
        <f>IFERROR(J41/SUM(P41:P42),"-")</f>
        <v>6250</v>
      </c>
      <c r="V41" s="84">
        <v>2</v>
      </c>
      <c r="W41" s="82">
        <f>IF(P41=0,"-",V41/P41)</f>
        <v>0.25</v>
      </c>
      <c r="X41" s="186">
        <v>74000</v>
      </c>
      <c r="Y41" s="187">
        <f>IFERROR(X41/P41,"-")</f>
        <v>9250</v>
      </c>
      <c r="Z41" s="187">
        <f>IFERROR(X41/V41,"-")</f>
        <v>37000</v>
      </c>
      <c r="AA41" s="188">
        <f>SUM(X41:X42)-SUM(J41:J42)</f>
        <v>-5000</v>
      </c>
      <c r="AB41" s="85">
        <f>SUM(X41:X42)/SUM(J41:J42)</f>
        <v>0.95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0.125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3</v>
      </c>
      <c r="BF41" s="113">
        <f>IF(P41=0,"",IF(BE41=0,"",(BE41/P41)))</f>
        <v>0.375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3</v>
      </c>
      <c r="BO41" s="120">
        <f>IF(P41=0,"",IF(BN41=0,"",(BN41/P41)))</f>
        <v>0.375</v>
      </c>
      <c r="BP41" s="121">
        <v>2</v>
      </c>
      <c r="BQ41" s="122">
        <f>IFERROR(BP41/BN41,"-")</f>
        <v>0.66666666666667</v>
      </c>
      <c r="BR41" s="123">
        <v>74000</v>
      </c>
      <c r="BS41" s="124">
        <f>IFERROR(BR41/BN41,"-")</f>
        <v>24666.666666667</v>
      </c>
      <c r="BT41" s="125"/>
      <c r="BU41" s="125"/>
      <c r="BV41" s="125">
        <v>2</v>
      </c>
      <c r="BW41" s="126">
        <v>1</v>
      </c>
      <c r="BX41" s="127">
        <f>IF(P41=0,"",IF(BW41=0,"",(BW41/P41)))</f>
        <v>0.125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2</v>
      </c>
      <c r="CP41" s="141">
        <v>74000</v>
      </c>
      <c r="CQ41" s="141">
        <v>46000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152</v>
      </c>
      <c r="C42" s="203"/>
      <c r="D42" s="203" t="s">
        <v>61</v>
      </c>
      <c r="E42" s="203" t="s">
        <v>62</v>
      </c>
      <c r="F42" s="203" t="s">
        <v>78</v>
      </c>
      <c r="G42" s="203"/>
      <c r="H42" s="90"/>
      <c r="I42" s="90"/>
      <c r="J42" s="188"/>
      <c r="K42" s="81">
        <v>36</v>
      </c>
      <c r="L42" s="81">
        <v>25</v>
      </c>
      <c r="M42" s="81">
        <v>19</v>
      </c>
      <c r="N42" s="91">
        <v>8</v>
      </c>
      <c r="O42" s="92">
        <v>0</v>
      </c>
      <c r="P42" s="93">
        <f>N42+O42</f>
        <v>8</v>
      </c>
      <c r="Q42" s="82">
        <f>IFERROR(P42/M42,"-")</f>
        <v>0.42105263157895</v>
      </c>
      <c r="R42" s="81">
        <v>2</v>
      </c>
      <c r="S42" s="81">
        <v>1</v>
      </c>
      <c r="T42" s="82">
        <f>IFERROR(S42/(O42+P42),"-")</f>
        <v>0.125</v>
      </c>
      <c r="U42" s="182"/>
      <c r="V42" s="84">
        <v>3</v>
      </c>
      <c r="W42" s="82">
        <f>IF(P42=0,"-",V42/P42)</f>
        <v>0.375</v>
      </c>
      <c r="X42" s="186">
        <v>21000</v>
      </c>
      <c r="Y42" s="187">
        <f>IFERROR(X42/P42,"-")</f>
        <v>2625</v>
      </c>
      <c r="Z42" s="187">
        <f>IFERROR(X42/V42,"-")</f>
        <v>7000</v>
      </c>
      <c r="AA42" s="188"/>
      <c r="AB42" s="85"/>
      <c r="AC42" s="79"/>
      <c r="AD42" s="94">
        <v>1</v>
      </c>
      <c r="AE42" s="95">
        <f>IF(P42=0,"",IF(AD42=0,"",(AD42/P42)))</f>
        <v>0.125</v>
      </c>
      <c r="AF42" s="94">
        <v>1</v>
      </c>
      <c r="AG42" s="96">
        <f>IFERROR(AF42/AD42,"-")</f>
        <v>1</v>
      </c>
      <c r="AH42" s="97">
        <v>3000</v>
      </c>
      <c r="AI42" s="98">
        <f>IFERROR(AH42/AD42,"-")</f>
        <v>3000</v>
      </c>
      <c r="AJ42" s="99">
        <v>1</v>
      </c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0.25</v>
      </c>
      <c r="BG42" s="112">
        <v>2</v>
      </c>
      <c r="BH42" s="114">
        <f>IFERROR(BG42/BE42,"-")</f>
        <v>1</v>
      </c>
      <c r="BI42" s="115">
        <v>18000</v>
      </c>
      <c r="BJ42" s="116">
        <f>IFERROR(BI42/BE42,"-")</f>
        <v>9000</v>
      </c>
      <c r="BK42" s="117">
        <v>1</v>
      </c>
      <c r="BL42" s="117">
        <v>1</v>
      </c>
      <c r="BM42" s="117"/>
      <c r="BN42" s="119">
        <v>3</v>
      </c>
      <c r="BO42" s="120">
        <f>IF(P42=0,"",IF(BN42=0,"",(BN42/P42)))</f>
        <v>0.375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0.25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3</v>
      </c>
      <c r="CP42" s="141">
        <v>21000</v>
      </c>
      <c r="CQ42" s="141">
        <v>15000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0.73</v>
      </c>
      <c r="B43" s="203" t="s">
        <v>153</v>
      </c>
      <c r="C43" s="203"/>
      <c r="D43" s="203" t="s">
        <v>81</v>
      </c>
      <c r="E43" s="203" t="s">
        <v>82</v>
      </c>
      <c r="F43" s="203" t="s">
        <v>63</v>
      </c>
      <c r="G43" s="203" t="s">
        <v>143</v>
      </c>
      <c r="H43" s="90" t="s">
        <v>90</v>
      </c>
      <c r="I43" s="205" t="s">
        <v>91</v>
      </c>
      <c r="J43" s="188">
        <v>100000</v>
      </c>
      <c r="K43" s="81">
        <v>12</v>
      </c>
      <c r="L43" s="81">
        <v>0</v>
      </c>
      <c r="M43" s="81">
        <v>37</v>
      </c>
      <c r="N43" s="91">
        <v>3</v>
      </c>
      <c r="O43" s="92">
        <v>0</v>
      </c>
      <c r="P43" s="93">
        <f>N43+O43</f>
        <v>3</v>
      </c>
      <c r="Q43" s="82">
        <f>IFERROR(P43/M43,"-")</f>
        <v>0.081081081081081</v>
      </c>
      <c r="R43" s="81">
        <v>0</v>
      </c>
      <c r="S43" s="81">
        <v>0</v>
      </c>
      <c r="T43" s="82">
        <f>IFERROR(S43/(O43+P43),"-")</f>
        <v>0</v>
      </c>
      <c r="U43" s="182">
        <f>IFERROR(J43/SUM(P43:P44),"-")</f>
        <v>11111.111111111</v>
      </c>
      <c r="V43" s="84">
        <v>1</v>
      </c>
      <c r="W43" s="82">
        <f>IF(P43=0,"-",V43/P43)</f>
        <v>0.33333333333333</v>
      </c>
      <c r="X43" s="186">
        <v>3000</v>
      </c>
      <c r="Y43" s="187">
        <f>IFERROR(X43/P43,"-")</f>
        <v>1000</v>
      </c>
      <c r="Z43" s="187">
        <f>IFERROR(X43/V43,"-")</f>
        <v>3000</v>
      </c>
      <c r="AA43" s="188">
        <f>SUM(X43:X44)-SUM(J43:J44)</f>
        <v>-27000</v>
      </c>
      <c r="AB43" s="85">
        <f>SUM(X43:X44)/SUM(J43:J44)</f>
        <v>0.73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0.33333333333333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0.33333333333333</v>
      </c>
      <c r="BP43" s="121">
        <v>1</v>
      </c>
      <c r="BQ43" s="122">
        <f>IFERROR(BP43/BN43,"-")</f>
        <v>1</v>
      </c>
      <c r="BR43" s="123">
        <v>3000</v>
      </c>
      <c r="BS43" s="124">
        <f>IFERROR(BR43/BN43,"-")</f>
        <v>3000</v>
      </c>
      <c r="BT43" s="125">
        <v>1</v>
      </c>
      <c r="BU43" s="125"/>
      <c r="BV43" s="125"/>
      <c r="BW43" s="126">
        <v>1</v>
      </c>
      <c r="BX43" s="127">
        <f>IF(P43=0,"",IF(BW43=0,"",(BW43/P43)))</f>
        <v>0.33333333333333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3000</v>
      </c>
      <c r="CQ43" s="141">
        <v>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154</v>
      </c>
      <c r="C44" s="203"/>
      <c r="D44" s="203" t="s">
        <v>81</v>
      </c>
      <c r="E44" s="203" t="s">
        <v>82</v>
      </c>
      <c r="F44" s="203" t="s">
        <v>78</v>
      </c>
      <c r="G44" s="203"/>
      <c r="H44" s="90"/>
      <c r="I44" s="90"/>
      <c r="J44" s="188"/>
      <c r="K44" s="81">
        <v>106</v>
      </c>
      <c r="L44" s="81">
        <v>13</v>
      </c>
      <c r="M44" s="81">
        <v>8</v>
      </c>
      <c r="N44" s="91">
        <v>6</v>
      </c>
      <c r="O44" s="92">
        <v>0</v>
      </c>
      <c r="P44" s="93">
        <f>N44+O44</f>
        <v>6</v>
      </c>
      <c r="Q44" s="82">
        <f>IFERROR(P44/M44,"-")</f>
        <v>0.75</v>
      </c>
      <c r="R44" s="81">
        <v>1</v>
      </c>
      <c r="S44" s="81">
        <v>1</v>
      </c>
      <c r="T44" s="82">
        <f>IFERROR(S44/(O44+P44),"-")</f>
        <v>0.16666666666667</v>
      </c>
      <c r="U44" s="182"/>
      <c r="V44" s="84">
        <v>2</v>
      </c>
      <c r="W44" s="82">
        <f>IF(P44=0,"-",V44/P44)</f>
        <v>0.33333333333333</v>
      </c>
      <c r="X44" s="186">
        <v>70000</v>
      </c>
      <c r="Y44" s="187">
        <f>IFERROR(X44/P44,"-")</f>
        <v>11666.666666667</v>
      </c>
      <c r="Z44" s="187">
        <f>IFERROR(X44/V44,"-")</f>
        <v>35000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0.16666666666667</v>
      </c>
      <c r="BG44" s="112">
        <v>1</v>
      </c>
      <c r="BH44" s="114">
        <f>IFERROR(BG44/BE44,"-")</f>
        <v>1</v>
      </c>
      <c r="BI44" s="115">
        <v>60000</v>
      </c>
      <c r="BJ44" s="116">
        <f>IFERROR(BI44/BE44,"-")</f>
        <v>60000</v>
      </c>
      <c r="BK44" s="117"/>
      <c r="BL44" s="117"/>
      <c r="BM44" s="117">
        <v>1</v>
      </c>
      <c r="BN44" s="119">
        <v>2</v>
      </c>
      <c r="BO44" s="120">
        <f>IF(P44=0,"",IF(BN44=0,"",(BN44/P44)))</f>
        <v>0.33333333333333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3</v>
      </c>
      <c r="BX44" s="127">
        <f>IF(P44=0,"",IF(BW44=0,"",(BW44/P44)))</f>
        <v>0.5</v>
      </c>
      <c r="BY44" s="128">
        <v>1</v>
      </c>
      <c r="BZ44" s="129">
        <f>IFERROR(BY44/BW44,"-")</f>
        <v>0.33333333333333</v>
      </c>
      <c r="CA44" s="130">
        <v>10000</v>
      </c>
      <c r="CB44" s="131">
        <f>IFERROR(CA44/BW44,"-")</f>
        <v>3333.3333333333</v>
      </c>
      <c r="CC44" s="132"/>
      <c r="CD44" s="132">
        <v>1</v>
      </c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2</v>
      </c>
      <c r="CP44" s="141">
        <v>70000</v>
      </c>
      <c r="CQ44" s="141">
        <v>60000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0.12307692307692</v>
      </c>
      <c r="B45" s="203" t="s">
        <v>155</v>
      </c>
      <c r="C45" s="203"/>
      <c r="D45" s="203" t="s">
        <v>94</v>
      </c>
      <c r="E45" s="203" t="s">
        <v>95</v>
      </c>
      <c r="F45" s="203" t="s">
        <v>63</v>
      </c>
      <c r="G45" s="203" t="s">
        <v>83</v>
      </c>
      <c r="H45" s="90" t="s">
        <v>90</v>
      </c>
      <c r="I45" s="90" t="s">
        <v>156</v>
      </c>
      <c r="J45" s="188">
        <v>130000</v>
      </c>
      <c r="K45" s="81">
        <v>12</v>
      </c>
      <c r="L45" s="81">
        <v>0</v>
      </c>
      <c r="M45" s="81">
        <v>40</v>
      </c>
      <c r="N45" s="91">
        <v>7</v>
      </c>
      <c r="O45" s="92">
        <v>0</v>
      </c>
      <c r="P45" s="93">
        <f>N45+O45</f>
        <v>7</v>
      </c>
      <c r="Q45" s="82">
        <f>IFERROR(P45/M45,"-")</f>
        <v>0.175</v>
      </c>
      <c r="R45" s="81">
        <v>0</v>
      </c>
      <c r="S45" s="81">
        <v>2</v>
      </c>
      <c r="T45" s="82">
        <f>IFERROR(S45/(O45+P45),"-")</f>
        <v>0.28571428571429</v>
      </c>
      <c r="U45" s="182">
        <f>IFERROR(J45/SUM(P45:P46),"-")</f>
        <v>10833.333333333</v>
      </c>
      <c r="V45" s="84">
        <v>1</v>
      </c>
      <c r="W45" s="82">
        <f>IF(P45=0,"-",V45/P45)</f>
        <v>0.14285714285714</v>
      </c>
      <c r="X45" s="186">
        <v>6000</v>
      </c>
      <c r="Y45" s="187">
        <f>IFERROR(X45/P45,"-")</f>
        <v>857.14285714286</v>
      </c>
      <c r="Z45" s="187">
        <f>IFERROR(X45/V45,"-")</f>
        <v>6000</v>
      </c>
      <c r="AA45" s="188">
        <f>SUM(X45:X46)-SUM(J45:J46)</f>
        <v>-114000</v>
      </c>
      <c r="AB45" s="85">
        <f>SUM(X45:X46)/SUM(J45:J46)</f>
        <v>0.12307692307692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0.28571428571429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4</v>
      </c>
      <c r="BO45" s="120">
        <f>IF(P45=0,"",IF(BN45=0,"",(BN45/P45)))</f>
        <v>0.57142857142857</v>
      </c>
      <c r="BP45" s="121">
        <v>1</v>
      </c>
      <c r="BQ45" s="122">
        <f>IFERROR(BP45/BN45,"-")</f>
        <v>0.25</v>
      </c>
      <c r="BR45" s="123">
        <v>6000</v>
      </c>
      <c r="BS45" s="124">
        <f>IFERROR(BR45/BN45,"-")</f>
        <v>1500</v>
      </c>
      <c r="BT45" s="125"/>
      <c r="BU45" s="125">
        <v>1</v>
      </c>
      <c r="BV45" s="125"/>
      <c r="BW45" s="126">
        <v>1</v>
      </c>
      <c r="BX45" s="127">
        <f>IF(P45=0,"",IF(BW45=0,"",(BW45/P45)))</f>
        <v>0.14285714285714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6000</v>
      </c>
      <c r="CQ45" s="141">
        <v>6000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157</v>
      </c>
      <c r="C46" s="203"/>
      <c r="D46" s="203" t="s">
        <v>94</v>
      </c>
      <c r="E46" s="203" t="s">
        <v>95</v>
      </c>
      <c r="F46" s="203" t="s">
        <v>78</v>
      </c>
      <c r="G46" s="203"/>
      <c r="H46" s="90"/>
      <c r="I46" s="90"/>
      <c r="J46" s="188"/>
      <c r="K46" s="81">
        <v>51</v>
      </c>
      <c r="L46" s="81">
        <v>31</v>
      </c>
      <c r="M46" s="81">
        <v>16</v>
      </c>
      <c r="N46" s="91">
        <v>5</v>
      </c>
      <c r="O46" s="92">
        <v>0</v>
      </c>
      <c r="P46" s="93">
        <f>N46+O46</f>
        <v>5</v>
      </c>
      <c r="Q46" s="82">
        <f>IFERROR(P46/M46,"-")</f>
        <v>0.3125</v>
      </c>
      <c r="R46" s="81">
        <v>3</v>
      </c>
      <c r="S46" s="81">
        <v>2</v>
      </c>
      <c r="T46" s="82">
        <f>IFERROR(S46/(O46+P46),"-")</f>
        <v>0.4</v>
      </c>
      <c r="U46" s="182"/>
      <c r="V46" s="84">
        <v>1</v>
      </c>
      <c r="W46" s="82">
        <f>IF(P46=0,"-",V46/P46)</f>
        <v>0.2</v>
      </c>
      <c r="X46" s="186">
        <v>10000</v>
      </c>
      <c r="Y46" s="187">
        <f>IFERROR(X46/P46,"-")</f>
        <v>2000</v>
      </c>
      <c r="Z46" s="187">
        <f>IFERROR(X46/V46,"-")</f>
        <v>10000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0.2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0.2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3</v>
      </c>
      <c r="BX46" s="127">
        <f>IF(P46=0,"",IF(BW46=0,"",(BW46/P46)))</f>
        <v>0.6</v>
      </c>
      <c r="BY46" s="128">
        <v>1</v>
      </c>
      <c r="BZ46" s="129">
        <f>IFERROR(BY46/BW46,"-")</f>
        <v>0.33333333333333</v>
      </c>
      <c r="CA46" s="130">
        <v>10000</v>
      </c>
      <c r="CB46" s="131">
        <f>IFERROR(CA46/BW46,"-")</f>
        <v>3333.3333333333</v>
      </c>
      <c r="CC46" s="132"/>
      <c r="CD46" s="132">
        <v>1</v>
      </c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10000</v>
      </c>
      <c r="CQ46" s="141">
        <v>10000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1.9166666666667</v>
      </c>
      <c r="B47" s="203" t="s">
        <v>158</v>
      </c>
      <c r="C47" s="203"/>
      <c r="D47" s="203" t="s">
        <v>68</v>
      </c>
      <c r="E47" s="203" t="s">
        <v>147</v>
      </c>
      <c r="F47" s="203" t="s">
        <v>63</v>
      </c>
      <c r="G47" s="203" t="s">
        <v>159</v>
      </c>
      <c r="H47" s="90" t="s">
        <v>65</v>
      </c>
      <c r="I47" s="205" t="s">
        <v>160</v>
      </c>
      <c r="J47" s="188">
        <v>120000</v>
      </c>
      <c r="K47" s="81">
        <v>11</v>
      </c>
      <c r="L47" s="81">
        <v>0</v>
      </c>
      <c r="M47" s="81">
        <v>61</v>
      </c>
      <c r="N47" s="91">
        <v>5</v>
      </c>
      <c r="O47" s="92">
        <v>0</v>
      </c>
      <c r="P47" s="93">
        <f>N47+O47</f>
        <v>5</v>
      </c>
      <c r="Q47" s="82">
        <f>IFERROR(P47/M47,"-")</f>
        <v>0.081967213114754</v>
      </c>
      <c r="R47" s="81">
        <v>0</v>
      </c>
      <c r="S47" s="81">
        <v>1</v>
      </c>
      <c r="T47" s="82">
        <f>IFERROR(S47/(O47+P47),"-")</f>
        <v>0.2</v>
      </c>
      <c r="U47" s="182">
        <f>IFERROR(J47/SUM(P47:P48),"-")</f>
        <v>9230.7692307692</v>
      </c>
      <c r="V47" s="84">
        <v>1</v>
      </c>
      <c r="W47" s="82">
        <f>IF(P47=0,"-",V47/P47)</f>
        <v>0.2</v>
      </c>
      <c r="X47" s="186">
        <v>210000</v>
      </c>
      <c r="Y47" s="187">
        <f>IFERROR(X47/P47,"-")</f>
        <v>42000</v>
      </c>
      <c r="Z47" s="187">
        <f>IFERROR(X47/V47,"-")</f>
        <v>210000</v>
      </c>
      <c r="AA47" s="188">
        <f>SUM(X47:X48)-SUM(J47:J48)</f>
        <v>110000</v>
      </c>
      <c r="AB47" s="85">
        <f>SUM(X47:X48)/SUM(J47:J48)</f>
        <v>1.9166666666667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3</v>
      </c>
      <c r="BF47" s="113">
        <f>IF(P47=0,"",IF(BE47=0,"",(BE47/P47)))</f>
        <v>0.6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2</v>
      </c>
      <c r="BO47" s="120">
        <f>IF(P47=0,"",IF(BN47=0,"",(BN47/P47)))</f>
        <v>0.4</v>
      </c>
      <c r="BP47" s="121">
        <v>1</v>
      </c>
      <c r="BQ47" s="122">
        <f>IFERROR(BP47/BN47,"-")</f>
        <v>0.5</v>
      </c>
      <c r="BR47" s="123">
        <v>210000</v>
      </c>
      <c r="BS47" s="124">
        <f>IFERROR(BR47/BN47,"-")</f>
        <v>105000</v>
      </c>
      <c r="BT47" s="125"/>
      <c r="BU47" s="125"/>
      <c r="BV47" s="125">
        <v>1</v>
      </c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210000</v>
      </c>
      <c r="CQ47" s="141">
        <v>210000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/>
      <c r="B48" s="203" t="s">
        <v>161</v>
      </c>
      <c r="C48" s="203"/>
      <c r="D48" s="203" t="s">
        <v>68</v>
      </c>
      <c r="E48" s="203" t="s">
        <v>147</v>
      </c>
      <c r="F48" s="203" t="s">
        <v>78</v>
      </c>
      <c r="G48" s="203"/>
      <c r="H48" s="90"/>
      <c r="I48" s="90"/>
      <c r="J48" s="188"/>
      <c r="K48" s="81">
        <v>27</v>
      </c>
      <c r="L48" s="81">
        <v>22</v>
      </c>
      <c r="M48" s="81">
        <v>8</v>
      </c>
      <c r="N48" s="91">
        <v>8</v>
      </c>
      <c r="O48" s="92">
        <v>0</v>
      </c>
      <c r="P48" s="93">
        <f>N48+O48</f>
        <v>8</v>
      </c>
      <c r="Q48" s="82">
        <f>IFERROR(P48/M48,"-")</f>
        <v>1</v>
      </c>
      <c r="R48" s="81">
        <v>0</v>
      </c>
      <c r="S48" s="81">
        <v>4</v>
      </c>
      <c r="T48" s="82">
        <f>IFERROR(S48/(O48+P48),"-")</f>
        <v>0.5</v>
      </c>
      <c r="U48" s="182"/>
      <c r="V48" s="84">
        <v>1</v>
      </c>
      <c r="W48" s="82">
        <f>IF(P48=0,"-",V48/P48)</f>
        <v>0.125</v>
      </c>
      <c r="X48" s="186">
        <v>20000</v>
      </c>
      <c r="Y48" s="187">
        <f>IFERROR(X48/P48,"-")</f>
        <v>2500</v>
      </c>
      <c r="Z48" s="187">
        <f>IFERROR(X48/V48,"-")</f>
        <v>20000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0.125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>
        <v>1</v>
      </c>
      <c r="AW48" s="107">
        <f>IF(P48=0,"",IF(AV48=0,"",(AV48/P48)))</f>
        <v>0.125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2</v>
      </c>
      <c r="BF48" s="113">
        <f>IF(P48=0,"",IF(BE48=0,"",(BE48/P48)))</f>
        <v>0.25</v>
      </c>
      <c r="BG48" s="112">
        <v>1</v>
      </c>
      <c r="BH48" s="114">
        <f>IFERROR(BG48/BE48,"-")</f>
        <v>0.5</v>
      </c>
      <c r="BI48" s="115">
        <v>20000</v>
      </c>
      <c r="BJ48" s="116">
        <f>IFERROR(BI48/BE48,"-")</f>
        <v>10000</v>
      </c>
      <c r="BK48" s="117"/>
      <c r="BL48" s="117"/>
      <c r="BM48" s="117">
        <v>1</v>
      </c>
      <c r="BN48" s="119">
        <v>2</v>
      </c>
      <c r="BO48" s="120">
        <f>IF(P48=0,"",IF(BN48=0,"",(BN48/P48)))</f>
        <v>0.25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2</v>
      </c>
      <c r="BX48" s="127">
        <f>IF(P48=0,"",IF(BW48=0,"",(BW48/P48)))</f>
        <v>0.25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20000</v>
      </c>
      <c r="CQ48" s="141">
        <v>20000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1.6961538461538</v>
      </c>
      <c r="B49" s="203" t="s">
        <v>162</v>
      </c>
      <c r="C49" s="203"/>
      <c r="D49" s="203" t="s">
        <v>68</v>
      </c>
      <c r="E49" s="203" t="s">
        <v>104</v>
      </c>
      <c r="F49" s="203" t="s">
        <v>63</v>
      </c>
      <c r="G49" s="203" t="s">
        <v>163</v>
      </c>
      <c r="H49" s="90" t="s">
        <v>90</v>
      </c>
      <c r="I49" s="90"/>
      <c r="J49" s="188">
        <v>260000</v>
      </c>
      <c r="K49" s="81">
        <v>60</v>
      </c>
      <c r="L49" s="81">
        <v>0</v>
      </c>
      <c r="M49" s="81">
        <v>105</v>
      </c>
      <c r="N49" s="91">
        <v>7</v>
      </c>
      <c r="O49" s="92">
        <v>0</v>
      </c>
      <c r="P49" s="93">
        <f>N49+O49</f>
        <v>7</v>
      </c>
      <c r="Q49" s="82">
        <f>IFERROR(P49/M49,"-")</f>
        <v>0.066666666666667</v>
      </c>
      <c r="R49" s="81">
        <v>2</v>
      </c>
      <c r="S49" s="81">
        <v>1</v>
      </c>
      <c r="T49" s="82">
        <f>IFERROR(S49/(O49+P49),"-")</f>
        <v>0.14285714285714</v>
      </c>
      <c r="U49" s="182">
        <f>IFERROR(J49/SUM(P49:P50),"-")</f>
        <v>17333.333333333</v>
      </c>
      <c r="V49" s="84">
        <v>3</v>
      </c>
      <c r="W49" s="82">
        <f>IF(P49=0,"-",V49/P49)</f>
        <v>0.42857142857143</v>
      </c>
      <c r="X49" s="186">
        <v>48000</v>
      </c>
      <c r="Y49" s="187">
        <f>IFERROR(X49/P49,"-")</f>
        <v>6857.1428571429</v>
      </c>
      <c r="Z49" s="187">
        <f>IFERROR(X49/V49,"-")</f>
        <v>16000</v>
      </c>
      <c r="AA49" s="188">
        <f>SUM(X49:X50)-SUM(J49:J50)</f>
        <v>181000</v>
      </c>
      <c r="AB49" s="85">
        <f>SUM(X49:X50)/SUM(J49:J50)</f>
        <v>1.6961538461538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4</v>
      </c>
      <c r="BF49" s="113">
        <f>IF(P49=0,"",IF(BE49=0,"",(BE49/P49)))</f>
        <v>0.57142857142857</v>
      </c>
      <c r="BG49" s="112">
        <v>3</v>
      </c>
      <c r="BH49" s="114">
        <f>IFERROR(BG49/BE49,"-")</f>
        <v>0.75</v>
      </c>
      <c r="BI49" s="115">
        <v>48000</v>
      </c>
      <c r="BJ49" s="116">
        <f>IFERROR(BI49/BE49,"-")</f>
        <v>12000</v>
      </c>
      <c r="BK49" s="117">
        <v>1</v>
      </c>
      <c r="BL49" s="117"/>
      <c r="BM49" s="117">
        <v>2</v>
      </c>
      <c r="BN49" s="119">
        <v>3</v>
      </c>
      <c r="BO49" s="120">
        <f>IF(P49=0,"",IF(BN49=0,"",(BN49/P49)))</f>
        <v>0.42857142857143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3</v>
      </c>
      <c r="CP49" s="141">
        <v>48000</v>
      </c>
      <c r="CQ49" s="141">
        <v>21000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164</v>
      </c>
      <c r="C50" s="203"/>
      <c r="D50" s="203" t="s">
        <v>68</v>
      </c>
      <c r="E50" s="203" t="s">
        <v>104</v>
      </c>
      <c r="F50" s="203" t="s">
        <v>78</v>
      </c>
      <c r="G50" s="203"/>
      <c r="H50" s="90"/>
      <c r="I50" s="90"/>
      <c r="J50" s="188"/>
      <c r="K50" s="81">
        <v>45</v>
      </c>
      <c r="L50" s="81">
        <v>27</v>
      </c>
      <c r="M50" s="81">
        <v>9</v>
      </c>
      <c r="N50" s="91">
        <v>8</v>
      </c>
      <c r="O50" s="92">
        <v>0</v>
      </c>
      <c r="P50" s="93">
        <f>N50+O50</f>
        <v>8</v>
      </c>
      <c r="Q50" s="82">
        <f>IFERROR(P50/M50,"-")</f>
        <v>0.88888888888889</v>
      </c>
      <c r="R50" s="81">
        <v>1</v>
      </c>
      <c r="S50" s="81">
        <v>1</v>
      </c>
      <c r="T50" s="82">
        <f>IFERROR(S50/(O50+P50),"-")</f>
        <v>0.125</v>
      </c>
      <c r="U50" s="182"/>
      <c r="V50" s="84">
        <v>3</v>
      </c>
      <c r="W50" s="82">
        <f>IF(P50=0,"-",V50/P50)</f>
        <v>0.375</v>
      </c>
      <c r="X50" s="186">
        <v>393000</v>
      </c>
      <c r="Y50" s="187">
        <f>IFERROR(X50/P50,"-")</f>
        <v>49125</v>
      </c>
      <c r="Z50" s="187">
        <f>IFERROR(X50/V50,"-")</f>
        <v>131000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5</v>
      </c>
      <c r="BF50" s="113">
        <f>IF(P50=0,"",IF(BE50=0,"",(BE50/P50)))</f>
        <v>0.625</v>
      </c>
      <c r="BG50" s="112">
        <v>1</v>
      </c>
      <c r="BH50" s="114">
        <f>IFERROR(BG50/BE50,"-")</f>
        <v>0.2</v>
      </c>
      <c r="BI50" s="115">
        <v>3000</v>
      </c>
      <c r="BJ50" s="116">
        <f>IFERROR(BI50/BE50,"-")</f>
        <v>600</v>
      </c>
      <c r="BK50" s="117">
        <v>1</v>
      </c>
      <c r="BL50" s="117"/>
      <c r="BM50" s="117"/>
      <c r="BN50" s="119">
        <v>1</v>
      </c>
      <c r="BO50" s="120">
        <f>IF(P50=0,"",IF(BN50=0,"",(BN50/P50)))</f>
        <v>0.125</v>
      </c>
      <c r="BP50" s="121">
        <v>1</v>
      </c>
      <c r="BQ50" s="122">
        <f>IFERROR(BP50/BN50,"-")</f>
        <v>1</v>
      </c>
      <c r="BR50" s="123">
        <v>5000</v>
      </c>
      <c r="BS50" s="124">
        <f>IFERROR(BR50/BN50,"-")</f>
        <v>5000</v>
      </c>
      <c r="BT50" s="125"/>
      <c r="BU50" s="125">
        <v>1</v>
      </c>
      <c r="BV50" s="125"/>
      <c r="BW50" s="126">
        <v>2</v>
      </c>
      <c r="BX50" s="127">
        <f>IF(P50=0,"",IF(BW50=0,"",(BW50/P50)))</f>
        <v>0.25</v>
      </c>
      <c r="BY50" s="128">
        <v>1</v>
      </c>
      <c r="BZ50" s="129">
        <f>IFERROR(BY50/BW50,"-")</f>
        <v>0.5</v>
      </c>
      <c r="CA50" s="130">
        <v>385000</v>
      </c>
      <c r="CB50" s="131">
        <f>IFERROR(CA50/BW50,"-")</f>
        <v>192500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3</v>
      </c>
      <c r="CP50" s="141">
        <v>393000</v>
      </c>
      <c r="CQ50" s="141">
        <v>385000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>
        <f>AB51</f>
        <v>3.1076923076923</v>
      </c>
      <c r="B51" s="203" t="s">
        <v>165</v>
      </c>
      <c r="C51" s="203"/>
      <c r="D51" s="203" t="s">
        <v>68</v>
      </c>
      <c r="E51" s="203" t="s">
        <v>69</v>
      </c>
      <c r="F51" s="203" t="s">
        <v>63</v>
      </c>
      <c r="G51" s="203" t="s">
        <v>166</v>
      </c>
      <c r="H51" s="90" t="s">
        <v>90</v>
      </c>
      <c r="I51" s="204" t="s">
        <v>144</v>
      </c>
      <c r="J51" s="188">
        <v>390000</v>
      </c>
      <c r="K51" s="81">
        <v>21</v>
      </c>
      <c r="L51" s="81">
        <v>0</v>
      </c>
      <c r="M51" s="81">
        <v>56</v>
      </c>
      <c r="N51" s="91">
        <v>4</v>
      </c>
      <c r="O51" s="92">
        <v>1</v>
      </c>
      <c r="P51" s="93">
        <f>N51+O51</f>
        <v>5</v>
      </c>
      <c r="Q51" s="82">
        <f>IFERROR(P51/M51,"-")</f>
        <v>0.089285714285714</v>
      </c>
      <c r="R51" s="81">
        <v>1</v>
      </c>
      <c r="S51" s="81">
        <v>2</v>
      </c>
      <c r="T51" s="82">
        <f>IFERROR(S51/(O51+P51),"-")</f>
        <v>0.33333333333333</v>
      </c>
      <c r="U51" s="182">
        <f>IFERROR(J51/SUM(P51:P58),"-")</f>
        <v>11470.588235294</v>
      </c>
      <c r="V51" s="84">
        <v>1</v>
      </c>
      <c r="W51" s="82">
        <f>IF(P51=0,"-",V51/P51)</f>
        <v>0.2</v>
      </c>
      <c r="X51" s="186">
        <v>342000</v>
      </c>
      <c r="Y51" s="187">
        <f>IFERROR(X51/P51,"-")</f>
        <v>68400</v>
      </c>
      <c r="Z51" s="187">
        <f>IFERROR(X51/V51,"-")</f>
        <v>342000</v>
      </c>
      <c r="AA51" s="188">
        <f>SUM(X51:X58)-SUM(J51:J58)</f>
        <v>822000</v>
      </c>
      <c r="AB51" s="85">
        <f>SUM(X51:X58)/SUM(J51:J58)</f>
        <v>3.1076923076923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1</v>
      </c>
      <c r="AW51" s="107">
        <f>IF(P51=0,"",IF(AV51=0,"",(AV51/P51)))</f>
        <v>0.2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0.2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2</v>
      </c>
      <c r="BX51" s="127">
        <f>IF(P51=0,"",IF(BW51=0,"",(BW51/P51)))</f>
        <v>0.4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1</v>
      </c>
      <c r="CG51" s="134">
        <f>IF(P51=0,"",IF(CF51=0,"",(CF51/P51)))</f>
        <v>0.2</v>
      </c>
      <c r="CH51" s="135">
        <v>1</v>
      </c>
      <c r="CI51" s="136">
        <f>IFERROR(CH51/CF51,"-")</f>
        <v>1</v>
      </c>
      <c r="CJ51" s="137">
        <v>342000</v>
      </c>
      <c r="CK51" s="138">
        <f>IFERROR(CJ51/CF51,"-")</f>
        <v>342000</v>
      </c>
      <c r="CL51" s="139"/>
      <c r="CM51" s="139"/>
      <c r="CN51" s="139">
        <v>1</v>
      </c>
      <c r="CO51" s="140">
        <v>1</v>
      </c>
      <c r="CP51" s="141">
        <v>342000</v>
      </c>
      <c r="CQ51" s="141">
        <v>342000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/>
      <c r="B52" s="203" t="s">
        <v>167</v>
      </c>
      <c r="C52" s="203"/>
      <c r="D52" s="203" t="s">
        <v>68</v>
      </c>
      <c r="E52" s="203" t="s">
        <v>69</v>
      </c>
      <c r="F52" s="203" t="s">
        <v>78</v>
      </c>
      <c r="G52" s="203"/>
      <c r="H52" s="90"/>
      <c r="I52" s="90"/>
      <c r="J52" s="188"/>
      <c r="K52" s="81">
        <v>66</v>
      </c>
      <c r="L52" s="81">
        <v>32</v>
      </c>
      <c r="M52" s="81">
        <v>5</v>
      </c>
      <c r="N52" s="91">
        <v>3</v>
      </c>
      <c r="O52" s="92">
        <v>0</v>
      </c>
      <c r="P52" s="93">
        <f>N52+O52</f>
        <v>3</v>
      </c>
      <c r="Q52" s="82">
        <f>IFERROR(P52/M52,"-")</f>
        <v>0.6</v>
      </c>
      <c r="R52" s="81">
        <v>1</v>
      </c>
      <c r="S52" s="81">
        <v>0</v>
      </c>
      <c r="T52" s="82">
        <f>IFERROR(S52/(O52+P52),"-")</f>
        <v>0</v>
      </c>
      <c r="U52" s="182"/>
      <c r="V52" s="84">
        <v>2</v>
      </c>
      <c r="W52" s="82">
        <f>IF(P52=0,"-",V52/P52)</f>
        <v>0.66666666666667</v>
      </c>
      <c r="X52" s="186">
        <v>158000</v>
      </c>
      <c r="Y52" s="187">
        <f>IFERROR(X52/P52,"-")</f>
        <v>52666.666666667</v>
      </c>
      <c r="Z52" s="187">
        <f>IFERROR(X52/V52,"-")</f>
        <v>79000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2</v>
      </c>
      <c r="BO52" s="120">
        <f>IF(P52=0,"",IF(BN52=0,"",(BN52/P52)))</f>
        <v>0.66666666666667</v>
      </c>
      <c r="BP52" s="121">
        <v>2</v>
      </c>
      <c r="BQ52" s="122">
        <f>IFERROR(BP52/BN52,"-")</f>
        <v>1</v>
      </c>
      <c r="BR52" s="123">
        <v>158000</v>
      </c>
      <c r="BS52" s="124">
        <f>IFERROR(BR52/BN52,"-")</f>
        <v>79000</v>
      </c>
      <c r="BT52" s="125">
        <v>1</v>
      </c>
      <c r="BU52" s="125"/>
      <c r="BV52" s="125">
        <v>1</v>
      </c>
      <c r="BW52" s="126">
        <v>1</v>
      </c>
      <c r="BX52" s="127">
        <f>IF(P52=0,"",IF(BW52=0,"",(BW52/P52)))</f>
        <v>0.33333333333333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2</v>
      </c>
      <c r="CP52" s="141">
        <v>158000</v>
      </c>
      <c r="CQ52" s="141">
        <v>155000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/>
      <c r="B53" s="203" t="s">
        <v>168</v>
      </c>
      <c r="C53" s="203"/>
      <c r="D53" s="203" t="s">
        <v>61</v>
      </c>
      <c r="E53" s="203" t="s">
        <v>62</v>
      </c>
      <c r="F53" s="203" t="s">
        <v>63</v>
      </c>
      <c r="G53" s="203" t="s">
        <v>166</v>
      </c>
      <c r="H53" s="90" t="s">
        <v>90</v>
      </c>
      <c r="I53" s="90" t="s">
        <v>148</v>
      </c>
      <c r="J53" s="188"/>
      <c r="K53" s="81">
        <v>12</v>
      </c>
      <c r="L53" s="81">
        <v>0</v>
      </c>
      <c r="M53" s="81">
        <v>55</v>
      </c>
      <c r="N53" s="91">
        <v>5</v>
      </c>
      <c r="O53" s="92">
        <v>0</v>
      </c>
      <c r="P53" s="93">
        <f>N53+O53</f>
        <v>5</v>
      </c>
      <c r="Q53" s="82">
        <f>IFERROR(P53/M53,"-")</f>
        <v>0.090909090909091</v>
      </c>
      <c r="R53" s="81">
        <v>0</v>
      </c>
      <c r="S53" s="81">
        <v>2</v>
      </c>
      <c r="T53" s="82">
        <f>IFERROR(S53/(O53+P53),"-")</f>
        <v>0.4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>
        <v>1</v>
      </c>
      <c r="AE53" s="95">
        <f>IF(P53=0,"",IF(AD53=0,"",(AD53/P53)))</f>
        <v>0.2</v>
      </c>
      <c r="AF53" s="94"/>
      <c r="AG53" s="96">
        <f>IFERROR(AF53/AD53,"-")</f>
        <v>0</v>
      </c>
      <c r="AH53" s="97"/>
      <c r="AI53" s="98">
        <f>IFERROR(AH53/AD53,"-")</f>
        <v>0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0.2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2</v>
      </c>
      <c r="BF53" s="113">
        <f>IF(P53=0,"",IF(BE53=0,"",(BE53/P53)))</f>
        <v>0.4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1</v>
      </c>
      <c r="BO53" s="120">
        <f>IF(P53=0,"",IF(BN53=0,"",(BN53/P53)))</f>
        <v>0.2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169</v>
      </c>
      <c r="C54" s="203"/>
      <c r="D54" s="203" t="s">
        <v>61</v>
      </c>
      <c r="E54" s="203" t="s">
        <v>62</v>
      </c>
      <c r="F54" s="203" t="s">
        <v>78</v>
      </c>
      <c r="G54" s="203"/>
      <c r="H54" s="90"/>
      <c r="I54" s="90"/>
      <c r="J54" s="188"/>
      <c r="K54" s="81">
        <v>32</v>
      </c>
      <c r="L54" s="81">
        <v>25</v>
      </c>
      <c r="M54" s="81">
        <v>10</v>
      </c>
      <c r="N54" s="91">
        <v>4</v>
      </c>
      <c r="O54" s="92">
        <v>0</v>
      </c>
      <c r="P54" s="93">
        <f>N54+O54</f>
        <v>4</v>
      </c>
      <c r="Q54" s="82">
        <f>IFERROR(P54/M54,"-")</f>
        <v>0.4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3</v>
      </c>
      <c r="W54" s="82">
        <f>IF(P54=0,"-",V54/P54)</f>
        <v>0.75</v>
      </c>
      <c r="X54" s="186">
        <v>459000</v>
      </c>
      <c r="Y54" s="187">
        <f>IFERROR(X54/P54,"-")</f>
        <v>114750</v>
      </c>
      <c r="Z54" s="187">
        <f>IFERROR(X54/V54,"-")</f>
        <v>153000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0.25</v>
      </c>
      <c r="BG54" s="112">
        <v>1</v>
      </c>
      <c r="BH54" s="114">
        <f>IFERROR(BG54/BE54,"-")</f>
        <v>1</v>
      </c>
      <c r="BI54" s="115">
        <v>3000</v>
      </c>
      <c r="BJ54" s="116">
        <f>IFERROR(BI54/BE54,"-")</f>
        <v>3000</v>
      </c>
      <c r="BK54" s="117">
        <v>1</v>
      </c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2</v>
      </c>
      <c r="BX54" s="127">
        <f>IF(P54=0,"",IF(BW54=0,"",(BW54/P54)))</f>
        <v>0.5</v>
      </c>
      <c r="BY54" s="128">
        <v>2</v>
      </c>
      <c r="BZ54" s="129">
        <f>IFERROR(BY54/BW54,"-")</f>
        <v>1</v>
      </c>
      <c r="CA54" s="130">
        <v>456000</v>
      </c>
      <c r="CB54" s="131">
        <f>IFERROR(CA54/BW54,"-")</f>
        <v>228000</v>
      </c>
      <c r="CC54" s="132"/>
      <c r="CD54" s="132"/>
      <c r="CE54" s="132">
        <v>2</v>
      </c>
      <c r="CF54" s="133">
        <v>1</v>
      </c>
      <c r="CG54" s="134">
        <f>IF(P54=0,"",IF(CF54=0,"",(CF54/P54)))</f>
        <v>0.25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3</v>
      </c>
      <c r="CP54" s="141">
        <v>459000</v>
      </c>
      <c r="CQ54" s="141">
        <v>443000</v>
      </c>
      <c r="CR54" s="141"/>
      <c r="CS54" s="142" t="str">
        <f>IF(AND(CQ54=0,CR54=0),"",IF(AND(CQ54&lt;=100000,CR54&lt;=100000),"",IF(CQ54/CP54&gt;0.7,"男高",IF(CR54/CP54&gt;0.7,"女高",""))))</f>
        <v>男高</v>
      </c>
    </row>
    <row r="55" spans="1:98">
      <c r="A55" s="80"/>
      <c r="B55" s="203" t="s">
        <v>170</v>
      </c>
      <c r="C55" s="203"/>
      <c r="D55" s="203" t="s">
        <v>68</v>
      </c>
      <c r="E55" s="203" t="s">
        <v>171</v>
      </c>
      <c r="F55" s="203" t="s">
        <v>63</v>
      </c>
      <c r="G55" s="203" t="s">
        <v>172</v>
      </c>
      <c r="H55" s="90" t="s">
        <v>90</v>
      </c>
      <c r="I55" s="90" t="s">
        <v>134</v>
      </c>
      <c r="J55" s="188"/>
      <c r="K55" s="81">
        <v>5</v>
      </c>
      <c r="L55" s="81">
        <v>0</v>
      </c>
      <c r="M55" s="81">
        <v>31</v>
      </c>
      <c r="N55" s="91">
        <v>1</v>
      </c>
      <c r="O55" s="92">
        <v>0</v>
      </c>
      <c r="P55" s="93">
        <f>N55+O55</f>
        <v>1</v>
      </c>
      <c r="Q55" s="82">
        <f>IFERROR(P55/M55,"-")</f>
        <v>0.032258064516129</v>
      </c>
      <c r="R55" s="81">
        <v>0</v>
      </c>
      <c r="S55" s="81">
        <v>1</v>
      </c>
      <c r="T55" s="82">
        <f>IFERROR(S55/(O55+P55),"-")</f>
        <v>1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1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173</v>
      </c>
      <c r="C56" s="203"/>
      <c r="D56" s="203" t="s">
        <v>68</v>
      </c>
      <c r="E56" s="203" t="s">
        <v>171</v>
      </c>
      <c r="F56" s="203" t="s">
        <v>78</v>
      </c>
      <c r="G56" s="203"/>
      <c r="H56" s="90"/>
      <c r="I56" s="90"/>
      <c r="J56" s="188"/>
      <c r="K56" s="81">
        <v>38</v>
      </c>
      <c r="L56" s="81">
        <v>24</v>
      </c>
      <c r="M56" s="81">
        <v>18</v>
      </c>
      <c r="N56" s="91">
        <v>7</v>
      </c>
      <c r="O56" s="92">
        <v>0</v>
      </c>
      <c r="P56" s="93">
        <f>N56+O56</f>
        <v>7</v>
      </c>
      <c r="Q56" s="82">
        <f>IFERROR(P56/M56,"-")</f>
        <v>0.38888888888889</v>
      </c>
      <c r="R56" s="81">
        <v>3</v>
      </c>
      <c r="S56" s="81">
        <v>1</v>
      </c>
      <c r="T56" s="82">
        <f>IFERROR(S56/(O56+P56),"-")</f>
        <v>0.14285714285714</v>
      </c>
      <c r="U56" s="182"/>
      <c r="V56" s="84">
        <v>2</v>
      </c>
      <c r="W56" s="82">
        <f>IF(P56=0,"-",V56/P56)</f>
        <v>0.28571428571429</v>
      </c>
      <c r="X56" s="186">
        <v>237000</v>
      </c>
      <c r="Y56" s="187">
        <f>IFERROR(X56/P56,"-")</f>
        <v>33857.142857143</v>
      </c>
      <c r="Z56" s="187">
        <f>IFERROR(X56/V56,"-")</f>
        <v>118500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0.14285714285714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3</v>
      </c>
      <c r="BO56" s="120">
        <f>IF(P56=0,"",IF(BN56=0,"",(BN56/P56)))</f>
        <v>0.42857142857143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3</v>
      </c>
      <c r="BX56" s="127">
        <f>IF(P56=0,"",IF(BW56=0,"",(BW56/P56)))</f>
        <v>0.42857142857143</v>
      </c>
      <c r="BY56" s="128">
        <v>2</v>
      </c>
      <c r="BZ56" s="129">
        <f>IFERROR(BY56/BW56,"-")</f>
        <v>0.66666666666667</v>
      </c>
      <c r="CA56" s="130">
        <v>240000</v>
      </c>
      <c r="CB56" s="131">
        <f>IFERROR(CA56/BW56,"-")</f>
        <v>80000</v>
      </c>
      <c r="CC56" s="132"/>
      <c r="CD56" s="132"/>
      <c r="CE56" s="132">
        <v>2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237000</v>
      </c>
      <c r="CQ56" s="141">
        <v>142000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174</v>
      </c>
      <c r="C57" s="203"/>
      <c r="D57" s="203" t="s">
        <v>81</v>
      </c>
      <c r="E57" s="203" t="s">
        <v>82</v>
      </c>
      <c r="F57" s="203" t="s">
        <v>63</v>
      </c>
      <c r="G57" s="203" t="s">
        <v>172</v>
      </c>
      <c r="H57" s="90" t="s">
        <v>90</v>
      </c>
      <c r="I57" s="90" t="s">
        <v>175</v>
      </c>
      <c r="J57" s="188"/>
      <c r="K57" s="81">
        <v>5</v>
      </c>
      <c r="L57" s="81">
        <v>0</v>
      </c>
      <c r="M57" s="81">
        <v>19</v>
      </c>
      <c r="N57" s="91">
        <v>3</v>
      </c>
      <c r="O57" s="92">
        <v>0</v>
      </c>
      <c r="P57" s="93">
        <f>N57+O57</f>
        <v>3</v>
      </c>
      <c r="Q57" s="82">
        <f>IFERROR(P57/M57,"-")</f>
        <v>0.15789473684211</v>
      </c>
      <c r="R57" s="81">
        <v>0</v>
      </c>
      <c r="S57" s="81">
        <v>2</v>
      </c>
      <c r="T57" s="82">
        <f>IFERROR(S57/(O57+P57),"-")</f>
        <v>0.66666666666667</v>
      </c>
      <c r="U57" s="182"/>
      <c r="V57" s="84">
        <v>1</v>
      </c>
      <c r="W57" s="82">
        <f>IF(P57=0,"-",V57/P57)</f>
        <v>0.33333333333333</v>
      </c>
      <c r="X57" s="186">
        <v>10000</v>
      </c>
      <c r="Y57" s="187">
        <f>IFERROR(X57/P57,"-")</f>
        <v>3333.3333333333</v>
      </c>
      <c r="Z57" s="187">
        <f>IFERROR(X57/V57,"-")</f>
        <v>10000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2</v>
      </c>
      <c r="BF57" s="113">
        <f>IF(P57=0,"",IF(BE57=0,"",(BE57/P57)))</f>
        <v>0.66666666666667</v>
      </c>
      <c r="BG57" s="112">
        <v>1</v>
      </c>
      <c r="BH57" s="114">
        <f>IFERROR(BG57/BE57,"-")</f>
        <v>0.5</v>
      </c>
      <c r="BI57" s="115">
        <v>10000</v>
      </c>
      <c r="BJ57" s="116">
        <f>IFERROR(BI57/BE57,"-")</f>
        <v>5000</v>
      </c>
      <c r="BK57" s="117"/>
      <c r="BL57" s="117">
        <v>1</v>
      </c>
      <c r="BM57" s="117"/>
      <c r="BN57" s="119">
        <v>1</v>
      </c>
      <c r="BO57" s="120">
        <f>IF(P57=0,"",IF(BN57=0,"",(BN57/P57)))</f>
        <v>0.33333333333333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10000</v>
      </c>
      <c r="CQ57" s="141">
        <v>10000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176</v>
      </c>
      <c r="C58" s="203"/>
      <c r="D58" s="203" t="s">
        <v>81</v>
      </c>
      <c r="E58" s="203" t="s">
        <v>82</v>
      </c>
      <c r="F58" s="203" t="s">
        <v>78</v>
      </c>
      <c r="G58" s="203"/>
      <c r="H58" s="90"/>
      <c r="I58" s="90"/>
      <c r="J58" s="188"/>
      <c r="K58" s="81">
        <v>41</v>
      </c>
      <c r="L58" s="81">
        <v>27</v>
      </c>
      <c r="M58" s="81">
        <v>18</v>
      </c>
      <c r="N58" s="91">
        <v>6</v>
      </c>
      <c r="O58" s="92">
        <v>0</v>
      </c>
      <c r="P58" s="93">
        <f>N58+O58</f>
        <v>6</v>
      </c>
      <c r="Q58" s="82">
        <f>IFERROR(P58/M58,"-")</f>
        <v>0.33333333333333</v>
      </c>
      <c r="R58" s="81">
        <v>2</v>
      </c>
      <c r="S58" s="81">
        <v>0</v>
      </c>
      <c r="T58" s="82">
        <f>IFERROR(S58/(O58+P58),"-")</f>
        <v>0</v>
      </c>
      <c r="U58" s="182"/>
      <c r="V58" s="84">
        <v>1</v>
      </c>
      <c r="W58" s="82">
        <f>IF(P58=0,"-",V58/P58)</f>
        <v>0.16666666666667</v>
      </c>
      <c r="X58" s="186">
        <v>6000</v>
      </c>
      <c r="Y58" s="187">
        <f>IFERROR(X58/P58,"-")</f>
        <v>1000</v>
      </c>
      <c r="Z58" s="187">
        <f>IFERROR(X58/V58,"-")</f>
        <v>6000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0.16666666666667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2</v>
      </c>
      <c r="BO58" s="120">
        <f>IF(P58=0,"",IF(BN58=0,"",(BN58/P58)))</f>
        <v>0.33333333333333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2</v>
      </c>
      <c r="BX58" s="127">
        <f>IF(P58=0,"",IF(BW58=0,"",(BW58/P58)))</f>
        <v>0.33333333333333</v>
      </c>
      <c r="BY58" s="128">
        <v>1</v>
      </c>
      <c r="BZ58" s="129">
        <f>IFERROR(BY58/BW58,"-")</f>
        <v>0.5</v>
      </c>
      <c r="CA58" s="130">
        <v>6000</v>
      </c>
      <c r="CB58" s="131">
        <f>IFERROR(CA58/BW58,"-")</f>
        <v>3000</v>
      </c>
      <c r="CC58" s="132"/>
      <c r="CD58" s="132">
        <v>1</v>
      </c>
      <c r="CE58" s="132"/>
      <c r="CF58" s="133">
        <v>1</v>
      </c>
      <c r="CG58" s="134">
        <f>IF(P58=0,"",IF(CF58=0,"",(CF58/P58)))</f>
        <v>0.16666666666667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1</v>
      </c>
      <c r="CP58" s="141">
        <v>6000</v>
      </c>
      <c r="CQ58" s="141">
        <v>6000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30"/>
      <c r="B59" s="87"/>
      <c r="C59" s="88"/>
      <c r="D59" s="88"/>
      <c r="E59" s="88"/>
      <c r="F59" s="89"/>
      <c r="G59" s="90"/>
      <c r="H59" s="90"/>
      <c r="I59" s="90"/>
      <c r="J59" s="192"/>
      <c r="K59" s="34"/>
      <c r="L59" s="34"/>
      <c r="M59" s="31"/>
      <c r="N59" s="23"/>
      <c r="O59" s="23"/>
      <c r="P59" s="23"/>
      <c r="Q59" s="33"/>
      <c r="R59" s="32"/>
      <c r="S59" s="23"/>
      <c r="T59" s="32"/>
      <c r="U59" s="183"/>
      <c r="V59" s="25"/>
      <c r="W59" s="25"/>
      <c r="X59" s="189"/>
      <c r="Y59" s="189"/>
      <c r="Z59" s="189"/>
      <c r="AA59" s="189"/>
      <c r="AB59" s="33"/>
      <c r="AC59" s="59"/>
      <c r="AD59" s="63"/>
      <c r="AE59" s="64"/>
      <c r="AF59" s="63"/>
      <c r="AG59" s="67"/>
      <c r="AH59" s="68"/>
      <c r="AI59" s="69"/>
      <c r="AJ59" s="70"/>
      <c r="AK59" s="70"/>
      <c r="AL59" s="70"/>
      <c r="AM59" s="63"/>
      <c r="AN59" s="64"/>
      <c r="AO59" s="63"/>
      <c r="AP59" s="67"/>
      <c r="AQ59" s="68"/>
      <c r="AR59" s="69"/>
      <c r="AS59" s="70"/>
      <c r="AT59" s="70"/>
      <c r="AU59" s="70"/>
      <c r="AV59" s="63"/>
      <c r="AW59" s="64"/>
      <c r="AX59" s="63"/>
      <c r="AY59" s="67"/>
      <c r="AZ59" s="68"/>
      <c r="BA59" s="69"/>
      <c r="BB59" s="70"/>
      <c r="BC59" s="70"/>
      <c r="BD59" s="70"/>
      <c r="BE59" s="63"/>
      <c r="BF59" s="64"/>
      <c r="BG59" s="63"/>
      <c r="BH59" s="67"/>
      <c r="BI59" s="68"/>
      <c r="BJ59" s="69"/>
      <c r="BK59" s="70"/>
      <c r="BL59" s="70"/>
      <c r="BM59" s="70"/>
      <c r="BN59" s="65"/>
      <c r="BO59" s="66"/>
      <c r="BP59" s="63"/>
      <c r="BQ59" s="67"/>
      <c r="BR59" s="68"/>
      <c r="BS59" s="69"/>
      <c r="BT59" s="70"/>
      <c r="BU59" s="70"/>
      <c r="BV59" s="70"/>
      <c r="BW59" s="65"/>
      <c r="BX59" s="66"/>
      <c r="BY59" s="63"/>
      <c r="BZ59" s="67"/>
      <c r="CA59" s="68"/>
      <c r="CB59" s="69"/>
      <c r="CC59" s="70"/>
      <c r="CD59" s="70"/>
      <c r="CE59" s="70"/>
      <c r="CF59" s="65"/>
      <c r="CG59" s="66"/>
      <c r="CH59" s="63"/>
      <c r="CI59" s="67"/>
      <c r="CJ59" s="68"/>
      <c r="CK59" s="69"/>
      <c r="CL59" s="70"/>
      <c r="CM59" s="70"/>
      <c r="CN59" s="70"/>
      <c r="CO59" s="71"/>
      <c r="CP59" s="68"/>
      <c r="CQ59" s="68"/>
      <c r="CR59" s="68"/>
      <c r="CS59" s="72"/>
    </row>
    <row r="60" spans="1:98">
      <c r="A60" s="30"/>
      <c r="B60" s="37"/>
      <c r="C60" s="21"/>
      <c r="D60" s="21"/>
      <c r="E60" s="21"/>
      <c r="F60" s="22"/>
      <c r="G60" s="36"/>
      <c r="H60" s="36"/>
      <c r="I60" s="75"/>
      <c r="J60" s="193"/>
      <c r="K60" s="34"/>
      <c r="L60" s="34"/>
      <c r="M60" s="31"/>
      <c r="N60" s="23"/>
      <c r="O60" s="23"/>
      <c r="P60" s="23"/>
      <c r="Q60" s="33"/>
      <c r="R60" s="32"/>
      <c r="S60" s="23"/>
      <c r="T60" s="32"/>
      <c r="U60" s="183"/>
      <c r="V60" s="25"/>
      <c r="W60" s="25"/>
      <c r="X60" s="189"/>
      <c r="Y60" s="189"/>
      <c r="Z60" s="189"/>
      <c r="AA60" s="189"/>
      <c r="AB60" s="33"/>
      <c r="AC60" s="61"/>
      <c r="AD60" s="63"/>
      <c r="AE60" s="64"/>
      <c r="AF60" s="63"/>
      <c r="AG60" s="67"/>
      <c r="AH60" s="68"/>
      <c r="AI60" s="69"/>
      <c r="AJ60" s="70"/>
      <c r="AK60" s="70"/>
      <c r="AL60" s="70"/>
      <c r="AM60" s="63"/>
      <c r="AN60" s="64"/>
      <c r="AO60" s="63"/>
      <c r="AP60" s="67"/>
      <c r="AQ60" s="68"/>
      <c r="AR60" s="69"/>
      <c r="AS60" s="70"/>
      <c r="AT60" s="70"/>
      <c r="AU60" s="70"/>
      <c r="AV60" s="63"/>
      <c r="AW60" s="64"/>
      <c r="AX60" s="63"/>
      <c r="AY60" s="67"/>
      <c r="AZ60" s="68"/>
      <c r="BA60" s="69"/>
      <c r="BB60" s="70"/>
      <c r="BC60" s="70"/>
      <c r="BD60" s="70"/>
      <c r="BE60" s="63"/>
      <c r="BF60" s="64"/>
      <c r="BG60" s="63"/>
      <c r="BH60" s="67"/>
      <c r="BI60" s="68"/>
      <c r="BJ60" s="69"/>
      <c r="BK60" s="70"/>
      <c r="BL60" s="70"/>
      <c r="BM60" s="70"/>
      <c r="BN60" s="65"/>
      <c r="BO60" s="66"/>
      <c r="BP60" s="63"/>
      <c r="BQ60" s="67"/>
      <c r="BR60" s="68"/>
      <c r="BS60" s="69"/>
      <c r="BT60" s="70"/>
      <c r="BU60" s="70"/>
      <c r="BV60" s="70"/>
      <c r="BW60" s="65"/>
      <c r="BX60" s="66"/>
      <c r="BY60" s="63"/>
      <c r="BZ60" s="67"/>
      <c r="CA60" s="68"/>
      <c r="CB60" s="69"/>
      <c r="CC60" s="70"/>
      <c r="CD60" s="70"/>
      <c r="CE60" s="70"/>
      <c r="CF60" s="65"/>
      <c r="CG60" s="66"/>
      <c r="CH60" s="63"/>
      <c r="CI60" s="67"/>
      <c r="CJ60" s="68"/>
      <c r="CK60" s="69"/>
      <c r="CL60" s="70"/>
      <c r="CM60" s="70"/>
      <c r="CN60" s="70"/>
      <c r="CO60" s="71"/>
      <c r="CP60" s="68"/>
      <c r="CQ60" s="68"/>
      <c r="CR60" s="68"/>
      <c r="CS60" s="72"/>
    </row>
    <row r="61" spans="1:98">
      <c r="A61" s="19">
        <f>AB61</f>
        <v>1.9047452554745</v>
      </c>
      <c r="B61" s="39"/>
      <c r="C61" s="39"/>
      <c r="D61" s="39"/>
      <c r="E61" s="39"/>
      <c r="F61" s="39"/>
      <c r="G61" s="40" t="s">
        <v>177</v>
      </c>
      <c r="H61" s="40"/>
      <c r="I61" s="40"/>
      <c r="J61" s="190">
        <f>SUM(J6:J60)</f>
        <v>4110000</v>
      </c>
      <c r="K61" s="41">
        <f>SUM(K6:K60)</f>
        <v>1914</v>
      </c>
      <c r="L61" s="41">
        <f>SUM(L6:L60)</f>
        <v>809</v>
      </c>
      <c r="M61" s="41">
        <f>SUM(M6:M60)</f>
        <v>2238</v>
      </c>
      <c r="N61" s="41">
        <f>SUM(N6:N60)</f>
        <v>432</v>
      </c>
      <c r="O61" s="41">
        <f>SUM(O6:O60)</f>
        <v>3</v>
      </c>
      <c r="P61" s="41">
        <f>SUM(P6:P60)</f>
        <v>435</v>
      </c>
      <c r="Q61" s="42">
        <f>IFERROR(P61/M61,"-")</f>
        <v>0.19436997319035</v>
      </c>
      <c r="R61" s="78">
        <f>SUM(R6:R60)</f>
        <v>78</v>
      </c>
      <c r="S61" s="78">
        <f>SUM(S6:S60)</f>
        <v>99</v>
      </c>
      <c r="T61" s="42">
        <f>IFERROR(R61/P61,"-")</f>
        <v>0.17931034482759</v>
      </c>
      <c r="U61" s="184">
        <f>IFERROR(J61/P61,"-")</f>
        <v>9448.275862069</v>
      </c>
      <c r="V61" s="44">
        <f>SUM(V6:V60)</f>
        <v>125</v>
      </c>
      <c r="W61" s="42">
        <f>IFERROR(V61/P61,"-")</f>
        <v>0.28735632183908</v>
      </c>
      <c r="X61" s="190">
        <f>SUM(X6:X60)</f>
        <v>7828503</v>
      </c>
      <c r="Y61" s="190">
        <f>IFERROR(X61/P61,"-")</f>
        <v>17996.55862069</v>
      </c>
      <c r="Z61" s="190">
        <f>IFERROR(X61/V61,"-")</f>
        <v>62628.024</v>
      </c>
      <c r="AA61" s="190">
        <f>X61-J61</f>
        <v>3718503</v>
      </c>
      <c r="AB61" s="47">
        <f>X61/J61</f>
        <v>1.9047452554745</v>
      </c>
      <c r="AC61" s="60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4"/>
    <mergeCell ref="J21:J24"/>
    <mergeCell ref="U21:U24"/>
    <mergeCell ref="AA21:AA24"/>
    <mergeCell ref="AB21:AB24"/>
    <mergeCell ref="A25:A28"/>
    <mergeCell ref="J25:J28"/>
    <mergeCell ref="U25:U28"/>
    <mergeCell ref="AA25:AA28"/>
    <mergeCell ref="AB25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8"/>
    <mergeCell ref="J51:J58"/>
    <mergeCell ref="U51:U58"/>
    <mergeCell ref="AA51:AA58"/>
    <mergeCell ref="AB51:AB5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