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<sst xmlns="http://schemas.openxmlformats.org/spreadsheetml/2006/main" uniqueCount="87">
  <si>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</si>
  <si>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</si>
  <si>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</si>
  <si>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</si>
  <si>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</si>
  <si>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</si>
  <si>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</si>
  <si>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</si>
  <si>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</si>
  <si>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</si>
  <si>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</si>
  <si>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</si>
  <si>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</si>
  <si>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</si>
  <si>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</si>
  <si>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</si>
  <si>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</si>
  <si>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</si>
  <si>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</si>
  <si>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</si>
  <si>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</si>
  <si>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</si>
  <si>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</si>
  <si>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</si>
  <si>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11月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</si>
  <si>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</si>
  <si>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</si>
  <si>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</si>
  <si>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</si>
  <si>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</si>
  <si>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</si>
  <si>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</si>
  <si>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</si>
  <si>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</si>
  <si>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</si>
  <si>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</si>
  <si>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</si>
  <si>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</si>
  <si>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</si>
  <si>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</si>
  <si>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</si>
  <si>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</si>
  <si>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</si>
  <si>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</si>
  <si>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</si>
  <si>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</si>
  <si>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</si>
  <si>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</si>
  <si>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</si>
  <si>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</si>
  <si>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</si>
  <si>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</si>
  <si>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</si>
  <si>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</si>
  <si>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</si>
  <si>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</si>
  <si>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</si>
  <si>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</si>
  <si>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</si>
  <si>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</si>
  <si>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ln_sn001</t>
  </si>
  <si>
    <t>再婚&amp;理解者版(LINEver)（塩見彩）</t>
  </si>
  <si>
    <t>再婚&amp;理解者(LINEver)</t>
  </si>
  <si>
    <t>line</t>
  </si>
  <si>
    <t>ニッカン西部</t>
  </si>
  <si>
    <t>半2段つかみ20段保証</t>
  </si>
  <si>
    <t>1～10日</t>
  </si>
  <si>
    <t>sd2116</t>
  </si>
  <si>
    <t>空電</t>
  </si>
  <si>
    <t>ln_sn002</t>
  </si>
  <si>
    <t>雑誌版SPA(LINEver)（塩見彩）</t>
  </si>
  <si>
    <t>え?LINEでこんなに出会えんのダメ元で始めたはずが</t>
  </si>
  <si>
    <t>11～20日</t>
  </si>
  <si>
    <t>sd2117</t>
  </si>
  <si>
    <t>ln_sn003</t>
  </si>
  <si>
    <t>右女9版(LINEver)（塩見彩）</t>
  </si>
  <si>
    <t>学生いませんギャルもいません熟女熟女熟女熟女(LINEver)</t>
  </si>
  <si>
    <t>21～31日</t>
  </si>
  <si>
    <t>sd2118</t>
  </si>
  <si>
    <t>ln_sn004</t>
  </si>
  <si>
    <t>デリヘル版3(LINEver)（塩見彩）</t>
  </si>
  <si>
    <t>LINEで出会いリクルート70歳まで応募可</t>
  </si>
  <si>
    <t>スポーツ報知関西</t>
  </si>
  <si>
    <t>4C終面全5段</t>
  </si>
  <si>
    <t>11月19日(日)</t>
  </si>
  <si>
    <t>sd2119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</si>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</sst>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390000</v>
      </c>
      <c r="E6" s="81">
        <v>47</v>
      </c>
      <c r="F6" s="81">
        <v>32</v>
      </c>
      <c r="G6" s="81">
        <v>27</v>
      </c>
      <c r="H6" s="91">
        <v>31</v>
      </c>
      <c r="I6" s="92">
        <v>0</v>
      </c>
      <c r="J6" s="145">
        <f>H6+I6</f>
        <v>31</v>
      </c>
      <c r="K6" s="82">
        <f>IFERROR(J6/G6,"-")</f>
        <v>1.1481481481481</v>
      </c>
      <c r="L6" s="81">
        <v>7</v>
      </c>
      <c r="M6" s="81">
        <v>3</v>
      </c>
      <c r="N6" s="82">
        <f>IFERROR(L6/J6,"-")</f>
        <v>0.2258064516129</v>
      </c>
      <c r="O6" s="83">
        <f>IFERROR(D6/J6,"-")</f>
        <v>12580.64516129</v>
      </c>
      <c r="P6" s="84">
        <v>4</v>
      </c>
      <c r="Q6" s="82">
        <f>IFERROR(P6/J6,"-")</f>
        <v>0.12903225806452</v>
      </c>
      <c r="R6" s="200">
        <v>93000</v>
      </c>
      <c r="S6" s="201">
        <f>IFERROR(R6/J6,"-")</f>
        <v>3000</v>
      </c>
      <c r="T6" s="201">
        <f>IFERROR(R6/P6,"-")</f>
        <v>23250</v>
      </c>
      <c r="U6" s="195">
        <f>IFERROR(R6-D6,"-")</f>
        <v>-297000</v>
      </c>
      <c r="V6" s="85">
        <f>R6/D6</f>
        <v>0.23846153846154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390000</v>
      </c>
      <c r="E9" s="41">
        <f>SUM(E6:E7)</f>
        <v>47</v>
      </c>
      <c r="F9" s="41">
        <f>SUM(F6:F7)</f>
        <v>32</v>
      </c>
      <c r="G9" s="41">
        <f>SUM(G6:G7)</f>
        <v>27</v>
      </c>
      <c r="H9" s="41">
        <f>SUM(H6:H7)</f>
        <v>31</v>
      </c>
      <c r="I9" s="41">
        <f>SUM(I6:I7)</f>
        <v>0</v>
      </c>
      <c r="J9" s="41">
        <f>SUM(J6:J7)</f>
        <v>31</v>
      </c>
      <c r="K9" s="42">
        <f>IFERROR(J9/G9,"-")</f>
        <v>1.1481481481481</v>
      </c>
      <c r="L9" s="78">
        <f>SUM(L6:L7)</f>
        <v>7</v>
      </c>
      <c r="M9" s="78">
        <f>SUM(M6:M7)</f>
        <v>3</v>
      </c>
      <c r="N9" s="42">
        <f>IFERROR(L9/J9,"-")</f>
        <v>0.2258064516129</v>
      </c>
      <c r="O9" s="43">
        <f>IFERROR(D9/J9,"-")</f>
        <v>12580.64516129</v>
      </c>
      <c r="P9" s="44">
        <f>SUM(P6:P7)</f>
        <v>4</v>
      </c>
      <c r="Q9" s="42">
        <f>IFERROR(P9/J9,"-")</f>
        <v>0.12903225806452</v>
      </c>
      <c r="R9" s="45">
        <f>SUM(R6:R7)</f>
        <v>93000</v>
      </c>
      <c r="S9" s="45">
        <f>IFERROR(R9/J9,"-")</f>
        <v>3000</v>
      </c>
      <c r="T9" s="45">
        <f>IFERROR(R9/P9,"-")</f>
        <v>23250</v>
      </c>
      <c r="U9" s="46">
        <f>SUM(U6:U7)</f>
        <v>-297000</v>
      </c>
      <c r="V9" s="47">
        <f>IFERROR(R9/D9,"-")</f>
        <v>0.23846153846154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0.465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200000</v>
      </c>
      <c r="K6" s="81">
        <v>0</v>
      </c>
      <c r="L6" s="81">
        <v>0</v>
      </c>
      <c r="M6" s="81">
        <v>1</v>
      </c>
      <c r="N6" s="91">
        <v>2</v>
      </c>
      <c r="O6" s="92">
        <v>0</v>
      </c>
      <c r="P6" s="93">
        <f>N6+O6</f>
        <v>2</v>
      </c>
      <c r="Q6" s="82">
        <f>IFERROR(P6/M6,"-")</f>
        <v>2</v>
      </c>
      <c r="R6" s="81">
        <v>1</v>
      </c>
      <c r="S6" s="81">
        <v>0</v>
      </c>
      <c r="T6" s="82">
        <f>IFERROR(S6/(O6+P6),"-")</f>
        <v>0</v>
      </c>
      <c r="U6" s="182">
        <f>IFERROR(J6/SUM(P6:P11),"-")</f>
        <v>11764.705882353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SUM(X6:X11)-SUM(J6:J11)</f>
        <v>-107000</v>
      </c>
      <c r="AB6" s="85">
        <f>SUM(X6:X11)/SUM(J6:J11)</f>
        <v>0.465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8</v>
      </c>
      <c r="L7" s="81">
        <v>7</v>
      </c>
      <c r="M7" s="81">
        <v>7</v>
      </c>
      <c r="N7" s="91">
        <v>2</v>
      </c>
      <c r="O7" s="92">
        <v>0</v>
      </c>
      <c r="P7" s="93">
        <f>N7+O7</f>
        <v>2</v>
      </c>
      <c r="Q7" s="82">
        <f>IFERROR(P7/M7,"-")</f>
        <v>0.28571428571429</v>
      </c>
      <c r="R7" s="81">
        <v>1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0.5</v>
      </c>
      <c r="X7" s="186">
        <v>55000</v>
      </c>
      <c r="Y7" s="187">
        <f>IFERROR(X7/P7,"-")</f>
        <v>27500</v>
      </c>
      <c r="Z7" s="187">
        <f>IFERROR(X7/V7,"-")</f>
        <v>55000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2</v>
      </c>
      <c r="CG7" s="134">
        <f>IF(P7=0,"",IF(CF7=0,"",(CF7/P7)))</f>
        <v>1</v>
      </c>
      <c r="CH7" s="135">
        <v>1</v>
      </c>
      <c r="CI7" s="136">
        <f>IFERROR(CH7/CF7,"-")</f>
        <v>0.5</v>
      </c>
      <c r="CJ7" s="137">
        <v>55000</v>
      </c>
      <c r="CK7" s="138">
        <f>IFERROR(CJ7/CF7,"-")</f>
        <v>27500</v>
      </c>
      <c r="CL7" s="139"/>
      <c r="CM7" s="139"/>
      <c r="CN7" s="139">
        <v>1</v>
      </c>
      <c r="CO7" s="140">
        <v>1</v>
      </c>
      <c r="CP7" s="141">
        <v>55000</v>
      </c>
      <c r="CQ7" s="141">
        <v>55000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/>
      <c r="H8" s="90" t="s">
        <v>65</v>
      </c>
      <c r="I8" s="90" t="s">
        <v>72</v>
      </c>
      <c r="J8" s="188"/>
      <c r="K8" s="81">
        <v>0</v>
      </c>
      <c r="L8" s="81">
        <v>0</v>
      </c>
      <c r="M8" s="81">
        <v>0</v>
      </c>
      <c r="N8" s="91">
        <v>7</v>
      </c>
      <c r="O8" s="92">
        <v>0</v>
      </c>
      <c r="P8" s="93">
        <f>N8+O8</f>
        <v>7</v>
      </c>
      <c r="Q8" s="82" t="str">
        <f>IFERROR(P8/M8,"-")</f>
        <v>-</v>
      </c>
      <c r="R8" s="81">
        <v>1</v>
      </c>
      <c r="S8" s="81">
        <v>1</v>
      </c>
      <c r="T8" s="82">
        <f>IFERROR(S8/(O8+P8),"-")</f>
        <v>0.14285714285714</v>
      </c>
      <c r="U8" s="182"/>
      <c r="V8" s="84">
        <v>1</v>
      </c>
      <c r="W8" s="82">
        <f>IF(P8=0,"-",V8/P8)</f>
        <v>0.14285714285714</v>
      </c>
      <c r="X8" s="186">
        <v>3000</v>
      </c>
      <c r="Y8" s="187">
        <f>IFERROR(X8/P8,"-")</f>
        <v>428.57142857143</v>
      </c>
      <c r="Z8" s="187">
        <f>IFERROR(X8/V8,"-")</f>
        <v>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0.28571428571429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0.28571428571429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0.28571428571429</v>
      </c>
      <c r="BP8" s="121">
        <v>1</v>
      </c>
      <c r="BQ8" s="122">
        <f>IFERROR(BP8/BN8,"-")</f>
        <v>0.5</v>
      </c>
      <c r="BR8" s="123">
        <v>3000</v>
      </c>
      <c r="BS8" s="124">
        <f>IFERROR(BR8/BN8,"-")</f>
        <v>1500</v>
      </c>
      <c r="BT8" s="125">
        <v>1</v>
      </c>
      <c r="BU8" s="125"/>
      <c r="BV8" s="125"/>
      <c r="BW8" s="126">
        <v>1</v>
      </c>
      <c r="BX8" s="127">
        <f>IF(P8=0,"",IF(BW8=0,"",(BW8/P8)))</f>
        <v>0.14285714285714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2</v>
      </c>
      <c r="L9" s="81">
        <v>2</v>
      </c>
      <c r="M9" s="81">
        <v>11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76</v>
      </c>
      <c r="F10" s="203" t="s">
        <v>63</v>
      </c>
      <c r="G10" s="203"/>
      <c r="H10" s="90" t="s">
        <v>65</v>
      </c>
      <c r="I10" s="90" t="s">
        <v>77</v>
      </c>
      <c r="J10" s="188"/>
      <c r="K10" s="81">
        <v>0</v>
      </c>
      <c r="L10" s="81">
        <v>0</v>
      </c>
      <c r="M10" s="81">
        <v>0</v>
      </c>
      <c r="N10" s="91">
        <v>5</v>
      </c>
      <c r="O10" s="92">
        <v>0</v>
      </c>
      <c r="P10" s="93">
        <f>N10+O10</f>
        <v>5</v>
      </c>
      <c r="Q10" s="82" t="str">
        <f>IFERROR(P10/M10,"-")</f>
        <v>-</v>
      </c>
      <c r="R10" s="81">
        <v>2</v>
      </c>
      <c r="S10" s="81">
        <v>0</v>
      </c>
      <c r="T10" s="82">
        <f>IFERROR(S10/(O10+P10),"-")</f>
        <v>0</v>
      </c>
      <c r="U10" s="182"/>
      <c r="V10" s="84">
        <v>2</v>
      </c>
      <c r="W10" s="82">
        <f>IF(P10=0,"-",V10/P10)</f>
        <v>0.4</v>
      </c>
      <c r="X10" s="186">
        <v>35000</v>
      </c>
      <c r="Y10" s="187">
        <f>IFERROR(X10/P10,"-")</f>
        <v>7000</v>
      </c>
      <c r="Z10" s="187">
        <f>IFERROR(X10/V10,"-")</f>
        <v>17500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0.2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3</v>
      </c>
      <c r="BO10" s="120">
        <f>IF(P10=0,"",IF(BN10=0,"",(BN10/P10)))</f>
        <v>0.6</v>
      </c>
      <c r="BP10" s="121">
        <v>1</v>
      </c>
      <c r="BQ10" s="122">
        <f>IFERROR(BP10/BN10,"-")</f>
        <v>0.33333333333333</v>
      </c>
      <c r="BR10" s="123">
        <v>5000</v>
      </c>
      <c r="BS10" s="124">
        <f>IFERROR(BR10/BN10,"-")</f>
        <v>1666.6666666667</v>
      </c>
      <c r="BT10" s="125">
        <v>1</v>
      </c>
      <c r="BU10" s="125"/>
      <c r="BV10" s="125"/>
      <c r="BW10" s="126">
        <v>1</v>
      </c>
      <c r="BX10" s="127">
        <f>IF(P10=0,"",IF(BW10=0,"",(BW10/P10)))</f>
        <v>0.2</v>
      </c>
      <c r="BY10" s="128">
        <v>1</v>
      </c>
      <c r="BZ10" s="129">
        <f>IFERROR(BY10/BW10,"-")</f>
        <v>1</v>
      </c>
      <c r="CA10" s="130">
        <v>30000</v>
      </c>
      <c r="CB10" s="131">
        <f>IFERROR(CA10/BW10,"-")</f>
        <v>30000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35000</v>
      </c>
      <c r="CQ10" s="141">
        <v>30000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 t="s">
        <v>75</v>
      </c>
      <c r="E11" s="203" t="s">
        <v>76</v>
      </c>
      <c r="F11" s="203" t="s">
        <v>68</v>
      </c>
      <c r="G11" s="203"/>
      <c r="H11" s="90"/>
      <c r="I11" s="90"/>
      <c r="J11" s="188"/>
      <c r="K11" s="81">
        <v>21</v>
      </c>
      <c r="L11" s="81">
        <v>10</v>
      </c>
      <c r="M11" s="81">
        <v>3</v>
      </c>
      <c r="N11" s="91">
        <v>1</v>
      </c>
      <c r="O11" s="92">
        <v>0</v>
      </c>
      <c r="P11" s="93">
        <f>N11+O11</f>
        <v>1</v>
      </c>
      <c r="Q11" s="82">
        <f>IFERROR(P11/M11,"-")</f>
        <v>0.33333333333333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1</v>
      </c>
      <c r="CG11" s="134">
        <f>IF(P11=0,"",IF(CF11=0,"",(CF11/P11)))</f>
        <v>1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</v>
      </c>
      <c r="B12" s="203" t="s">
        <v>79</v>
      </c>
      <c r="C12" s="203"/>
      <c r="D12" s="203" t="s">
        <v>80</v>
      </c>
      <c r="E12" s="203" t="s">
        <v>81</v>
      </c>
      <c r="F12" s="203" t="s">
        <v>63</v>
      </c>
      <c r="G12" s="203" t="s">
        <v>82</v>
      </c>
      <c r="H12" s="90" t="s">
        <v>83</v>
      </c>
      <c r="I12" s="204" t="s">
        <v>84</v>
      </c>
      <c r="J12" s="188">
        <v>190000</v>
      </c>
      <c r="K12" s="81">
        <v>0</v>
      </c>
      <c r="L12" s="81">
        <v>0</v>
      </c>
      <c r="M12" s="81">
        <v>0</v>
      </c>
      <c r="N12" s="91">
        <v>12</v>
      </c>
      <c r="O12" s="92">
        <v>0</v>
      </c>
      <c r="P12" s="93">
        <f>N12+O12</f>
        <v>12</v>
      </c>
      <c r="Q12" s="82" t="str">
        <f>IFERROR(P12/M12,"-")</f>
        <v>-</v>
      </c>
      <c r="R12" s="81">
        <v>1</v>
      </c>
      <c r="S12" s="81">
        <v>2</v>
      </c>
      <c r="T12" s="82">
        <f>IFERROR(S12/(O12+P12),"-")</f>
        <v>0.16666666666667</v>
      </c>
      <c r="U12" s="182">
        <f>IFERROR(J12/SUM(P12:P13),"-")</f>
        <v>13571.428571429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-190000</v>
      </c>
      <c r="AB12" s="85">
        <f>SUM(X12:X13)/SUM(J12:J13)</f>
        <v>0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2</v>
      </c>
      <c r="AW12" s="107">
        <f>IF(P12=0,"",IF(AV12=0,"",(AV12/P12)))</f>
        <v>0.16666666666667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5</v>
      </c>
      <c r="BF12" s="113">
        <f>IF(P12=0,"",IF(BE12=0,"",(BE12/P12)))</f>
        <v>0.41666666666667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1</v>
      </c>
      <c r="CG12" s="134">
        <f>IF(P12=0,"",IF(CF12=0,"",(CF12/P12)))</f>
        <v>0.083333333333333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80</v>
      </c>
      <c r="E13" s="203" t="s">
        <v>81</v>
      </c>
      <c r="F13" s="203" t="s">
        <v>68</v>
      </c>
      <c r="G13" s="203"/>
      <c r="H13" s="90"/>
      <c r="I13" s="90"/>
      <c r="J13" s="188"/>
      <c r="K13" s="81">
        <v>16</v>
      </c>
      <c r="L13" s="81">
        <v>13</v>
      </c>
      <c r="M13" s="81">
        <v>5</v>
      </c>
      <c r="N13" s="91">
        <v>2</v>
      </c>
      <c r="O13" s="92">
        <v>0</v>
      </c>
      <c r="P13" s="93">
        <f>N13+O13</f>
        <v>2</v>
      </c>
      <c r="Q13" s="82">
        <f>IFERROR(P13/M13,"-")</f>
        <v>0.4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0.23846153846154</v>
      </c>
      <c r="B16" s="39"/>
      <c r="C16" s="39"/>
      <c r="D16" s="39"/>
      <c r="E16" s="39"/>
      <c r="F16" s="39"/>
      <c r="G16" s="40" t="s">
        <v>86</v>
      </c>
      <c r="H16" s="40"/>
      <c r="I16" s="40"/>
      <c r="J16" s="190">
        <f>SUM(J6:J15)</f>
        <v>390000</v>
      </c>
      <c r="K16" s="41">
        <f>SUM(K6:K15)</f>
        <v>47</v>
      </c>
      <c r="L16" s="41">
        <f>SUM(L6:L15)</f>
        <v>32</v>
      </c>
      <c r="M16" s="41">
        <f>SUM(M6:M15)</f>
        <v>27</v>
      </c>
      <c r="N16" s="41">
        <f>SUM(N6:N15)</f>
        <v>31</v>
      </c>
      <c r="O16" s="41">
        <f>SUM(O6:O15)</f>
        <v>0</v>
      </c>
      <c r="P16" s="41">
        <f>SUM(P6:P15)</f>
        <v>31</v>
      </c>
      <c r="Q16" s="42">
        <f>IFERROR(P16/M16,"-")</f>
        <v>1.1481481481481</v>
      </c>
      <c r="R16" s="78">
        <f>SUM(R6:R15)</f>
        <v>7</v>
      </c>
      <c r="S16" s="78">
        <f>SUM(S6:S15)</f>
        <v>3</v>
      </c>
      <c r="T16" s="42">
        <f>IFERROR(R16/P16,"-")</f>
        <v>0.2258064516129</v>
      </c>
      <c r="U16" s="184">
        <f>IFERROR(J16/P16,"-")</f>
        <v>12580.64516129</v>
      </c>
      <c r="V16" s="44">
        <f>SUM(V6:V15)</f>
        <v>4</v>
      </c>
      <c r="W16" s="42">
        <f>IFERROR(V16/P16,"-")</f>
        <v>0.12903225806452</v>
      </c>
      <c r="X16" s="190">
        <f>SUM(X6:X15)</f>
        <v>93000</v>
      </c>
      <c r="Y16" s="190">
        <f>IFERROR(X16/P16,"-")</f>
        <v>3000</v>
      </c>
      <c r="Z16" s="190">
        <f>IFERROR(X16/V16,"-")</f>
        <v>23250</v>
      </c>
      <c r="AA16" s="190">
        <f>X16-J16</f>
        <v>-297000</v>
      </c>
      <c r="AB16" s="47">
        <f>X16/J16</f>
        <v>0.23846153846154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