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<sst xmlns="http://schemas.openxmlformats.org/spreadsheetml/2006/main" uniqueCount="89">
  <si>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</si>
  <si>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</si>
  <si>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</si>
  <si>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</si>
  <si>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</si>
  <si>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</si>
  <si>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</si>
  <si>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</si>
  <si>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</si>
  <si>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</si>
  <si>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</si>
  <si>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</si>
  <si>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</si>
  <si>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</si>
  <si>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</si>
  <si>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</si>
  <si>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</si>
  <si>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</si>
  <si>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</si>
  <si>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</si>
  <si>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</si>
  <si>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</si>
  <si>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</si>
  <si>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</si>
  <si>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</si>
  <si>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</si>
  <si>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</si>
  <si>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</si>
  <si>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</si>
  <si>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</si>
  <si>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</si>
  <si>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</si>
  <si>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</si>
  <si>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</si>
  <si>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</si>
  <si>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</si>
  <si>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</si>
  <si>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</si>
  <si>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</si>
  <si>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</si>
  <si>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</si>
  <si>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</si>
  <si>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</si>
  <si>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</si>
  <si>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</si>
  <si>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</si>
  <si>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</si>
  <si>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</si>
  <si>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</si>
  <si>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</si>
  <si>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</si>
  <si>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</si>
  <si>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</si>
  <si>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</si>
  <si>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</si>
  <si>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</si>
  <si>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</si>
  <si>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</si>
  <si>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</si>
  <si>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</si>
  <si>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sd2077</t>
  </si>
  <si>
    <t>①右女9（塩見彩）</t>
  </si>
  <si>
    <t>①学生いませんギャルもいません熟女熟女熟女熟女</t>
  </si>
  <si>
    <t>lp02</t>
  </si>
  <si>
    <t>サンスポ関東</t>
  </si>
  <si>
    <t>全5段つかみ15段</t>
  </si>
  <si>
    <t>1～15日</t>
  </si>
  <si>
    <t>sd2078</t>
  </si>
  <si>
    <t>空電</t>
  </si>
  <si>
    <t>sd2079</t>
  </si>
  <si>
    <t>半5段つかみ15段</t>
  </si>
  <si>
    <t>sd2080</t>
  </si>
  <si>
    <t>sd2081</t>
  </si>
  <si>
    <t>②デリヘル版2（塩見彩）</t>
  </si>
  <si>
    <t>②50〜70代男性限定熟女好きな男性募集中</t>
  </si>
  <si>
    <t>16～31日</t>
  </si>
  <si>
    <t>sd2082</t>
  </si>
  <si>
    <t>sd2083</t>
  </si>
  <si>
    <t>sd2084</t>
  </si>
  <si>
    <t>sd2085</t>
  </si>
  <si>
    <t>サンスポ関西</t>
  </si>
  <si>
    <t>sd2086</t>
  </si>
  <si>
    <t>sd2087</t>
  </si>
  <si>
    <t>sd2088</t>
  </si>
  <si>
    <t>sd2089</t>
  </si>
  <si>
    <t>sd2090</t>
  </si>
  <si>
    <t>sd2091</t>
  </si>
  <si>
    <t>sd2092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</si>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</sst>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340000</v>
      </c>
      <c r="E6" s="81">
        <v>621</v>
      </c>
      <c r="F6" s="81">
        <v>162</v>
      </c>
      <c r="G6" s="81">
        <v>495</v>
      </c>
      <c r="H6" s="91">
        <v>59</v>
      </c>
      <c r="I6" s="92">
        <v>0</v>
      </c>
      <c r="J6" s="145">
        <f>H6+I6</f>
        <v>59</v>
      </c>
      <c r="K6" s="82">
        <f>IFERROR(J6/G6,"-")</f>
        <v>0.11919191919192</v>
      </c>
      <c r="L6" s="81">
        <v>29</v>
      </c>
      <c r="M6" s="81">
        <v>15</v>
      </c>
      <c r="N6" s="82">
        <f>IFERROR(L6/J6,"-")</f>
        <v>0.49152542372881</v>
      </c>
      <c r="O6" s="83">
        <f>IFERROR(D6/J6,"-")</f>
        <v>5762.7118644068</v>
      </c>
      <c r="P6" s="84">
        <v>17</v>
      </c>
      <c r="Q6" s="82">
        <f>IFERROR(P6/J6,"-")</f>
        <v>0.28813559322034</v>
      </c>
      <c r="R6" s="200">
        <v>921000</v>
      </c>
      <c r="S6" s="201">
        <f>IFERROR(R6/J6,"-")</f>
        <v>15610.169491525</v>
      </c>
      <c r="T6" s="201">
        <f>IFERROR(R6/P6,"-")</f>
        <v>54176.470588235</v>
      </c>
      <c r="U6" s="195">
        <f>IFERROR(R6-D6,"-")</f>
        <v>581000</v>
      </c>
      <c r="V6" s="85">
        <f>R6/D6</f>
        <v>2.7088235294118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340000</v>
      </c>
      <c r="E9" s="41">
        <f>SUM(E6:E7)</f>
        <v>621</v>
      </c>
      <c r="F9" s="41">
        <f>SUM(F6:F7)</f>
        <v>162</v>
      </c>
      <c r="G9" s="41">
        <f>SUM(G6:G7)</f>
        <v>495</v>
      </c>
      <c r="H9" s="41">
        <f>SUM(H6:H7)</f>
        <v>59</v>
      </c>
      <c r="I9" s="41">
        <f>SUM(I6:I7)</f>
        <v>0</v>
      </c>
      <c r="J9" s="41">
        <f>SUM(J6:J7)</f>
        <v>59</v>
      </c>
      <c r="K9" s="42">
        <f>IFERROR(J9/G9,"-")</f>
        <v>0.11919191919192</v>
      </c>
      <c r="L9" s="78">
        <f>SUM(L6:L7)</f>
        <v>29</v>
      </c>
      <c r="M9" s="78">
        <f>SUM(M6:M7)</f>
        <v>15</v>
      </c>
      <c r="N9" s="42">
        <f>IFERROR(L9/J9,"-")</f>
        <v>0.49152542372881</v>
      </c>
      <c r="O9" s="43">
        <f>IFERROR(D9/J9,"-")</f>
        <v>5762.7118644068</v>
      </c>
      <c r="P9" s="44">
        <f>SUM(P6:P7)</f>
        <v>17</v>
      </c>
      <c r="Q9" s="42">
        <f>IFERROR(P9/J9,"-")</f>
        <v>0.28813559322034</v>
      </c>
      <c r="R9" s="45">
        <f>SUM(R6:R7)</f>
        <v>921000</v>
      </c>
      <c r="S9" s="45">
        <f>IFERROR(R9/J9,"-")</f>
        <v>15610.169491525</v>
      </c>
      <c r="T9" s="45">
        <f>IFERROR(R9/P9,"-")</f>
        <v>54176.470588235</v>
      </c>
      <c r="U9" s="46">
        <f>SUM(U6:U7)</f>
        <v>581000</v>
      </c>
      <c r="V9" s="47">
        <f>IFERROR(R9/D9,"-")</f>
        <v>2.7088235294118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2.7088235294118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21</v>
      </c>
      <c r="L6" s="81">
        <v>0</v>
      </c>
      <c r="M6" s="81">
        <v>126</v>
      </c>
      <c r="N6" s="91">
        <v>5</v>
      </c>
      <c r="O6" s="92">
        <v>0</v>
      </c>
      <c r="P6" s="93">
        <f>N6+O6</f>
        <v>5</v>
      </c>
      <c r="Q6" s="82">
        <f>IFERROR(P6/M6,"-")</f>
        <v>0.03968253968254</v>
      </c>
      <c r="R6" s="81">
        <v>1</v>
      </c>
      <c r="S6" s="81">
        <v>2</v>
      </c>
      <c r="T6" s="82">
        <f>IFERROR(S6/(O6+P6),"-")</f>
        <v>0.4</v>
      </c>
      <c r="U6" s="182">
        <f>IFERROR(J6/SUM(P6:P21),"-")</f>
        <v>5762.7118644068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581000</v>
      </c>
      <c r="AB6" s="85">
        <f>SUM(X6:X21)/SUM(J6:J21)</f>
        <v>2.7088235294118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73</v>
      </c>
      <c r="L7" s="81">
        <v>35</v>
      </c>
      <c r="M7" s="81">
        <v>30</v>
      </c>
      <c r="N7" s="91">
        <v>7</v>
      </c>
      <c r="O7" s="92">
        <v>0</v>
      </c>
      <c r="P7" s="93">
        <f>N7+O7</f>
        <v>7</v>
      </c>
      <c r="Q7" s="82">
        <f>IFERROR(P7/M7,"-")</f>
        <v>0.23333333333333</v>
      </c>
      <c r="R7" s="81">
        <v>5</v>
      </c>
      <c r="S7" s="81">
        <v>1</v>
      </c>
      <c r="T7" s="82">
        <f>IFERROR(S7/(O7+P7),"-")</f>
        <v>0.14285714285714</v>
      </c>
      <c r="U7" s="182"/>
      <c r="V7" s="84">
        <v>5</v>
      </c>
      <c r="W7" s="82">
        <f>IF(P7=0,"-",V7/P7)</f>
        <v>0.71428571428571</v>
      </c>
      <c r="X7" s="186">
        <v>300000</v>
      </c>
      <c r="Y7" s="187">
        <f>IFERROR(X7/P7,"-")</f>
        <v>42857.142857143</v>
      </c>
      <c r="Z7" s="187">
        <f>IFERROR(X7/V7,"-")</f>
        <v>60000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85000</v>
      </c>
      <c r="BJ7" s="116">
        <f>IFERROR(BI7/BE7,"-")</f>
        <v>85000</v>
      </c>
      <c r="BK7" s="117"/>
      <c r="BL7" s="117"/>
      <c r="BM7" s="117">
        <v>1</v>
      </c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4</v>
      </c>
      <c r="BX7" s="127">
        <f>IF(P7=0,"",IF(BW7=0,"",(BW7/P7)))</f>
        <v>0.57142857142857</v>
      </c>
      <c r="BY7" s="128">
        <v>3</v>
      </c>
      <c r="BZ7" s="129">
        <f>IFERROR(BY7/BW7,"-")</f>
        <v>0.75</v>
      </c>
      <c r="CA7" s="130">
        <v>180000</v>
      </c>
      <c r="CB7" s="131">
        <f>IFERROR(CA7/BW7,"-")</f>
        <v>45000</v>
      </c>
      <c r="CC7" s="132">
        <v>1</v>
      </c>
      <c r="CD7" s="132"/>
      <c r="CE7" s="132">
        <v>2</v>
      </c>
      <c r="CF7" s="133">
        <v>2</v>
      </c>
      <c r="CG7" s="134">
        <f>IF(P7=0,"",IF(CF7=0,"",(CF7/P7)))</f>
        <v>0.28571428571429</v>
      </c>
      <c r="CH7" s="135">
        <v>1</v>
      </c>
      <c r="CI7" s="136">
        <f>IFERROR(CH7/CF7,"-")</f>
        <v>0.5</v>
      </c>
      <c r="CJ7" s="137">
        <v>35000</v>
      </c>
      <c r="CK7" s="138">
        <f>IFERROR(CJ7/CF7,"-")</f>
        <v>17500</v>
      </c>
      <c r="CL7" s="139"/>
      <c r="CM7" s="139"/>
      <c r="CN7" s="139">
        <v>1</v>
      </c>
      <c r="CO7" s="140">
        <v>5</v>
      </c>
      <c r="CP7" s="141">
        <v>300000</v>
      </c>
      <c r="CQ7" s="141">
        <v>142000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8</v>
      </c>
      <c r="L9" s="81">
        <v>5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0</v>
      </c>
      <c r="L10" s="81">
        <v>0</v>
      </c>
      <c r="M10" s="81">
        <v>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87</v>
      </c>
      <c r="L11" s="81">
        <v>4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12</v>
      </c>
      <c r="L12" s="81">
        <v>0</v>
      </c>
      <c r="M12" s="81">
        <v>35</v>
      </c>
      <c r="N12" s="91">
        <v>5</v>
      </c>
      <c r="O12" s="92">
        <v>0</v>
      </c>
      <c r="P12" s="93">
        <f>N12+O12</f>
        <v>5</v>
      </c>
      <c r="Q12" s="82">
        <f>IFERROR(P12/M12,"-")</f>
        <v>0.14285714285714</v>
      </c>
      <c r="R12" s="81">
        <v>2</v>
      </c>
      <c r="S12" s="81">
        <v>3</v>
      </c>
      <c r="T12" s="82">
        <f>IFERROR(S12/(O12+P12),"-")</f>
        <v>0.6</v>
      </c>
      <c r="U12" s="182"/>
      <c r="V12" s="84">
        <v>2</v>
      </c>
      <c r="W12" s="82">
        <f>IF(P12=0,"-",V12/P12)</f>
        <v>0.4</v>
      </c>
      <c r="X12" s="186">
        <v>70000</v>
      </c>
      <c r="Y12" s="187">
        <f>IFERROR(X12/P12,"-")</f>
        <v>14000</v>
      </c>
      <c r="Z12" s="187">
        <f>IFERROR(X12/V12,"-")</f>
        <v>35000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5</v>
      </c>
      <c r="BO12" s="120">
        <f>IF(P12=0,"",IF(BN12=0,"",(BN12/P12)))</f>
        <v>1</v>
      </c>
      <c r="BP12" s="121">
        <v>2</v>
      </c>
      <c r="BQ12" s="122">
        <f>IFERROR(BP12/BN12,"-")</f>
        <v>0.4</v>
      </c>
      <c r="BR12" s="123">
        <v>70000</v>
      </c>
      <c r="BS12" s="124">
        <f>IFERROR(BR12/BN12,"-")</f>
        <v>14000</v>
      </c>
      <c r="BT12" s="125"/>
      <c r="BU12" s="125"/>
      <c r="BV12" s="125">
        <v>2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70000</v>
      </c>
      <c r="CQ12" s="141">
        <v>36000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25</v>
      </c>
      <c r="L13" s="81">
        <v>21</v>
      </c>
      <c r="M13" s="81">
        <v>22</v>
      </c>
      <c r="N13" s="91">
        <v>8</v>
      </c>
      <c r="O13" s="92">
        <v>0</v>
      </c>
      <c r="P13" s="93">
        <f>N13+O13</f>
        <v>8</v>
      </c>
      <c r="Q13" s="82">
        <f>IFERROR(P13/M13,"-")</f>
        <v>0.36363636363636</v>
      </c>
      <c r="R13" s="81">
        <v>4</v>
      </c>
      <c r="S13" s="81">
        <v>1</v>
      </c>
      <c r="T13" s="82">
        <f>IFERROR(S13/(O13+P13),"-")</f>
        <v>0.125</v>
      </c>
      <c r="U13" s="182"/>
      <c r="V13" s="84">
        <v>1</v>
      </c>
      <c r="W13" s="82">
        <f>IF(P13=0,"-",V13/P13)</f>
        <v>0.125</v>
      </c>
      <c r="X13" s="186">
        <v>465000</v>
      </c>
      <c r="Y13" s="187">
        <f>IFERROR(X13/P13,"-")</f>
        <v>58125</v>
      </c>
      <c r="Z13" s="187">
        <f>IFERROR(X13/V13,"-")</f>
        <v>465000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0.375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0.125</v>
      </c>
      <c r="CH13" s="135">
        <v>1</v>
      </c>
      <c r="CI13" s="136">
        <f>IFERROR(CH13/CF13,"-")</f>
        <v>1</v>
      </c>
      <c r="CJ13" s="137">
        <v>465000</v>
      </c>
      <c r="CK13" s="138">
        <f>IFERROR(CJ13/CF13,"-")</f>
        <v>465000</v>
      </c>
      <c r="CL13" s="139"/>
      <c r="CM13" s="139"/>
      <c r="CN13" s="139">
        <v>1</v>
      </c>
      <c r="CO13" s="140">
        <v>1</v>
      </c>
      <c r="CP13" s="141">
        <v>465000</v>
      </c>
      <c r="CQ13" s="141">
        <v>465000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90" t="s">
        <v>66</v>
      </c>
      <c r="J14" s="188"/>
      <c r="K14" s="81">
        <v>21</v>
      </c>
      <c r="L14" s="81">
        <v>0</v>
      </c>
      <c r="M14" s="81">
        <v>77</v>
      </c>
      <c r="N14" s="91">
        <v>9</v>
      </c>
      <c r="O14" s="92">
        <v>0</v>
      </c>
      <c r="P14" s="93">
        <f>N14+O14</f>
        <v>9</v>
      </c>
      <c r="Q14" s="82">
        <f>IFERROR(P14/M14,"-")</f>
        <v>0.11688311688312</v>
      </c>
      <c r="R14" s="81">
        <v>3</v>
      </c>
      <c r="S14" s="81">
        <v>5</v>
      </c>
      <c r="T14" s="82">
        <f>IFERROR(S14/(O14+P14),"-")</f>
        <v>0.55555555555556</v>
      </c>
      <c r="U14" s="182"/>
      <c r="V14" s="84">
        <v>2</v>
      </c>
      <c r="W14" s="82">
        <f>IF(P14=0,"-",V14/P14)</f>
        <v>0.22222222222222</v>
      </c>
      <c r="X14" s="186">
        <v>11000</v>
      </c>
      <c r="Y14" s="187">
        <f>IFERROR(X14/P14,"-")</f>
        <v>1222.2222222222</v>
      </c>
      <c r="Z14" s="187">
        <f>IFERROR(X14/V14,"-")</f>
        <v>5500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0.22222222222222</v>
      </c>
      <c r="BG14" s="112">
        <v>1</v>
      </c>
      <c r="BH14" s="114">
        <f>IFERROR(BG14/BE14,"-")</f>
        <v>0.5</v>
      </c>
      <c r="BI14" s="115">
        <v>3000</v>
      </c>
      <c r="BJ14" s="116">
        <f>IFERROR(BI14/BE14,"-")</f>
        <v>1500</v>
      </c>
      <c r="BK14" s="117">
        <v>1</v>
      </c>
      <c r="BL14" s="117"/>
      <c r="BM14" s="117"/>
      <c r="BN14" s="119">
        <v>6</v>
      </c>
      <c r="BO14" s="120">
        <f>IF(P14=0,"",IF(BN14=0,"",(BN14/P14)))</f>
        <v>0.66666666666667</v>
      </c>
      <c r="BP14" s="121">
        <v>1</v>
      </c>
      <c r="BQ14" s="122">
        <f>IFERROR(BP14/BN14,"-")</f>
        <v>0.16666666666667</v>
      </c>
      <c r="BR14" s="123">
        <v>8000</v>
      </c>
      <c r="BS14" s="124">
        <f>IFERROR(BR14/BN14,"-")</f>
        <v>1333.3333333333</v>
      </c>
      <c r="BT14" s="125"/>
      <c r="BU14" s="125">
        <v>1</v>
      </c>
      <c r="BV14" s="125"/>
      <c r="BW14" s="126">
        <v>1</v>
      </c>
      <c r="BX14" s="127">
        <f>IF(P14=0,"",IF(BW14=0,"",(BW14/P14)))</f>
        <v>0.11111111111111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11000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59</v>
      </c>
      <c r="L15" s="81">
        <v>25</v>
      </c>
      <c r="M15" s="81">
        <v>18</v>
      </c>
      <c r="N15" s="91">
        <v>3</v>
      </c>
      <c r="O15" s="92">
        <v>0</v>
      </c>
      <c r="P15" s="93">
        <f>N15+O15</f>
        <v>3</v>
      </c>
      <c r="Q15" s="82">
        <f>IFERROR(P15/M15,"-")</f>
        <v>0.16666666666667</v>
      </c>
      <c r="R15" s="81">
        <v>1</v>
      </c>
      <c r="S15" s="81">
        <v>1</v>
      </c>
      <c r="T15" s="82">
        <f>IFERROR(S15/(O15+P15),"-")</f>
        <v>0.33333333333333</v>
      </c>
      <c r="U15" s="182"/>
      <c r="V15" s="84">
        <v>2</v>
      </c>
      <c r="W15" s="82">
        <f>IF(P15=0,"-",V15/P15)</f>
        <v>0.66666666666667</v>
      </c>
      <c r="X15" s="186">
        <v>23000</v>
      </c>
      <c r="Y15" s="187">
        <f>IFERROR(X15/P15,"-")</f>
        <v>7666.6666666667</v>
      </c>
      <c r="Z15" s="187">
        <f>IFERROR(X15/V15,"-")</f>
        <v>11500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0.66666666666667</v>
      </c>
      <c r="CH15" s="135">
        <v>2</v>
      </c>
      <c r="CI15" s="136">
        <f>IFERROR(CH15/CF15,"-")</f>
        <v>1</v>
      </c>
      <c r="CJ15" s="137">
        <v>23000</v>
      </c>
      <c r="CK15" s="138">
        <f>IFERROR(CJ15/CF15,"-")</f>
        <v>11500</v>
      </c>
      <c r="CL15" s="139">
        <v>1</v>
      </c>
      <c r="CM15" s="139"/>
      <c r="CN15" s="139">
        <v>1</v>
      </c>
      <c r="CO15" s="140">
        <v>2</v>
      </c>
      <c r="CP15" s="141">
        <v>23000</v>
      </c>
      <c r="CQ15" s="141">
        <v>20000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61</v>
      </c>
      <c r="E16" s="203" t="s">
        <v>62</v>
      </c>
      <c r="F16" s="203" t="s">
        <v>63</v>
      </c>
      <c r="G16" s="203" t="s">
        <v>80</v>
      </c>
      <c r="H16" s="90" t="s">
        <v>70</v>
      </c>
      <c r="I16" s="90"/>
      <c r="J16" s="188"/>
      <c r="K16" s="81">
        <v>18</v>
      </c>
      <c r="L16" s="81">
        <v>0</v>
      </c>
      <c r="M16" s="81">
        <v>56</v>
      </c>
      <c r="N16" s="91">
        <v>5</v>
      </c>
      <c r="O16" s="92">
        <v>0</v>
      </c>
      <c r="P16" s="93">
        <f>N16+O16</f>
        <v>5</v>
      </c>
      <c r="Q16" s="82">
        <f>IFERROR(P16/M16,"-")</f>
        <v>0.089285714285714</v>
      </c>
      <c r="R16" s="81">
        <v>4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</v>
      </c>
      <c r="X16" s="186">
        <v>3000</v>
      </c>
      <c r="Y16" s="187">
        <f>IFERROR(X16/P16,"-")</f>
        <v>600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0.6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>
        <v>1</v>
      </c>
      <c r="BX16" s="127">
        <f>IF(P16=0,"",IF(BW16=0,"",(BW16/P16)))</f>
        <v>0.2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167</v>
      </c>
      <c r="L17" s="81">
        <v>36</v>
      </c>
      <c r="M17" s="81">
        <v>25</v>
      </c>
      <c r="N17" s="91">
        <v>4</v>
      </c>
      <c r="O17" s="92">
        <v>0</v>
      </c>
      <c r="P17" s="93">
        <f>N17+O17</f>
        <v>4</v>
      </c>
      <c r="Q17" s="82">
        <f>IFERROR(P17/M17,"-")</f>
        <v>0.16</v>
      </c>
      <c r="R17" s="81">
        <v>3</v>
      </c>
      <c r="S17" s="81">
        <v>0</v>
      </c>
      <c r="T17" s="82">
        <f>IFERROR(S17/(O17+P17),"-")</f>
        <v>0</v>
      </c>
      <c r="U17" s="182"/>
      <c r="V17" s="84">
        <v>2</v>
      </c>
      <c r="W17" s="82">
        <f>IF(P17=0,"-",V17/P17)</f>
        <v>0.5</v>
      </c>
      <c r="X17" s="186">
        <v>38000</v>
      </c>
      <c r="Y17" s="187">
        <f>IFERROR(X17/P17,"-")</f>
        <v>9500</v>
      </c>
      <c r="Z17" s="187">
        <f>IFERROR(X17/V17,"-")</f>
        <v>19000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>
        <v>1</v>
      </c>
      <c r="BH17" s="114">
        <f>IFERROR(BG17/BE17,"-")</f>
        <v>1</v>
      </c>
      <c r="BI17" s="115">
        <v>20000</v>
      </c>
      <c r="BJ17" s="116">
        <f>IFERROR(BI17/BE17,"-")</f>
        <v>20000</v>
      </c>
      <c r="BK17" s="117"/>
      <c r="BL17" s="117"/>
      <c r="BM17" s="117">
        <v>1</v>
      </c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0.5</v>
      </c>
      <c r="BY17" s="128">
        <v>1</v>
      </c>
      <c r="BZ17" s="129">
        <f>IFERROR(BY17/BW17,"-")</f>
        <v>0.5</v>
      </c>
      <c r="CA17" s="130">
        <v>18000</v>
      </c>
      <c r="CB17" s="131">
        <f>IFERROR(CA17/BW17,"-")</f>
        <v>9000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38000</v>
      </c>
      <c r="CQ17" s="141">
        <v>20000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73</v>
      </c>
      <c r="E18" s="203" t="s">
        <v>74</v>
      </c>
      <c r="F18" s="203" t="s">
        <v>63</v>
      </c>
      <c r="G18" s="203" t="s">
        <v>80</v>
      </c>
      <c r="H18" s="90" t="s">
        <v>65</v>
      </c>
      <c r="I18" s="90" t="s">
        <v>75</v>
      </c>
      <c r="J18" s="188"/>
      <c r="K18" s="81">
        <v>0</v>
      </c>
      <c r="L18" s="81">
        <v>0</v>
      </c>
      <c r="M18" s="81">
        <v>1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85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67</v>
      </c>
      <c r="L19" s="81">
        <v>6</v>
      </c>
      <c r="M19" s="81">
        <v>9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86</v>
      </c>
      <c r="C20" s="203"/>
      <c r="D20" s="203" t="s">
        <v>73</v>
      </c>
      <c r="E20" s="203" t="s">
        <v>74</v>
      </c>
      <c r="F20" s="203" t="s">
        <v>63</v>
      </c>
      <c r="G20" s="203" t="s">
        <v>80</v>
      </c>
      <c r="H20" s="90" t="s">
        <v>70</v>
      </c>
      <c r="I20" s="90"/>
      <c r="J20" s="188"/>
      <c r="K20" s="81">
        <v>13</v>
      </c>
      <c r="L20" s="81">
        <v>0</v>
      </c>
      <c r="M20" s="81">
        <v>67</v>
      </c>
      <c r="N20" s="91">
        <v>4</v>
      </c>
      <c r="O20" s="92">
        <v>0</v>
      </c>
      <c r="P20" s="93">
        <f>N20+O20</f>
        <v>4</v>
      </c>
      <c r="Q20" s="82">
        <f>IFERROR(P20/M20,"-")</f>
        <v>0.059701492537313</v>
      </c>
      <c r="R20" s="81">
        <v>0</v>
      </c>
      <c r="S20" s="81">
        <v>1</v>
      </c>
      <c r="T20" s="82">
        <f>IFERROR(S20/(O20+P20),"-")</f>
        <v>0.25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0.75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87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50</v>
      </c>
      <c r="L21" s="81">
        <v>30</v>
      </c>
      <c r="M21" s="81">
        <v>25</v>
      </c>
      <c r="N21" s="91">
        <v>9</v>
      </c>
      <c r="O21" s="92">
        <v>0</v>
      </c>
      <c r="P21" s="93">
        <f>N21+O21</f>
        <v>9</v>
      </c>
      <c r="Q21" s="82">
        <f>IFERROR(P21/M21,"-")</f>
        <v>0.36</v>
      </c>
      <c r="R21" s="81">
        <v>6</v>
      </c>
      <c r="S21" s="81">
        <v>1</v>
      </c>
      <c r="T21" s="82">
        <f>IFERROR(S21/(O21+P21),"-")</f>
        <v>0.11111111111111</v>
      </c>
      <c r="U21" s="182"/>
      <c r="V21" s="84">
        <v>2</v>
      </c>
      <c r="W21" s="82">
        <f>IF(P21=0,"-",V21/P21)</f>
        <v>0.22222222222222</v>
      </c>
      <c r="X21" s="186">
        <v>11000</v>
      </c>
      <c r="Y21" s="187">
        <f>IFERROR(X21/P21,"-")</f>
        <v>1222.2222222222</v>
      </c>
      <c r="Z21" s="187">
        <f>IFERROR(X21/V21,"-")</f>
        <v>5500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0.55555555555556</v>
      </c>
      <c r="BY21" s="128">
        <v>1</v>
      </c>
      <c r="BZ21" s="129">
        <f>IFERROR(BY21/BW21,"-")</f>
        <v>0.2</v>
      </c>
      <c r="CA21" s="130">
        <v>3000</v>
      </c>
      <c r="CB21" s="131">
        <f>IFERROR(CA21/BW21,"-")</f>
        <v>600</v>
      </c>
      <c r="CC21" s="132">
        <v>1</v>
      </c>
      <c r="CD21" s="132"/>
      <c r="CE21" s="132"/>
      <c r="CF21" s="133">
        <v>1</v>
      </c>
      <c r="CG21" s="134">
        <f>IF(P21=0,"",IF(CF21=0,"",(CF21/P21)))</f>
        <v>0.11111111111111</v>
      </c>
      <c r="CH21" s="135">
        <v>1</v>
      </c>
      <c r="CI21" s="136">
        <f>IFERROR(CH21/CF21,"-")</f>
        <v>1</v>
      </c>
      <c r="CJ21" s="137">
        <v>8000</v>
      </c>
      <c r="CK21" s="138">
        <f>IFERROR(CJ21/CF21,"-")</f>
        <v>8000</v>
      </c>
      <c r="CL21" s="139"/>
      <c r="CM21" s="139">
        <v>1</v>
      </c>
      <c r="CN21" s="139"/>
      <c r="CO21" s="140">
        <v>2</v>
      </c>
      <c r="CP21" s="141">
        <v>11000</v>
      </c>
      <c r="CQ21" s="141">
        <v>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2.7088235294118</v>
      </c>
      <c r="B24" s="39"/>
      <c r="C24" s="39"/>
      <c r="D24" s="39"/>
      <c r="E24" s="39"/>
      <c r="F24" s="39"/>
      <c r="G24" s="40" t="s">
        <v>88</v>
      </c>
      <c r="H24" s="40"/>
      <c r="I24" s="40"/>
      <c r="J24" s="190">
        <f>SUM(J6:J23)</f>
        <v>340000</v>
      </c>
      <c r="K24" s="41">
        <f>SUM(K6:K23)</f>
        <v>621</v>
      </c>
      <c r="L24" s="41">
        <f>SUM(L6:L23)</f>
        <v>162</v>
      </c>
      <c r="M24" s="41">
        <f>SUM(M6:M23)</f>
        <v>495</v>
      </c>
      <c r="N24" s="41">
        <f>SUM(N6:N23)</f>
        <v>59</v>
      </c>
      <c r="O24" s="41">
        <f>SUM(O6:O23)</f>
        <v>0</v>
      </c>
      <c r="P24" s="41">
        <f>SUM(P6:P23)</f>
        <v>59</v>
      </c>
      <c r="Q24" s="42">
        <f>IFERROR(P24/M24,"-")</f>
        <v>0.11919191919192</v>
      </c>
      <c r="R24" s="78">
        <f>SUM(R6:R23)</f>
        <v>29</v>
      </c>
      <c r="S24" s="78">
        <f>SUM(S6:S23)</f>
        <v>15</v>
      </c>
      <c r="T24" s="42">
        <f>IFERROR(R24/P24,"-")</f>
        <v>0.49152542372881</v>
      </c>
      <c r="U24" s="184">
        <f>IFERROR(J24/P24,"-")</f>
        <v>5762.7118644068</v>
      </c>
      <c r="V24" s="44">
        <f>SUM(V6:V23)</f>
        <v>17</v>
      </c>
      <c r="W24" s="42">
        <f>IFERROR(V24/P24,"-")</f>
        <v>0.28813559322034</v>
      </c>
      <c r="X24" s="190">
        <f>SUM(X6:X23)</f>
        <v>921000</v>
      </c>
      <c r="Y24" s="190">
        <f>IFERROR(X24/P24,"-")</f>
        <v>15610.169491525</v>
      </c>
      <c r="Z24" s="190">
        <f>IFERROR(X24/V24,"-")</f>
        <v>54176.470588235</v>
      </c>
      <c r="AA24" s="190">
        <f>X24-J24</f>
        <v>581000</v>
      </c>
      <c r="AB24" s="47">
        <f>X24/J24</f>
        <v>2.7088235294118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