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<sst xmlns="http://schemas.openxmlformats.org/spreadsheetml/2006/main" uniqueCount="188">
  <si>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</si>
  <si>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</si>
  <si>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</si>
  <si>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</si>
  <si>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</si>
  <si>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</si>
  <si>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</si>
  <si>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</si>
  <si>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</si>
  <si>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</si>
  <si>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</si>
  <si>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</si>
  <si>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</si>
  <si>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</si>
  <si>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</si>
  <si>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</si>
  <si>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</si>
  <si>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</si>
  <si>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</si>
  <si>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</si>
  <si>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</si>
  <si>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</si>
  <si>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</si>
  <si>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</si>
  <si>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</si>
  <si>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</si>
  <si>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</si>
  <si>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</si>
  <si>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</si>
  <si>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</si>
  <si>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</si>
  <si>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</si>
  <si>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</si>
  <si>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</si>
  <si>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</si>
  <si>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</si>
  <si>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</si>
  <si>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</si>
  <si>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</si>
  <si>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</si>
  <si>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</si>
  <si>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</si>
  <si>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</si>
  <si>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</si>
  <si>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</si>
  <si>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</si>
  <si>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</si>
  <si>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</si>
  <si>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</si>
  <si>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</si>
  <si>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</si>
  <si>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</si>
  <si>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</si>
  <si>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</si>
  <si>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</si>
  <si>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</si>
  <si>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</si>
  <si>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</si>
  <si>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</si>
  <si>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</si>
  <si>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</si>
  <si>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sd1921</t>
  </si>
  <si>
    <t>右女9版（塩見彩）</t>
  </si>
  <si>
    <t>もう50代の熟女だけど</t>
  </si>
  <si>
    <t>lp02</t>
  </si>
  <si>
    <t>サンスポ関東</t>
  </si>
  <si>
    <t>全5段つかみ15段</t>
  </si>
  <si>
    <t>1～15日</t>
  </si>
  <si>
    <t>sd1922</t>
  </si>
  <si>
    <t>空電</t>
  </si>
  <si>
    <t>sd1923</t>
  </si>
  <si>
    <t>半5段つかみ15段</t>
  </si>
  <si>
    <t>sd1924</t>
  </si>
  <si>
    <t>sd1925</t>
  </si>
  <si>
    <t>デリヘル版3（塩見彩）</t>
  </si>
  <si>
    <t>70歳までの出会いリクルート</t>
  </si>
  <si>
    <t>16～31日</t>
  </si>
  <si>
    <t>sd1926</t>
  </si>
  <si>
    <t>sd1927</t>
  </si>
  <si>
    <t>sd1928</t>
  </si>
  <si>
    <t>sd1929</t>
  </si>
  <si>
    <t>サンスポ関西</t>
  </si>
  <si>
    <t>sd1930</t>
  </si>
  <si>
    <t>sd1931</t>
  </si>
  <si>
    <t>sd1932</t>
  </si>
  <si>
    <t>sd1933</t>
  </si>
  <si>
    <t>sd1934</t>
  </si>
  <si>
    <t>sd1935</t>
  </si>
  <si>
    <t>sd1936</t>
  </si>
  <si>
    <t>sd1937</t>
  </si>
  <si>
    <t>①旧デイリー風（塩見彩）</t>
  </si>
  <si>
    <t>①学生いませんギャルもいません40代50代60代中年女性が多いサイト</t>
  </si>
  <si>
    <t>スポーツ報知関東</t>
  </si>
  <si>
    <t>半2段つかみ20段保証</t>
  </si>
  <si>
    <t>20段保証</t>
  </si>
  <si>
    <t>sd1938</t>
  </si>
  <si>
    <t>sd1939</t>
  </si>
  <si>
    <t>②右女3（塩見彩）</t>
  </si>
  <si>
    <t>②50〜70代男性限定熟女好きな男性募集中</t>
  </si>
  <si>
    <t>半3段つかみ20段保証</t>
  </si>
  <si>
    <t>sd1940</t>
  </si>
  <si>
    <t>sd1941</t>
  </si>
  <si>
    <t>③デリヘル版3（塩見彩）</t>
  </si>
  <si>
    <t>③70歳までの出会いリクルート</t>
  </si>
  <si>
    <t>半5段つかみ20段保証</t>
  </si>
  <si>
    <t>sd1942</t>
  </si>
  <si>
    <t>sd1943</t>
  </si>
  <si>
    <t>①再婚&amp;理解者版（塩見彩）</t>
  </si>
  <si>
    <t>191「令和にやれる中年の出会いはココ！」</t>
  </si>
  <si>
    <t>デイリースポーツ関西</t>
  </si>
  <si>
    <t>sd1944</t>
  </si>
  <si>
    <t>sd1945</t>
  </si>
  <si>
    <t>②旧デイリー風（塩見彩）</t>
  </si>
  <si>
    <t>192「中年男性と出会うとフェロモンが分泌されて嬉しい（42歳女性より）」</t>
  </si>
  <si>
    <t>sd1946</t>
  </si>
  <si>
    <t>sd1947</t>
  </si>
  <si>
    <t>③大正版（塩見彩）</t>
  </si>
  <si>
    <t>193「おじさんワクチンを摂取希望の女性急増中」</t>
  </si>
  <si>
    <t>sd1948</t>
  </si>
  <si>
    <t>sd1949</t>
  </si>
  <si>
    <t>④求人風（塩見彩）</t>
  </si>
  <si>
    <t>デイリー3「けしからん肉体の熟女に言い寄られる」</t>
  </si>
  <si>
    <t>sd1950</t>
  </si>
  <si>
    <t>sd1951</t>
  </si>
  <si>
    <t>ニッカン西部</t>
  </si>
  <si>
    <t>1～10日</t>
  </si>
  <si>
    <t>sd1952</t>
  </si>
  <si>
    <t>sd1953</t>
  </si>
  <si>
    <t>11～20日</t>
  </si>
  <si>
    <t>sd1954</t>
  </si>
  <si>
    <t>sd1955</t>
  </si>
  <si>
    <t>21～31日</t>
  </si>
  <si>
    <t>sd1956</t>
  </si>
  <si>
    <t>sd1957</t>
  </si>
  <si>
    <t>デリヘル版2（塩見彩）</t>
  </si>
  <si>
    <t>学生いませんギャルもいません熟女熟女熟女熟女</t>
  </si>
  <si>
    <t>スポニチ関東</t>
  </si>
  <si>
    <t>全5段</t>
  </si>
  <si>
    <t>12月25日(土)</t>
  </si>
  <si>
    <t>sd1958</t>
  </si>
  <si>
    <t>sd1959</t>
  </si>
  <si>
    <t>デリヘル版（塩見彩）</t>
  </si>
  <si>
    <t>女性が好きな私にとって神サイトです</t>
  </si>
  <si>
    <t>1C終面全5段</t>
  </si>
  <si>
    <t>sd1960</t>
  </si>
  <si>
    <t>sd1961</t>
  </si>
  <si>
    <t>12月10日(金)</t>
  </si>
  <si>
    <t>sd1962</t>
  </si>
  <si>
    <t>sd1963</t>
  </si>
  <si>
    <t>4C終面全5段</t>
  </si>
  <si>
    <t>12月02日(木)</t>
  </si>
  <si>
    <t>sd1964</t>
  </si>
  <si>
    <t>sd1965</t>
  </si>
  <si>
    <t>雑誌版 SPA（塩見彩）</t>
  </si>
  <si>
    <t>12月24日(金)</t>
  </si>
  <si>
    <t>sd1966</t>
  </si>
  <si>
    <t>sd1967</t>
  </si>
  <si>
    <t>コンパニオン版（塩見彩）</t>
  </si>
  <si>
    <t>食事の後にお持ち帰りしたぜ</t>
  </si>
  <si>
    <t>ニッカン関西</t>
  </si>
  <si>
    <t>半5段</t>
  </si>
  <si>
    <t>12月11日(土)</t>
  </si>
  <si>
    <t>sd1968</t>
  </si>
  <si>
    <t>sd1969</t>
  </si>
  <si>
    <t>大正版（塩見彩）</t>
  </si>
  <si>
    <t>日本の出会い系番付第1位に推薦します</t>
  </si>
  <si>
    <t>12月18日(土)</t>
  </si>
  <si>
    <t>sd1970</t>
  </si>
  <si>
    <t>sd1971</t>
  </si>
  <si>
    <t>九スポ</t>
  </si>
  <si>
    <t>記事枠</t>
  </si>
  <si>
    <t>12月05日(日)</t>
  </si>
  <si>
    <t>sd1972</t>
  </si>
  <si>
    <t>新聞 TOTAL</t>
  </si>
  <si>
    <t>●雑誌 広告</t>
  </si>
  <si>
    <t>dz136</t>
  </si>
  <si>
    <t>扶桑社</t>
  </si>
  <si>
    <t>（塩見彩）</t>
  </si>
  <si>
    <t>出会い熱望。私たち50代も真剣なんです。</t>
  </si>
  <si>
    <t>Tvnavi</t>
  </si>
  <si>
    <t>(月間Tvnavi)①</t>
  </si>
  <si>
    <t>12月15日(水)</t>
  </si>
  <si>
    <t>dz137</t>
  </si>
  <si>
    <t>dz138</t>
  </si>
  <si>
    <t>（フリー女性⑤）</t>
  </si>
  <si>
    <t>女性からご飯に誘われる。男性はyesかnoか答えるだけ。</t>
  </si>
  <si>
    <t>dz139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</si>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</sst>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52</v>
      </c>
      <c r="D6" s="195">
        <v>2280000</v>
      </c>
      <c r="E6" s="81">
        <v>1184</v>
      </c>
      <c r="F6" s="81">
        <v>494</v>
      </c>
      <c r="G6" s="81">
        <v>2065</v>
      </c>
      <c r="H6" s="91">
        <v>175</v>
      </c>
      <c r="I6" s="92">
        <v>0</v>
      </c>
      <c r="J6" s="145">
        <f>H6+I6</f>
        <v>175</v>
      </c>
      <c r="K6" s="82">
        <f>IFERROR(J6/G6,"-")</f>
        <v>0.084745762711864</v>
      </c>
      <c r="L6" s="81">
        <v>73</v>
      </c>
      <c r="M6" s="81">
        <v>37</v>
      </c>
      <c r="N6" s="82">
        <f>IFERROR(L6/J6,"-")</f>
        <v>0.41714285714286</v>
      </c>
      <c r="O6" s="83">
        <f>IFERROR(D6/J6,"-")</f>
        <v>13028.571428571</v>
      </c>
      <c r="P6" s="84">
        <v>48</v>
      </c>
      <c r="Q6" s="82">
        <f>IFERROR(P6/J6,"-")</f>
        <v>0.27428571428571</v>
      </c>
      <c r="R6" s="200">
        <v>4453000</v>
      </c>
      <c r="S6" s="201">
        <f>IFERROR(R6/J6,"-")</f>
        <v>25445.714285714</v>
      </c>
      <c r="T6" s="201">
        <f>IFERROR(R6/P6,"-")</f>
        <v>92770.833333333</v>
      </c>
      <c r="U6" s="195">
        <f>IFERROR(R6-D6,"-")</f>
        <v>2173000</v>
      </c>
      <c r="V6" s="85">
        <f>R6/D6</f>
        <v>1.9530701754386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240000</v>
      </c>
      <c r="E7" s="81">
        <v>166</v>
      </c>
      <c r="F7" s="81">
        <v>74</v>
      </c>
      <c r="G7" s="81">
        <v>276</v>
      </c>
      <c r="H7" s="91">
        <v>28</v>
      </c>
      <c r="I7" s="92">
        <v>1</v>
      </c>
      <c r="J7" s="145">
        <f>H7+I7</f>
        <v>29</v>
      </c>
      <c r="K7" s="82">
        <f>IFERROR(J7/G7,"-")</f>
        <v>0.10507246376812</v>
      </c>
      <c r="L7" s="81">
        <v>8</v>
      </c>
      <c r="M7" s="81">
        <v>7</v>
      </c>
      <c r="N7" s="82">
        <f>IFERROR(L7/J7,"-")</f>
        <v>0.27586206896552</v>
      </c>
      <c r="O7" s="83">
        <f>IFERROR(D7/J7,"-")</f>
        <v>8275.8620689655</v>
      </c>
      <c r="P7" s="84">
        <v>7</v>
      </c>
      <c r="Q7" s="82">
        <f>IFERROR(P7/J7,"-")</f>
        <v>0.24137931034483</v>
      </c>
      <c r="R7" s="200">
        <v>216000</v>
      </c>
      <c r="S7" s="201">
        <f>IFERROR(R7/J7,"-")</f>
        <v>7448.275862069</v>
      </c>
      <c r="T7" s="201">
        <f>IFERROR(R7/P7,"-")</f>
        <v>30857.142857143</v>
      </c>
      <c r="U7" s="195">
        <f>IFERROR(R7-D7,"-")</f>
        <v>-24000</v>
      </c>
      <c r="V7" s="85">
        <f>R7/D7</f>
        <v>0.9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2520000</v>
      </c>
      <c r="E10" s="41">
        <f>SUM(E6:E8)</f>
        <v>1350</v>
      </c>
      <c r="F10" s="41">
        <f>SUM(F6:F8)</f>
        <v>568</v>
      </c>
      <c r="G10" s="41">
        <f>SUM(G6:G8)</f>
        <v>2341</v>
      </c>
      <c r="H10" s="41">
        <f>SUM(H6:H8)</f>
        <v>203</v>
      </c>
      <c r="I10" s="41">
        <f>SUM(I6:I8)</f>
        <v>1</v>
      </c>
      <c r="J10" s="41">
        <f>SUM(J6:J8)</f>
        <v>204</v>
      </c>
      <c r="K10" s="42">
        <f>IFERROR(J10/G10,"-")</f>
        <v>0.087142246903033</v>
      </c>
      <c r="L10" s="78">
        <f>SUM(L6:L8)</f>
        <v>81</v>
      </c>
      <c r="M10" s="78">
        <f>SUM(M6:M8)</f>
        <v>44</v>
      </c>
      <c r="N10" s="42">
        <f>IFERROR(L10/J10,"-")</f>
        <v>0.39705882352941</v>
      </c>
      <c r="O10" s="43">
        <f>IFERROR(D10/J10,"-")</f>
        <v>12352.941176471</v>
      </c>
      <c r="P10" s="44">
        <f>SUM(P6:P8)</f>
        <v>55</v>
      </c>
      <c r="Q10" s="42">
        <f>IFERROR(P10/J10,"-")</f>
        <v>0.26960784313725</v>
      </c>
      <c r="R10" s="45">
        <f>SUM(R6:R8)</f>
        <v>4669000</v>
      </c>
      <c r="S10" s="45">
        <f>IFERROR(R10/J10,"-")</f>
        <v>22887.254901961</v>
      </c>
      <c r="T10" s="45">
        <f>IFERROR(R10/P10,"-")</f>
        <v>84890.909090909</v>
      </c>
      <c r="U10" s="46">
        <f>SUM(U6:U8)</f>
        <v>2149000</v>
      </c>
      <c r="V10" s="47">
        <f>IFERROR(R10/D10,"-")</f>
        <v>1.8527777777778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6.8970588235294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7</v>
      </c>
      <c r="L6" s="81">
        <v>0</v>
      </c>
      <c r="M6" s="81">
        <v>36</v>
      </c>
      <c r="N6" s="91">
        <v>2</v>
      </c>
      <c r="O6" s="92">
        <v>0</v>
      </c>
      <c r="P6" s="93">
        <f>N6+O6</f>
        <v>2</v>
      </c>
      <c r="Q6" s="82">
        <f>IFERROR(P6/M6,"-")</f>
        <v>0.055555555555556</v>
      </c>
      <c r="R6" s="81">
        <v>2</v>
      </c>
      <c r="S6" s="81">
        <v>0</v>
      </c>
      <c r="T6" s="82">
        <f>IFERROR(S6/(O6+P6),"-")</f>
        <v>0</v>
      </c>
      <c r="U6" s="182">
        <f>IFERROR(J6/SUM(P6:P21),"-")</f>
        <v>6538.4615384615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2005000</v>
      </c>
      <c r="AB6" s="85">
        <f>SUM(X6:X21)/SUM(J6:J21)</f>
        <v>6.8970588235294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25</v>
      </c>
      <c r="L7" s="81">
        <v>18</v>
      </c>
      <c r="M7" s="81">
        <v>7</v>
      </c>
      <c r="N7" s="91">
        <v>2</v>
      </c>
      <c r="O7" s="92">
        <v>0</v>
      </c>
      <c r="P7" s="93">
        <f>N7+O7</f>
        <v>2</v>
      </c>
      <c r="Q7" s="82">
        <f>IFERROR(P7/M7,"-")</f>
        <v>0.28571428571429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13000</v>
      </c>
      <c r="Y7" s="187">
        <f>IFERROR(X7/P7,"-")</f>
        <v>6500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>
        <v>1</v>
      </c>
      <c r="BZ7" s="129">
        <f>IFERROR(BY7/BW7,"-")</f>
        <v>1</v>
      </c>
      <c r="CA7" s="130">
        <v>13000</v>
      </c>
      <c r="CB7" s="131">
        <f>IFERROR(CA7/BW7,"-")</f>
        <v>13000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13000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18</v>
      </c>
      <c r="L8" s="81">
        <v>0</v>
      </c>
      <c r="M8" s="81">
        <v>56</v>
      </c>
      <c r="N8" s="91">
        <v>4</v>
      </c>
      <c r="O8" s="92">
        <v>0</v>
      </c>
      <c r="P8" s="93">
        <f>N8+O8</f>
        <v>4</v>
      </c>
      <c r="Q8" s="82">
        <f>IFERROR(P8/M8,"-")</f>
        <v>0.071428571428571</v>
      </c>
      <c r="R8" s="81">
        <v>0</v>
      </c>
      <c r="S8" s="81">
        <v>2</v>
      </c>
      <c r="T8" s="82">
        <f>IFERROR(S8/(O8+P8),"-")</f>
        <v>0.5</v>
      </c>
      <c r="U8" s="182"/>
      <c r="V8" s="84">
        <v>2</v>
      </c>
      <c r="W8" s="82">
        <f>IF(P8=0,"-",V8/P8)</f>
        <v>0.5</v>
      </c>
      <c r="X8" s="186">
        <v>6000</v>
      </c>
      <c r="Y8" s="187">
        <f>IFERROR(X8/P8,"-")</f>
        <v>1500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>
        <v>1</v>
      </c>
      <c r="CG8" s="134">
        <f>IF(P8=0,"",IF(CF8=0,"",(CF8/P8)))</f>
        <v>0.25</v>
      </c>
      <c r="CH8" s="135">
        <v>1</v>
      </c>
      <c r="CI8" s="136">
        <f>IFERROR(CH8/CF8,"-")</f>
        <v>1</v>
      </c>
      <c r="CJ8" s="137">
        <v>3000</v>
      </c>
      <c r="CK8" s="138">
        <f>IFERROR(CJ8/CF8,"-")</f>
        <v>3000</v>
      </c>
      <c r="CL8" s="139">
        <v>1</v>
      </c>
      <c r="CM8" s="139"/>
      <c r="CN8" s="139"/>
      <c r="CO8" s="140">
        <v>2</v>
      </c>
      <c r="CP8" s="141">
        <v>6000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17</v>
      </c>
      <c r="L9" s="81">
        <v>15</v>
      </c>
      <c r="M9" s="81">
        <v>10</v>
      </c>
      <c r="N9" s="91">
        <v>4</v>
      </c>
      <c r="O9" s="92">
        <v>0</v>
      </c>
      <c r="P9" s="93">
        <f>N9+O9</f>
        <v>4</v>
      </c>
      <c r="Q9" s="82">
        <f>IFERROR(P9/M9,"-")</f>
        <v>0.4</v>
      </c>
      <c r="R9" s="81">
        <v>4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0.5</v>
      </c>
      <c r="X9" s="186">
        <v>191000</v>
      </c>
      <c r="Y9" s="187">
        <f>IFERROR(X9/P9,"-")</f>
        <v>47750</v>
      </c>
      <c r="Z9" s="187">
        <f>IFERROR(X9/V9,"-")</f>
        <v>95500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>
        <v>1</v>
      </c>
      <c r="BQ9" s="122">
        <f>IFERROR(BP9/BN9,"-")</f>
        <v>1</v>
      </c>
      <c r="BR9" s="123">
        <v>3000</v>
      </c>
      <c r="BS9" s="124">
        <f>IFERROR(BR9/BN9,"-")</f>
        <v>3000</v>
      </c>
      <c r="BT9" s="125">
        <v>1</v>
      </c>
      <c r="BU9" s="125"/>
      <c r="BV9" s="125"/>
      <c r="BW9" s="126">
        <v>2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0.25</v>
      </c>
      <c r="CH9" s="135">
        <v>1</v>
      </c>
      <c r="CI9" s="136">
        <f>IFERROR(CH9/CF9,"-")</f>
        <v>1</v>
      </c>
      <c r="CJ9" s="137">
        <v>188000</v>
      </c>
      <c r="CK9" s="138">
        <f>IFERROR(CJ9/CF9,"-")</f>
        <v>188000</v>
      </c>
      <c r="CL9" s="139"/>
      <c r="CM9" s="139"/>
      <c r="CN9" s="139">
        <v>1</v>
      </c>
      <c r="CO9" s="140">
        <v>2</v>
      </c>
      <c r="CP9" s="141">
        <v>191000</v>
      </c>
      <c r="CQ9" s="141">
        <v>188000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17</v>
      </c>
      <c r="L10" s="81">
        <v>0</v>
      </c>
      <c r="M10" s="81">
        <v>51</v>
      </c>
      <c r="N10" s="91">
        <v>5</v>
      </c>
      <c r="O10" s="92">
        <v>0</v>
      </c>
      <c r="P10" s="93">
        <f>N10+O10</f>
        <v>5</v>
      </c>
      <c r="Q10" s="82">
        <f>IFERROR(P10/M10,"-")</f>
        <v>0.098039215686275</v>
      </c>
      <c r="R10" s="81">
        <v>1</v>
      </c>
      <c r="S10" s="81">
        <v>2</v>
      </c>
      <c r="T10" s="82">
        <f>IFERROR(S10/(O10+P10),"-")</f>
        <v>0.4</v>
      </c>
      <c r="U10" s="182"/>
      <c r="V10" s="84">
        <v>2</v>
      </c>
      <c r="W10" s="82">
        <f>IF(P10=0,"-",V10/P10)</f>
        <v>0.4</v>
      </c>
      <c r="X10" s="186">
        <v>16000</v>
      </c>
      <c r="Y10" s="187">
        <f>IFERROR(X10/P10,"-")</f>
        <v>3200</v>
      </c>
      <c r="Z10" s="187">
        <f>IFERROR(X10/V10,"-")</f>
        <v>8000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0.6</v>
      </c>
      <c r="BP10" s="121">
        <v>1</v>
      </c>
      <c r="BQ10" s="122">
        <f>IFERROR(BP10/BN10,"-")</f>
        <v>0.33333333333333</v>
      </c>
      <c r="BR10" s="123">
        <v>13000</v>
      </c>
      <c r="BS10" s="124">
        <f>IFERROR(BR10/BN10,"-")</f>
        <v>4333.3333333333</v>
      </c>
      <c r="BT10" s="125"/>
      <c r="BU10" s="125"/>
      <c r="BV10" s="125">
        <v>1</v>
      </c>
      <c r="BW10" s="126">
        <v>2</v>
      </c>
      <c r="BX10" s="127">
        <f>IF(P10=0,"",IF(BW10=0,"",(BW10/P10)))</f>
        <v>0.4</v>
      </c>
      <c r="BY10" s="128">
        <v>1</v>
      </c>
      <c r="BZ10" s="129">
        <f>IFERROR(BY10/BW10,"-")</f>
        <v>0.5</v>
      </c>
      <c r="CA10" s="130">
        <v>3000</v>
      </c>
      <c r="CB10" s="131">
        <f>IFERROR(CA10/BW10,"-")</f>
        <v>1500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16000</v>
      </c>
      <c r="CQ10" s="141">
        <v>13000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24</v>
      </c>
      <c r="L11" s="81">
        <v>17</v>
      </c>
      <c r="M11" s="81">
        <v>19</v>
      </c>
      <c r="N11" s="91">
        <v>4</v>
      </c>
      <c r="O11" s="92">
        <v>0</v>
      </c>
      <c r="P11" s="93">
        <f>N11+O11</f>
        <v>4</v>
      </c>
      <c r="Q11" s="82">
        <f>IFERROR(P11/M11,"-")</f>
        <v>0.21052631578947</v>
      </c>
      <c r="R11" s="81">
        <v>4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750000</v>
      </c>
      <c r="Y11" s="187">
        <f>IFERROR(X11/P11,"-")</f>
        <v>187500</v>
      </c>
      <c r="Z11" s="187">
        <f>IFERROR(X11/V11,"-")</f>
        <v>750000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0.25</v>
      </c>
      <c r="CH11" s="135">
        <v>1</v>
      </c>
      <c r="CI11" s="136">
        <f>IFERROR(CH11/CF11,"-")</f>
        <v>1</v>
      </c>
      <c r="CJ11" s="137">
        <v>750000</v>
      </c>
      <c r="CK11" s="138">
        <f>IFERROR(CJ11/CF11,"-")</f>
        <v>750000</v>
      </c>
      <c r="CL11" s="139"/>
      <c r="CM11" s="139"/>
      <c r="CN11" s="139">
        <v>1</v>
      </c>
      <c r="CO11" s="140">
        <v>1</v>
      </c>
      <c r="CP11" s="141">
        <v>750000</v>
      </c>
      <c r="CQ11" s="141">
        <v>750000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16</v>
      </c>
      <c r="L12" s="81">
        <v>0</v>
      </c>
      <c r="M12" s="81">
        <v>83</v>
      </c>
      <c r="N12" s="91">
        <v>3</v>
      </c>
      <c r="O12" s="92">
        <v>0</v>
      </c>
      <c r="P12" s="93">
        <f>N12+O12</f>
        <v>3</v>
      </c>
      <c r="Q12" s="82">
        <f>IFERROR(P12/M12,"-")</f>
        <v>0.036144578313253</v>
      </c>
      <c r="R12" s="81">
        <v>1</v>
      </c>
      <c r="S12" s="81">
        <v>1</v>
      </c>
      <c r="T12" s="82">
        <f>IFERROR(S12/(O12+P12),"-")</f>
        <v>0.33333333333333</v>
      </c>
      <c r="U12" s="182"/>
      <c r="V12" s="84">
        <v>1</v>
      </c>
      <c r="W12" s="82">
        <f>IF(P12=0,"-",V12/P12)</f>
        <v>0.33333333333333</v>
      </c>
      <c r="X12" s="186">
        <v>103000</v>
      </c>
      <c r="Y12" s="187">
        <f>IFERROR(X12/P12,"-")</f>
        <v>34333.333333333</v>
      </c>
      <c r="Z12" s="187">
        <f>IFERROR(X12/V12,"-")</f>
        <v>103000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0.66666666666667</v>
      </c>
      <c r="AO12" s="100">
        <v>1</v>
      </c>
      <c r="AP12" s="102">
        <f>IFERROR(AP12/AM12,"-")</f>
        <v>0</v>
      </c>
      <c r="AQ12" s="103">
        <v>103000</v>
      </c>
      <c r="AR12" s="104">
        <f>IFERROR(AQ12/AM12,"-")</f>
        <v>51500</v>
      </c>
      <c r="AS12" s="105"/>
      <c r="AT12" s="105"/>
      <c r="AU12" s="105">
        <v>1</v>
      </c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103000</v>
      </c>
      <c r="CQ12" s="141">
        <v>103000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23</v>
      </c>
      <c r="L13" s="81">
        <v>20</v>
      </c>
      <c r="M13" s="81">
        <v>18</v>
      </c>
      <c r="N13" s="91">
        <v>5</v>
      </c>
      <c r="O13" s="92">
        <v>0</v>
      </c>
      <c r="P13" s="93">
        <f>N13+O13</f>
        <v>5</v>
      </c>
      <c r="Q13" s="82">
        <f>IFERROR(P13/M13,"-")</f>
        <v>0.27777777777778</v>
      </c>
      <c r="R13" s="81">
        <v>2</v>
      </c>
      <c r="S13" s="81">
        <v>0</v>
      </c>
      <c r="T13" s="82">
        <f>IFERROR(S13/(O13+P13),"-")</f>
        <v>0</v>
      </c>
      <c r="U13" s="182"/>
      <c r="V13" s="84">
        <v>2</v>
      </c>
      <c r="W13" s="82">
        <f>IF(P13=0,"-",V13/P13)</f>
        <v>0.4</v>
      </c>
      <c r="X13" s="186">
        <v>1201000</v>
      </c>
      <c r="Y13" s="187">
        <f>IFERROR(X13/P13,"-")</f>
        <v>240200</v>
      </c>
      <c r="Z13" s="187">
        <f>IFERROR(X13/V13,"-")</f>
        <v>600500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>
        <v>1</v>
      </c>
      <c r="BZ13" s="129">
        <f>IFERROR(BY13/BW13,"-")</f>
        <v>1</v>
      </c>
      <c r="CA13" s="130">
        <v>1210000</v>
      </c>
      <c r="CB13" s="131">
        <f>IFERROR(CA13/BW13,"-")</f>
        <v>1210000</v>
      </c>
      <c r="CC13" s="132"/>
      <c r="CD13" s="132"/>
      <c r="CE13" s="132">
        <v>1</v>
      </c>
      <c r="CF13" s="133">
        <v>1</v>
      </c>
      <c r="CG13" s="134">
        <f>IF(P13=0,"",IF(CF13=0,"",(CF13/P13)))</f>
        <v>0.2</v>
      </c>
      <c r="CH13" s="135">
        <v>1</v>
      </c>
      <c r="CI13" s="136">
        <f>IFERROR(CH13/CF13,"-")</f>
        <v>1</v>
      </c>
      <c r="CJ13" s="137">
        <v>11000</v>
      </c>
      <c r="CK13" s="138">
        <f>IFERROR(CJ13/CF13,"-")</f>
        <v>11000</v>
      </c>
      <c r="CL13" s="139"/>
      <c r="CM13" s="139">
        <v>1</v>
      </c>
      <c r="CN13" s="139"/>
      <c r="CO13" s="140">
        <v>2</v>
      </c>
      <c r="CP13" s="141">
        <v>1201000</v>
      </c>
      <c r="CQ13" s="141">
        <v>1210000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16</v>
      </c>
      <c r="L14" s="81">
        <v>0</v>
      </c>
      <c r="M14" s="81">
        <v>84</v>
      </c>
      <c r="N14" s="91">
        <v>3</v>
      </c>
      <c r="O14" s="92">
        <v>0</v>
      </c>
      <c r="P14" s="93">
        <f>N14+O14</f>
        <v>3</v>
      </c>
      <c r="Q14" s="82">
        <f>IFERROR(P14/M14,"-")</f>
        <v>0.035714285714286</v>
      </c>
      <c r="R14" s="81">
        <v>1</v>
      </c>
      <c r="S14" s="81">
        <v>1</v>
      </c>
      <c r="T14" s="82">
        <f>IFERROR(S14/(O14+P14),"-")</f>
        <v>0.33333333333333</v>
      </c>
      <c r="U14" s="182"/>
      <c r="V14" s="84">
        <v>1</v>
      </c>
      <c r="W14" s="82">
        <f>IF(P14=0,"-",V14/P14)</f>
        <v>0.33333333333333</v>
      </c>
      <c r="X14" s="186">
        <v>5000</v>
      </c>
      <c r="Y14" s="187">
        <f>IFERROR(X14/P14,"-")</f>
        <v>1666.6666666667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0.33333333333333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0.33333333333333</v>
      </c>
      <c r="BY14" s="128">
        <v>1</v>
      </c>
      <c r="BZ14" s="129">
        <f>IFERROR(BY14/BW14,"-")</f>
        <v>1</v>
      </c>
      <c r="CA14" s="130">
        <v>5000</v>
      </c>
      <c r="CB14" s="131">
        <f>IFERROR(CA14/BW14,"-")</f>
        <v>5000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32</v>
      </c>
      <c r="L15" s="81">
        <v>25</v>
      </c>
      <c r="M15" s="81">
        <v>13</v>
      </c>
      <c r="N15" s="91">
        <v>4</v>
      </c>
      <c r="O15" s="92">
        <v>0</v>
      </c>
      <c r="P15" s="93">
        <f>N15+O15</f>
        <v>4</v>
      </c>
      <c r="Q15" s="82">
        <f>IFERROR(P15/M15,"-")</f>
        <v>0.30769230769231</v>
      </c>
      <c r="R15" s="81">
        <v>3</v>
      </c>
      <c r="S15" s="81">
        <v>1</v>
      </c>
      <c r="T15" s="82">
        <f>IFERROR(S15/(O15+P15),"-")</f>
        <v>0.25</v>
      </c>
      <c r="U15" s="182"/>
      <c r="V15" s="84">
        <v>3</v>
      </c>
      <c r="W15" s="82">
        <f>IF(P15=0,"-",V15/P15)</f>
        <v>0.75</v>
      </c>
      <c r="X15" s="186">
        <v>49000</v>
      </c>
      <c r="Y15" s="187">
        <f>IFERROR(X15/P15,"-")</f>
        <v>12250</v>
      </c>
      <c r="Z15" s="187">
        <f>IFERROR(X15/V15,"-")</f>
        <v>16333.333333333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>
        <v>1</v>
      </c>
      <c r="BQ15" s="122">
        <f>IFERROR(BP15/BN15,"-")</f>
        <v>1</v>
      </c>
      <c r="BR15" s="123">
        <v>8000</v>
      </c>
      <c r="BS15" s="124">
        <f>IFERROR(BR15/BN15,"-")</f>
        <v>8000</v>
      </c>
      <c r="BT15" s="125"/>
      <c r="BU15" s="125">
        <v>1</v>
      </c>
      <c r="BV15" s="125"/>
      <c r="BW15" s="126">
        <v>1</v>
      </c>
      <c r="BX15" s="127">
        <f>IF(P15=0,"",IF(BW15=0,"",(BW15/P15)))</f>
        <v>0.25</v>
      </c>
      <c r="BY15" s="128">
        <v>1</v>
      </c>
      <c r="BZ15" s="129">
        <f>IFERROR(BY15/BW15,"-")</f>
        <v>1</v>
      </c>
      <c r="CA15" s="130">
        <v>8000</v>
      </c>
      <c r="CB15" s="131">
        <f>IFERROR(CA15/BW15,"-")</f>
        <v>8000</v>
      </c>
      <c r="CC15" s="132"/>
      <c r="CD15" s="132">
        <v>1</v>
      </c>
      <c r="CE15" s="132"/>
      <c r="CF15" s="133">
        <v>2</v>
      </c>
      <c r="CG15" s="134">
        <f>IF(P15=0,"",IF(CF15=0,"",(CF15/P15)))</f>
        <v>0.5</v>
      </c>
      <c r="CH15" s="135">
        <v>1</v>
      </c>
      <c r="CI15" s="136">
        <f>IFERROR(CH15/CF15,"-")</f>
        <v>0.5</v>
      </c>
      <c r="CJ15" s="137">
        <v>33000</v>
      </c>
      <c r="CK15" s="138">
        <f>IFERROR(CJ15/CF15,"-")</f>
        <v>16500</v>
      </c>
      <c r="CL15" s="139"/>
      <c r="CM15" s="139"/>
      <c r="CN15" s="139">
        <v>1</v>
      </c>
      <c r="CO15" s="140">
        <v>3</v>
      </c>
      <c r="CP15" s="141">
        <v>49000</v>
      </c>
      <c r="CQ15" s="141">
        <v>33000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4</v>
      </c>
      <c r="L17" s="81">
        <v>3</v>
      </c>
      <c r="M17" s="81">
        <v>5</v>
      </c>
      <c r="N17" s="91">
        <v>1</v>
      </c>
      <c r="O17" s="92">
        <v>0</v>
      </c>
      <c r="P17" s="93">
        <f>N17+O17</f>
        <v>1</v>
      </c>
      <c r="Q17" s="82">
        <f>IFERROR(P17/M17,"-")</f>
        <v>0.2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1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12</v>
      </c>
      <c r="L18" s="81">
        <v>0</v>
      </c>
      <c r="M18" s="81">
        <v>53</v>
      </c>
      <c r="N18" s="91">
        <v>3</v>
      </c>
      <c r="O18" s="92">
        <v>0</v>
      </c>
      <c r="P18" s="93">
        <f>N18+O18</f>
        <v>3</v>
      </c>
      <c r="Q18" s="82">
        <f>IFERROR(P18/M18,"-")</f>
        <v>0.056603773584906</v>
      </c>
      <c r="R18" s="81">
        <v>0</v>
      </c>
      <c r="S18" s="81">
        <v>2</v>
      </c>
      <c r="T18" s="82">
        <f>IFERROR(S18/(O18+P18),"-")</f>
        <v>0.66666666666667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0.66666666666667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22</v>
      </c>
      <c r="L19" s="81">
        <v>20</v>
      </c>
      <c r="M19" s="81">
        <v>9</v>
      </c>
      <c r="N19" s="91">
        <v>7</v>
      </c>
      <c r="O19" s="92">
        <v>0</v>
      </c>
      <c r="P19" s="93">
        <f>N19+O19</f>
        <v>7</v>
      </c>
      <c r="Q19" s="82">
        <f>IFERROR(P19/M19,"-")</f>
        <v>0.77777777777778</v>
      </c>
      <c r="R19" s="81">
        <v>4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0.14285714285714</v>
      </c>
      <c r="X19" s="186">
        <v>8000</v>
      </c>
      <c r="Y19" s="187">
        <f>IFERROR(X19/P19,"-")</f>
        <v>1142.8571428571</v>
      </c>
      <c r="Z19" s="187">
        <f>IFERROR(X19/V19,"-")</f>
        <v>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5</v>
      </c>
      <c r="BO19" s="120">
        <f>IF(P19=0,"",IF(BN19=0,"",(BN19/P19)))</f>
        <v>0.71428571428571</v>
      </c>
      <c r="BP19" s="121">
        <v>1</v>
      </c>
      <c r="BQ19" s="122">
        <f>IFERROR(BP19/BN19,"-")</f>
        <v>0.2</v>
      </c>
      <c r="BR19" s="123">
        <v>8000</v>
      </c>
      <c r="BS19" s="124">
        <f>IFERROR(BR19/BN19,"-")</f>
        <v>1600</v>
      </c>
      <c r="BT19" s="125"/>
      <c r="BU19" s="125">
        <v>1</v>
      </c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0.14285714285714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8000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12</v>
      </c>
      <c r="L20" s="81">
        <v>0</v>
      </c>
      <c r="M20" s="81">
        <v>26</v>
      </c>
      <c r="N20" s="91">
        <v>3</v>
      </c>
      <c r="O20" s="92">
        <v>0</v>
      </c>
      <c r="P20" s="93">
        <f>N20+O20</f>
        <v>3</v>
      </c>
      <c r="Q20" s="82">
        <f>IFERROR(P20/M20,"-")</f>
        <v>0.11538461538462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0.33333333333333</v>
      </c>
      <c r="X20" s="186">
        <v>3000</v>
      </c>
      <c r="Y20" s="187">
        <f>IFERROR(X20/P20,"-")</f>
        <v>1000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>
        <v>1</v>
      </c>
      <c r="BH20" s="114">
        <f>IFERROR(BG20/BE20,"-")</f>
        <v>1</v>
      </c>
      <c r="BI20" s="115">
        <v>3000</v>
      </c>
      <c r="BJ20" s="116">
        <f>IFERROR(BI20/BE20,"-")</f>
        <v>3000</v>
      </c>
      <c r="BK20" s="117">
        <v>1</v>
      </c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23</v>
      </c>
      <c r="L21" s="81">
        <v>22</v>
      </c>
      <c r="M21" s="81">
        <v>19</v>
      </c>
      <c r="N21" s="91">
        <v>2</v>
      </c>
      <c r="O21" s="92">
        <v>0</v>
      </c>
      <c r="P21" s="93">
        <f>N21+O21</f>
        <v>2</v>
      </c>
      <c r="Q21" s="82">
        <f>IFERROR(P21/M21,"-")</f>
        <v>0.10526315789474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0.33692307692308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650000</v>
      </c>
      <c r="K22" s="81">
        <v>12</v>
      </c>
      <c r="L22" s="81">
        <v>0</v>
      </c>
      <c r="M22" s="81">
        <v>54</v>
      </c>
      <c r="N22" s="91">
        <v>4</v>
      </c>
      <c r="O22" s="92">
        <v>0</v>
      </c>
      <c r="P22" s="93">
        <f>N22+O22</f>
        <v>4</v>
      </c>
      <c r="Q22" s="82">
        <f>IFERROR(P22/M22,"-")</f>
        <v>0.074074074074074</v>
      </c>
      <c r="R22" s="81">
        <v>2</v>
      </c>
      <c r="S22" s="81">
        <v>1</v>
      </c>
      <c r="T22" s="82">
        <f>IFERROR(S22/(O22+P22),"-")</f>
        <v>0.25</v>
      </c>
      <c r="U22" s="182">
        <f>IFERROR(J22/SUM(P22:P27),"-")</f>
        <v>19117.647058824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-431000</v>
      </c>
      <c r="AB22" s="85">
        <f>SUM(X22:X27)/SUM(J22:J27)</f>
        <v>0.33692307692308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90</v>
      </c>
      <c r="E23" s="203" t="s">
        <v>91</v>
      </c>
      <c r="F23" s="203" t="s">
        <v>69</v>
      </c>
      <c r="G23" s="203"/>
      <c r="H23" s="90"/>
      <c r="I23" s="90"/>
      <c r="J23" s="188"/>
      <c r="K23" s="81">
        <v>36</v>
      </c>
      <c r="L23" s="81">
        <v>25</v>
      </c>
      <c r="M23" s="81">
        <v>20</v>
      </c>
      <c r="N23" s="91">
        <v>2</v>
      </c>
      <c r="O23" s="92">
        <v>0</v>
      </c>
      <c r="P23" s="93">
        <f>N23+O23</f>
        <v>2</v>
      </c>
      <c r="Q23" s="82">
        <f>IFERROR(P23/M23,"-")</f>
        <v>0.1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96</v>
      </c>
      <c r="C24" s="203"/>
      <c r="D24" s="203" t="s">
        <v>97</v>
      </c>
      <c r="E24" s="203" t="s">
        <v>98</v>
      </c>
      <c r="F24" s="203" t="s">
        <v>64</v>
      </c>
      <c r="G24" s="203" t="s">
        <v>92</v>
      </c>
      <c r="H24" s="90" t="s">
        <v>99</v>
      </c>
      <c r="I24" s="90"/>
      <c r="J24" s="188"/>
      <c r="K24" s="81">
        <v>14</v>
      </c>
      <c r="L24" s="81">
        <v>0</v>
      </c>
      <c r="M24" s="81">
        <v>62</v>
      </c>
      <c r="N24" s="91">
        <v>5</v>
      </c>
      <c r="O24" s="92">
        <v>0</v>
      </c>
      <c r="P24" s="93">
        <f>N24+O24</f>
        <v>5</v>
      </c>
      <c r="Q24" s="82">
        <f>IFERROR(P24/M24,"-")</f>
        <v>0.080645161290323</v>
      </c>
      <c r="R24" s="81">
        <v>3</v>
      </c>
      <c r="S24" s="81">
        <v>1</v>
      </c>
      <c r="T24" s="82">
        <f>IFERROR(S24/(O24+P24),"-")</f>
        <v>0.2</v>
      </c>
      <c r="U24" s="182"/>
      <c r="V24" s="84">
        <v>1</v>
      </c>
      <c r="W24" s="82">
        <f>IF(P24=0,"-",V24/P24)</f>
        <v>0.2</v>
      </c>
      <c r="X24" s="186">
        <v>13000</v>
      </c>
      <c r="Y24" s="187">
        <f>IFERROR(X24/P24,"-")</f>
        <v>2600</v>
      </c>
      <c r="Z24" s="187">
        <f>IFERROR(X24/V24,"-")</f>
        <v>13000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0.6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0.4</v>
      </c>
      <c r="BY24" s="128">
        <v>1</v>
      </c>
      <c r="BZ24" s="129">
        <f>IFERROR(BY24/BW24,"-")</f>
        <v>0.5</v>
      </c>
      <c r="CA24" s="130">
        <v>13000</v>
      </c>
      <c r="CB24" s="131">
        <f>IFERROR(CA24/BW24,"-")</f>
        <v>6500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13000</v>
      </c>
      <c r="CQ24" s="141">
        <v>13000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100</v>
      </c>
      <c r="C25" s="203"/>
      <c r="D25" s="203" t="s">
        <v>97</v>
      </c>
      <c r="E25" s="203" t="s">
        <v>98</v>
      </c>
      <c r="F25" s="203" t="s">
        <v>69</v>
      </c>
      <c r="G25" s="203"/>
      <c r="H25" s="90"/>
      <c r="I25" s="90"/>
      <c r="J25" s="188"/>
      <c r="K25" s="81">
        <v>57</v>
      </c>
      <c r="L25" s="81">
        <v>38</v>
      </c>
      <c r="M25" s="81">
        <v>31</v>
      </c>
      <c r="N25" s="91">
        <v>5</v>
      </c>
      <c r="O25" s="92">
        <v>0</v>
      </c>
      <c r="P25" s="93">
        <f>N25+O25</f>
        <v>5</v>
      </c>
      <c r="Q25" s="82">
        <f>IFERROR(P25/M25,"-")</f>
        <v>0.16129032258065</v>
      </c>
      <c r="R25" s="81">
        <v>1</v>
      </c>
      <c r="S25" s="81">
        <v>1</v>
      </c>
      <c r="T25" s="82">
        <f>IFERROR(S25/(O25+P25),"-")</f>
        <v>0.2</v>
      </c>
      <c r="U25" s="182"/>
      <c r="V25" s="84">
        <v>3</v>
      </c>
      <c r="W25" s="82">
        <f>IF(P25=0,"-",V25/P25)</f>
        <v>0.6</v>
      </c>
      <c r="X25" s="186">
        <v>62000</v>
      </c>
      <c r="Y25" s="187">
        <f>IFERROR(X25/P25,"-")</f>
        <v>12400</v>
      </c>
      <c r="Z25" s="187">
        <f>IFERROR(X25/V25,"-")</f>
        <v>20666.666666667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>
        <v>1</v>
      </c>
      <c r="BQ25" s="122">
        <f>IFERROR(BP25/BN25,"-")</f>
        <v>1</v>
      </c>
      <c r="BR25" s="123">
        <v>8000</v>
      </c>
      <c r="BS25" s="124">
        <f>IFERROR(BR25/BN25,"-")</f>
        <v>8000</v>
      </c>
      <c r="BT25" s="125"/>
      <c r="BU25" s="125">
        <v>1</v>
      </c>
      <c r="BV25" s="125"/>
      <c r="BW25" s="126">
        <v>1</v>
      </c>
      <c r="BX25" s="127">
        <f>IF(P25=0,"",IF(BW25=0,"",(BW25/P25)))</f>
        <v>0.2</v>
      </c>
      <c r="BY25" s="128">
        <v>1</v>
      </c>
      <c r="BZ25" s="129">
        <f>IFERROR(BY25/BW25,"-")</f>
        <v>1</v>
      </c>
      <c r="CA25" s="130">
        <v>3000</v>
      </c>
      <c r="CB25" s="131">
        <f>IFERROR(CA25/BW25,"-")</f>
        <v>3000</v>
      </c>
      <c r="CC25" s="132">
        <v>1</v>
      </c>
      <c r="CD25" s="132"/>
      <c r="CE25" s="132"/>
      <c r="CF25" s="133">
        <v>2</v>
      </c>
      <c r="CG25" s="134">
        <f>IF(P25=0,"",IF(CF25=0,"",(CF25/P25)))</f>
        <v>0.4</v>
      </c>
      <c r="CH25" s="135">
        <v>1</v>
      </c>
      <c r="CI25" s="136">
        <f>IFERROR(CH25/CF25,"-")</f>
        <v>0.5</v>
      </c>
      <c r="CJ25" s="137">
        <v>51000</v>
      </c>
      <c r="CK25" s="138">
        <f>IFERROR(CJ25/CF25,"-")</f>
        <v>25500</v>
      </c>
      <c r="CL25" s="139"/>
      <c r="CM25" s="139"/>
      <c r="CN25" s="139">
        <v>1</v>
      </c>
      <c r="CO25" s="140">
        <v>3</v>
      </c>
      <c r="CP25" s="141">
        <v>62000</v>
      </c>
      <c r="CQ25" s="141">
        <v>51000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101</v>
      </c>
      <c r="C26" s="203"/>
      <c r="D26" s="203" t="s">
        <v>102</v>
      </c>
      <c r="E26" s="203" t="s">
        <v>103</v>
      </c>
      <c r="F26" s="203" t="s">
        <v>64</v>
      </c>
      <c r="G26" s="203" t="s">
        <v>92</v>
      </c>
      <c r="H26" s="90" t="s">
        <v>104</v>
      </c>
      <c r="I26" s="90"/>
      <c r="J26" s="188"/>
      <c r="K26" s="81">
        <v>49</v>
      </c>
      <c r="L26" s="81">
        <v>0</v>
      </c>
      <c r="M26" s="81">
        <v>212</v>
      </c>
      <c r="N26" s="91">
        <v>11</v>
      </c>
      <c r="O26" s="92">
        <v>0</v>
      </c>
      <c r="P26" s="93">
        <f>N26+O26</f>
        <v>11</v>
      </c>
      <c r="Q26" s="82">
        <f>IFERROR(P26/M26,"-")</f>
        <v>0.05188679245283</v>
      </c>
      <c r="R26" s="81">
        <v>6</v>
      </c>
      <c r="S26" s="81">
        <v>1</v>
      </c>
      <c r="T26" s="82">
        <f>IFERROR(S26/(O26+P26),"-")</f>
        <v>0.090909090909091</v>
      </c>
      <c r="U26" s="182"/>
      <c r="V26" s="84">
        <v>3</v>
      </c>
      <c r="W26" s="82">
        <f>IF(P26=0,"-",V26/P26)</f>
        <v>0.27272727272727</v>
      </c>
      <c r="X26" s="186">
        <v>61000</v>
      </c>
      <c r="Y26" s="187">
        <f>IFERROR(X26/P26,"-")</f>
        <v>5545.4545454545</v>
      </c>
      <c r="Z26" s="187">
        <f>IFERROR(X26/V26,"-")</f>
        <v>20333.333333333</v>
      </c>
      <c r="AA26" s="188"/>
      <c r="AB26" s="85"/>
      <c r="AC26" s="79"/>
      <c r="AD26" s="94">
        <v>1</v>
      </c>
      <c r="AE26" s="95">
        <f>IF(P26=0,"",IF(AD26=0,"",(AD26/P26)))</f>
        <v>0.090909090909091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1</v>
      </c>
      <c r="AN26" s="101">
        <f>IF(P26=0,"",IF(AM26=0,"",(AM26/P26)))</f>
        <v>0.090909090909091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0.090909090909091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0.27272727272727</v>
      </c>
      <c r="BP26" s="121">
        <v>1</v>
      </c>
      <c r="BQ26" s="122">
        <f>IFERROR(BP26/BN26,"-")</f>
        <v>0.33333333333333</v>
      </c>
      <c r="BR26" s="123">
        <v>15000</v>
      </c>
      <c r="BS26" s="124">
        <f>IFERROR(BR26/BN26,"-")</f>
        <v>5000</v>
      </c>
      <c r="BT26" s="125"/>
      <c r="BU26" s="125">
        <v>1</v>
      </c>
      <c r="BV26" s="125"/>
      <c r="BW26" s="126">
        <v>5</v>
      </c>
      <c r="BX26" s="127">
        <f>IF(P26=0,"",IF(BW26=0,"",(BW26/P26)))</f>
        <v>0.45454545454545</v>
      </c>
      <c r="BY26" s="128">
        <v>2</v>
      </c>
      <c r="BZ26" s="129">
        <f>IFERROR(BY26/BW26,"-")</f>
        <v>0.4</v>
      </c>
      <c r="CA26" s="130">
        <v>46000</v>
      </c>
      <c r="CB26" s="131">
        <f>IFERROR(CA26/BW26,"-")</f>
        <v>9200</v>
      </c>
      <c r="CC26" s="132"/>
      <c r="CD26" s="132">
        <v>1</v>
      </c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3</v>
      </c>
      <c r="CP26" s="141">
        <v>61000</v>
      </c>
      <c r="CQ26" s="141">
        <v>38000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105</v>
      </c>
      <c r="C27" s="203"/>
      <c r="D27" s="203" t="s">
        <v>102</v>
      </c>
      <c r="E27" s="203" t="s">
        <v>103</v>
      </c>
      <c r="F27" s="203" t="s">
        <v>69</v>
      </c>
      <c r="G27" s="203"/>
      <c r="H27" s="90"/>
      <c r="I27" s="90"/>
      <c r="J27" s="188"/>
      <c r="K27" s="81">
        <v>74</v>
      </c>
      <c r="L27" s="81">
        <v>53</v>
      </c>
      <c r="M27" s="81">
        <v>48</v>
      </c>
      <c r="N27" s="91">
        <v>7</v>
      </c>
      <c r="O27" s="92">
        <v>0</v>
      </c>
      <c r="P27" s="93">
        <f>N27+O27</f>
        <v>7</v>
      </c>
      <c r="Q27" s="82">
        <f>IFERROR(P27/M27,"-")</f>
        <v>0.14583333333333</v>
      </c>
      <c r="R27" s="81">
        <v>2</v>
      </c>
      <c r="S27" s="81">
        <v>2</v>
      </c>
      <c r="T27" s="82">
        <f>IFERROR(S27/(O27+P27),"-")</f>
        <v>0.28571428571429</v>
      </c>
      <c r="U27" s="182"/>
      <c r="V27" s="84">
        <v>2</v>
      </c>
      <c r="W27" s="82">
        <f>IF(P27=0,"-",V27/P27)</f>
        <v>0.28571428571429</v>
      </c>
      <c r="X27" s="186">
        <v>83000</v>
      </c>
      <c r="Y27" s="187">
        <f>IFERROR(X27/P27,"-")</f>
        <v>11857.142857143</v>
      </c>
      <c r="Z27" s="187">
        <f>IFERROR(X27/V27,"-")</f>
        <v>41500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4</v>
      </c>
      <c r="BO27" s="120">
        <f>IF(P27=0,"",IF(BN27=0,"",(BN27/P27)))</f>
        <v>0.57142857142857</v>
      </c>
      <c r="BP27" s="121">
        <v>1</v>
      </c>
      <c r="BQ27" s="122">
        <f>IFERROR(BP27/BN27,"-")</f>
        <v>0.25</v>
      </c>
      <c r="BR27" s="123">
        <v>3000</v>
      </c>
      <c r="BS27" s="124">
        <f>IFERROR(BR27/BN27,"-")</f>
        <v>750</v>
      </c>
      <c r="BT27" s="125">
        <v>1</v>
      </c>
      <c r="BU27" s="125"/>
      <c r="BV27" s="125"/>
      <c r="BW27" s="126">
        <v>2</v>
      </c>
      <c r="BX27" s="127">
        <f>IF(P27=0,"",IF(BW27=0,"",(BW27/P27)))</f>
        <v>0.28571428571429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0.14285714285714</v>
      </c>
      <c r="CH27" s="135">
        <v>1</v>
      </c>
      <c r="CI27" s="136">
        <f>IFERROR(CH27/CF27,"-")</f>
        <v>1</v>
      </c>
      <c r="CJ27" s="137">
        <v>80000</v>
      </c>
      <c r="CK27" s="138">
        <f>IFERROR(CJ27/CF27,"-")</f>
        <v>80000</v>
      </c>
      <c r="CL27" s="139"/>
      <c r="CM27" s="139"/>
      <c r="CN27" s="139">
        <v>1</v>
      </c>
      <c r="CO27" s="140">
        <v>2</v>
      </c>
      <c r="CP27" s="141">
        <v>83000</v>
      </c>
      <c r="CQ27" s="141">
        <v>80000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0.83333333333333</v>
      </c>
      <c r="B28" s="203" t="s">
        <v>106</v>
      </c>
      <c r="C28" s="203"/>
      <c r="D28" s="203" t="s">
        <v>107</v>
      </c>
      <c r="E28" s="203" t="s">
        <v>108</v>
      </c>
      <c r="F28" s="203" t="s">
        <v>64</v>
      </c>
      <c r="G28" s="203" t="s">
        <v>109</v>
      </c>
      <c r="H28" s="90" t="s">
        <v>93</v>
      </c>
      <c r="I28" s="90" t="s">
        <v>94</v>
      </c>
      <c r="J28" s="188">
        <v>300000</v>
      </c>
      <c r="K28" s="81">
        <v>18</v>
      </c>
      <c r="L28" s="81">
        <v>0</v>
      </c>
      <c r="M28" s="81">
        <v>115</v>
      </c>
      <c r="N28" s="91">
        <v>2</v>
      </c>
      <c r="O28" s="92">
        <v>0</v>
      </c>
      <c r="P28" s="93">
        <f>N28+O28</f>
        <v>2</v>
      </c>
      <c r="Q28" s="82">
        <f>IFERROR(P28/M28,"-")</f>
        <v>0.017391304347826</v>
      </c>
      <c r="R28" s="81">
        <v>1</v>
      </c>
      <c r="S28" s="81">
        <v>0</v>
      </c>
      <c r="T28" s="82">
        <f>IFERROR(S28/(O28+P28),"-")</f>
        <v>0</v>
      </c>
      <c r="U28" s="182">
        <f>IFERROR(J28/SUM(P28:P35),"-")</f>
        <v>10714.285714286</v>
      </c>
      <c r="V28" s="84">
        <v>1</v>
      </c>
      <c r="W28" s="82">
        <f>IF(P28=0,"-",V28/P28)</f>
        <v>0.5</v>
      </c>
      <c r="X28" s="186">
        <v>3000</v>
      </c>
      <c r="Y28" s="187">
        <f>IFERROR(X28/P28,"-")</f>
        <v>1500</v>
      </c>
      <c r="Z28" s="187">
        <f>IFERROR(X28/V28,"-")</f>
        <v>3000</v>
      </c>
      <c r="AA28" s="188">
        <f>SUM(X28:X35)-SUM(J28:J35)</f>
        <v>-50000</v>
      </c>
      <c r="AB28" s="85">
        <f>SUM(X28:X35)/SUM(J28:J35)</f>
        <v>0.83333333333333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0.5</v>
      </c>
      <c r="CH28" s="135">
        <v>1</v>
      </c>
      <c r="CI28" s="136">
        <f>IFERROR(CH28/CF28,"-")</f>
        <v>1</v>
      </c>
      <c r="CJ28" s="137">
        <v>3000</v>
      </c>
      <c r="CK28" s="138">
        <f>IFERROR(CJ28/CF28,"-")</f>
        <v>3000</v>
      </c>
      <c r="CL28" s="139">
        <v>1</v>
      </c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110</v>
      </c>
      <c r="C29" s="203"/>
      <c r="D29" s="203" t="s">
        <v>107</v>
      </c>
      <c r="E29" s="203" t="s">
        <v>108</v>
      </c>
      <c r="F29" s="203" t="s">
        <v>69</v>
      </c>
      <c r="G29" s="203"/>
      <c r="H29" s="90"/>
      <c r="I29" s="90"/>
      <c r="J29" s="188"/>
      <c r="K29" s="81">
        <v>81</v>
      </c>
      <c r="L29" s="81">
        <v>23</v>
      </c>
      <c r="M29" s="81">
        <v>8</v>
      </c>
      <c r="N29" s="91">
        <v>3</v>
      </c>
      <c r="O29" s="92">
        <v>0</v>
      </c>
      <c r="P29" s="93">
        <f>N29+O29</f>
        <v>3</v>
      </c>
      <c r="Q29" s="82">
        <f>IFERROR(P29/M29,"-")</f>
        <v>0.375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2</v>
      </c>
      <c r="BX29" s="127">
        <f>IF(P29=0,"",IF(BW29=0,"",(BW29/P29)))</f>
        <v>0.66666666666667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0.33333333333333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111</v>
      </c>
      <c r="C30" s="203"/>
      <c r="D30" s="203" t="s">
        <v>112</v>
      </c>
      <c r="E30" s="203" t="s">
        <v>113</v>
      </c>
      <c r="F30" s="203" t="s">
        <v>64</v>
      </c>
      <c r="G30" s="203"/>
      <c r="H30" s="90" t="s">
        <v>93</v>
      </c>
      <c r="I30" s="90"/>
      <c r="J30" s="188"/>
      <c r="K30" s="81">
        <v>4</v>
      </c>
      <c r="L30" s="81">
        <v>0</v>
      </c>
      <c r="M30" s="81">
        <v>120</v>
      </c>
      <c r="N30" s="91">
        <v>1</v>
      </c>
      <c r="O30" s="92">
        <v>0</v>
      </c>
      <c r="P30" s="93">
        <f>N30+O30</f>
        <v>1</v>
      </c>
      <c r="Q30" s="82">
        <f>IFERROR(P30/M30,"-")</f>
        <v>0.0083333333333333</v>
      </c>
      <c r="R30" s="81">
        <v>0</v>
      </c>
      <c r="S30" s="81">
        <v>1</v>
      </c>
      <c r="T30" s="82">
        <f>IFERROR(S30/(O30+P30),"-")</f>
        <v>1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114</v>
      </c>
      <c r="C31" s="203"/>
      <c r="D31" s="203" t="s">
        <v>112</v>
      </c>
      <c r="E31" s="203" t="s">
        <v>113</v>
      </c>
      <c r="F31" s="203" t="s">
        <v>69</v>
      </c>
      <c r="G31" s="203"/>
      <c r="H31" s="90"/>
      <c r="I31" s="90"/>
      <c r="J31" s="188"/>
      <c r="K31" s="81">
        <v>32</v>
      </c>
      <c r="L31" s="81">
        <v>20</v>
      </c>
      <c r="M31" s="81">
        <v>30</v>
      </c>
      <c r="N31" s="91">
        <v>4</v>
      </c>
      <c r="O31" s="92">
        <v>0</v>
      </c>
      <c r="P31" s="93">
        <f>N31+O31</f>
        <v>4</v>
      </c>
      <c r="Q31" s="82">
        <f>IFERROR(P31/M31,"-")</f>
        <v>0.13333333333333</v>
      </c>
      <c r="R31" s="81">
        <v>1</v>
      </c>
      <c r="S31" s="81">
        <v>2</v>
      </c>
      <c r="T31" s="82">
        <f>IFERROR(S31/(O31+P31),"-")</f>
        <v>0.5</v>
      </c>
      <c r="U31" s="182"/>
      <c r="V31" s="84">
        <v>1</v>
      </c>
      <c r="W31" s="82">
        <f>IF(P31=0,"-",V31/P31)</f>
        <v>0.25</v>
      </c>
      <c r="X31" s="186">
        <v>90000</v>
      </c>
      <c r="Y31" s="187">
        <f>IFERROR(X31/P31,"-")</f>
        <v>22500</v>
      </c>
      <c r="Z31" s="187">
        <f>IFERROR(X31/V31,"-")</f>
        <v>90000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0.25</v>
      </c>
      <c r="BP31" s="121">
        <v>1</v>
      </c>
      <c r="BQ31" s="122">
        <f>IFERROR(BP31/BN31,"-")</f>
        <v>1</v>
      </c>
      <c r="BR31" s="123">
        <v>90000</v>
      </c>
      <c r="BS31" s="124">
        <f>IFERROR(BR31/BN31,"-")</f>
        <v>90000</v>
      </c>
      <c r="BT31" s="125"/>
      <c r="BU31" s="125"/>
      <c r="BV31" s="125">
        <v>1</v>
      </c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90000</v>
      </c>
      <c r="CQ31" s="141">
        <v>90000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115</v>
      </c>
      <c r="C32" s="203"/>
      <c r="D32" s="203" t="s">
        <v>116</v>
      </c>
      <c r="E32" s="203" t="s">
        <v>117</v>
      </c>
      <c r="F32" s="203" t="s">
        <v>64</v>
      </c>
      <c r="G32" s="203"/>
      <c r="H32" s="90" t="s">
        <v>93</v>
      </c>
      <c r="I32" s="90"/>
      <c r="J32" s="188"/>
      <c r="K32" s="81">
        <v>11</v>
      </c>
      <c r="L32" s="81">
        <v>0</v>
      </c>
      <c r="M32" s="81">
        <v>93</v>
      </c>
      <c r="N32" s="91">
        <v>4</v>
      </c>
      <c r="O32" s="92">
        <v>0</v>
      </c>
      <c r="P32" s="93">
        <f>N32+O32</f>
        <v>4</v>
      </c>
      <c r="Q32" s="82">
        <f>IFERROR(P32/M32,"-")</f>
        <v>0.043010752688172</v>
      </c>
      <c r="R32" s="81">
        <v>1</v>
      </c>
      <c r="S32" s="81">
        <v>2</v>
      </c>
      <c r="T32" s="82">
        <f>IFERROR(S32/(O32+P32),"-")</f>
        <v>0.5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118</v>
      </c>
      <c r="C33" s="203"/>
      <c r="D33" s="203" t="s">
        <v>116</v>
      </c>
      <c r="E33" s="203" t="s">
        <v>117</v>
      </c>
      <c r="F33" s="203" t="s">
        <v>69</v>
      </c>
      <c r="G33" s="203"/>
      <c r="H33" s="90"/>
      <c r="I33" s="90"/>
      <c r="J33" s="188"/>
      <c r="K33" s="81">
        <v>71</v>
      </c>
      <c r="L33" s="81">
        <v>26</v>
      </c>
      <c r="M33" s="81">
        <v>27</v>
      </c>
      <c r="N33" s="91">
        <v>5</v>
      </c>
      <c r="O33" s="92">
        <v>0</v>
      </c>
      <c r="P33" s="93">
        <f>N33+O33</f>
        <v>5</v>
      </c>
      <c r="Q33" s="82">
        <f>IFERROR(P33/M33,"-")</f>
        <v>0.18518518518519</v>
      </c>
      <c r="R33" s="81">
        <v>2</v>
      </c>
      <c r="S33" s="81">
        <v>1</v>
      </c>
      <c r="T33" s="82">
        <f>IFERROR(S33/(O33+P33),"-")</f>
        <v>0.2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0.4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0.2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2</v>
      </c>
      <c r="CG33" s="134">
        <f>IF(P33=0,"",IF(CF33=0,"",(CF33/P33)))</f>
        <v>0.4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119</v>
      </c>
      <c r="C34" s="203"/>
      <c r="D34" s="203" t="s">
        <v>120</v>
      </c>
      <c r="E34" s="203" t="s">
        <v>121</v>
      </c>
      <c r="F34" s="203" t="s">
        <v>64</v>
      </c>
      <c r="G34" s="203"/>
      <c r="H34" s="90" t="s">
        <v>93</v>
      </c>
      <c r="I34" s="90"/>
      <c r="J34" s="188"/>
      <c r="K34" s="81">
        <v>9</v>
      </c>
      <c r="L34" s="81">
        <v>0</v>
      </c>
      <c r="M34" s="81">
        <v>80</v>
      </c>
      <c r="N34" s="91">
        <v>3</v>
      </c>
      <c r="O34" s="92">
        <v>0</v>
      </c>
      <c r="P34" s="93">
        <f>N34+O34</f>
        <v>3</v>
      </c>
      <c r="Q34" s="82">
        <f>IFERROR(P34/M34,"-")</f>
        <v>0.0375</v>
      </c>
      <c r="R34" s="81">
        <v>0</v>
      </c>
      <c r="S34" s="81">
        <v>2</v>
      </c>
      <c r="T34" s="82">
        <f>IFERROR(S34/(O34+P34),"-")</f>
        <v>0.66666666666667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2</v>
      </c>
      <c r="AN34" s="101">
        <f>IF(P34=0,"",IF(AM34=0,"",(AM34/P34)))</f>
        <v>0.66666666666667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122</v>
      </c>
      <c r="C35" s="203"/>
      <c r="D35" s="203" t="s">
        <v>120</v>
      </c>
      <c r="E35" s="203" t="s">
        <v>121</v>
      </c>
      <c r="F35" s="203" t="s">
        <v>69</v>
      </c>
      <c r="G35" s="203"/>
      <c r="H35" s="90"/>
      <c r="I35" s="90"/>
      <c r="J35" s="188"/>
      <c r="K35" s="81">
        <v>36</v>
      </c>
      <c r="L35" s="81">
        <v>20</v>
      </c>
      <c r="M35" s="81">
        <v>50</v>
      </c>
      <c r="N35" s="91">
        <v>6</v>
      </c>
      <c r="O35" s="92">
        <v>0</v>
      </c>
      <c r="P35" s="93">
        <f>N35+O35</f>
        <v>6</v>
      </c>
      <c r="Q35" s="82">
        <f>IFERROR(P35/M35,"-")</f>
        <v>0.12</v>
      </c>
      <c r="R35" s="81">
        <v>3</v>
      </c>
      <c r="S35" s="81">
        <v>1</v>
      </c>
      <c r="T35" s="82">
        <f>IFERROR(S35/(O35+P35),"-")</f>
        <v>0.16666666666667</v>
      </c>
      <c r="U35" s="182"/>
      <c r="V35" s="84">
        <v>3</v>
      </c>
      <c r="W35" s="82">
        <f>IF(P35=0,"-",V35/P35)</f>
        <v>0.5</v>
      </c>
      <c r="X35" s="186">
        <v>157000</v>
      </c>
      <c r="Y35" s="187">
        <f>IFERROR(X35/P35,"-")</f>
        <v>26166.666666667</v>
      </c>
      <c r="Z35" s="187">
        <f>IFERROR(X35/V35,"-")</f>
        <v>52333.333333333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4</v>
      </c>
      <c r="BX35" s="127">
        <f>IF(P35=0,"",IF(BW35=0,"",(BW35/P35)))</f>
        <v>0.66666666666667</v>
      </c>
      <c r="BY35" s="128">
        <v>2</v>
      </c>
      <c r="BZ35" s="129">
        <f>IFERROR(BY35/BW35,"-")</f>
        <v>0.5</v>
      </c>
      <c r="CA35" s="130">
        <v>149000</v>
      </c>
      <c r="CB35" s="131">
        <f>IFERROR(CA35/BW35,"-")</f>
        <v>37250</v>
      </c>
      <c r="CC35" s="132"/>
      <c r="CD35" s="132"/>
      <c r="CE35" s="132">
        <v>2</v>
      </c>
      <c r="CF35" s="133">
        <v>1</v>
      </c>
      <c r="CG35" s="134">
        <f>IF(P35=0,"",IF(CF35=0,"",(CF35/P35)))</f>
        <v>0.16666666666667</v>
      </c>
      <c r="CH35" s="135">
        <v>1</v>
      </c>
      <c r="CI35" s="136">
        <f>IFERROR(CH35/CF35,"-")</f>
        <v>1</v>
      </c>
      <c r="CJ35" s="137">
        <v>8000</v>
      </c>
      <c r="CK35" s="138">
        <f>IFERROR(CJ35/CF35,"-")</f>
        <v>8000</v>
      </c>
      <c r="CL35" s="139"/>
      <c r="CM35" s="139">
        <v>1</v>
      </c>
      <c r="CN35" s="139"/>
      <c r="CO35" s="140">
        <v>3</v>
      </c>
      <c r="CP35" s="141">
        <v>157000</v>
      </c>
      <c r="CQ35" s="141">
        <v>88000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4.215</v>
      </c>
      <c r="B36" s="203" t="s">
        <v>123</v>
      </c>
      <c r="C36" s="203"/>
      <c r="D36" s="203" t="s">
        <v>107</v>
      </c>
      <c r="E36" s="203" t="s">
        <v>108</v>
      </c>
      <c r="F36" s="203" t="s">
        <v>64</v>
      </c>
      <c r="G36" s="203" t="s">
        <v>124</v>
      </c>
      <c r="H36" s="90" t="s">
        <v>93</v>
      </c>
      <c r="I36" s="90" t="s">
        <v>125</v>
      </c>
      <c r="J36" s="188">
        <v>200000</v>
      </c>
      <c r="K36" s="81">
        <v>0</v>
      </c>
      <c r="L36" s="81">
        <v>0</v>
      </c>
      <c r="M36" s="81">
        <v>20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>
        <f>IFERROR(J36/SUM(P36:P41),"-")</f>
        <v>25000</v>
      </c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>
        <f>SUM(X36:X41)-SUM(J36:J41)</f>
        <v>643000</v>
      </c>
      <c r="AB36" s="85">
        <f>SUM(X36:X41)/SUM(J36:J41)</f>
        <v>4.215</v>
      </c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126</v>
      </c>
      <c r="C37" s="203"/>
      <c r="D37" s="203" t="s">
        <v>107</v>
      </c>
      <c r="E37" s="203" t="s">
        <v>108</v>
      </c>
      <c r="F37" s="203" t="s">
        <v>69</v>
      </c>
      <c r="G37" s="203"/>
      <c r="H37" s="90"/>
      <c r="I37" s="90"/>
      <c r="J37" s="188"/>
      <c r="K37" s="81">
        <v>30</v>
      </c>
      <c r="L37" s="81">
        <v>13</v>
      </c>
      <c r="M37" s="81">
        <v>24</v>
      </c>
      <c r="N37" s="91">
        <v>3</v>
      </c>
      <c r="O37" s="92">
        <v>0</v>
      </c>
      <c r="P37" s="93">
        <f>N37+O37</f>
        <v>3</v>
      </c>
      <c r="Q37" s="82">
        <f>IFERROR(P37/M37,"-")</f>
        <v>0.125</v>
      </c>
      <c r="R37" s="81">
        <v>3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395000</v>
      </c>
      <c r="Y37" s="187">
        <f>IFERROR(X37/P37,"-")</f>
        <v>131666.66666667</v>
      </c>
      <c r="Z37" s="187">
        <f>IFERROR(X37/V37,"-")</f>
        <v>395000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>
        <v>1</v>
      </c>
      <c r="BQ37" s="122">
        <f>IFERROR(BP37/BN37,"-")</f>
        <v>1</v>
      </c>
      <c r="BR37" s="123">
        <v>395000</v>
      </c>
      <c r="BS37" s="124">
        <f>IFERROR(BR37/BN37,"-")</f>
        <v>395000</v>
      </c>
      <c r="BT37" s="125"/>
      <c r="BU37" s="125"/>
      <c r="BV37" s="125">
        <v>1</v>
      </c>
      <c r="BW37" s="126">
        <v>1</v>
      </c>
      <c r="BX37" s="127">
        <f>IF(P37=0,"",IF(BW37=0,"",(BW37/P37)))</f>
        <v>0.33333333333333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1</v>
      </c>
      <c r="CP37" s="141">
        <v>395000</v>
      </c>
      <c r="CQ37" s="141">
        <v>395000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/>
      <c r="B38" s="203" t="s">
        <v>127</v>
      </c>
      <c r="C38" s="203"/>
      <c r="D38" s="203" t="s">
        <v>112</v>
      </c>
      <c r="E38" s="203" t="s">
        <v>113</v>
      </c>
      <c r="F38" s="203" t="s">
        <v>64</v>
      </c>
      <c r="G38" s="203"/>
      <c r="H38" s="90" t="s">
        <v>93</v>
      </c>
      <c r="I38" s="90" t="s">
        <v>128</v>
      </c>
      <c r="J38" s="188"/>
      <c r="K38" s="81">
        <v>8</v>
      </c>
      <c r="L38" s="81">
        <v>0</v>
      </c>
      <c r="M38" s="81">
        <v>28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129</v>
      </c>
      <c r="C39" s="203"/>
      <c r="D39" s="203" t="s">
        <v>112</v>
      </c>
      <c r="E39" s="203" t="s">
        <v>113</v>
      </c>
      <c r="F39" s="203" t="s">
        <v>69</v>
      </c>
      <c r="G39" s="203"/>
      <c r="H39" s="90"/>
      <c r="I39" s="90"/>
      <c r="J39" s="188"/>
      <c r="K39" s="81">
        <v>7</v>
      </c>
      <c r="L39" s="81">
        <v>7</v>
      </c>
      <c r="M39" s="81">
        <v>10</v>
      </c>
      <c r="N39" s="91">
        <v>1</v>
      </c>
      <c r="O39" s="92">
        <v>0</v>
      </c>
      <c r="P39" s="93">
        <f>N39+O39</f>
        <v>1</v>
      </c>
      <c r="Q39" s="82">
        <f>IFERROR(P39/M39,"-")</f>
        <v>0.1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1</v>
      </c>
      <c r="X39" s="186">
        <v>200000</v>
      </c>
      <c r="Y39" s="187">
        <f>IFERROR(X39/P39,"-")</f>
        <v>200000</v>
      </c>
      <c r="Z39" s="187">
        <f>IFERROR(X39/V39,"-")</f>
        <v>200000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1</v>
      </c>
      <c r="CH39" s="135">
        <v>1</v>
      </c>
      <c r="CI39" s="136">
        <f>IFERROR(CH39/CF39,"-")</f>
        <v>1</v>
      </c>
      <c r="CJ39" s="137">
        <v>200000</v>
      </c>
      <c r="CK39" s="138">
        <f>IFERROR(CJ39/CF39,"-")</f>
        <v>200000</v>
      </c>
      <c r="CL39" s="139"/>
      <c r="CM39" s="139"/>
      <c r="CN39" s="139">
        <v>1</v>
      </c>
      <c r="CO39" s="140">
        <v>1</v>
      </c>
      <c r="CP39" s="141">
        <v>200000</v>
      </c>
      <c r="CQ39" s="141">
        <v>200000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/>
      <c r="B40" s="203" t="s">
        <v>130</v>
      </c>
      <c r="C40" s="203"/>
      <c r="D40" s="203" t="s">
        <v>116</v>
      </c>
      <c r="E40" s="203" t="s">
        <v>117</v>
      </c>
      <c r="F40" s="203" t="s">
        <v>64</v>
      </c>
      <c r="G40" s="203"/>
      <c r="H40" s="90" t="s">
        <v>93</v>
      </c>
      <c r="I40" s="90" t="s">
        <v>131</v>
      </c>
      <c r="J40" s="188"/>
      <c r="K40" s="81">
        <v>7</v>
      </c>
      <c r="L40" s="81">
        <v>0</v>
      </c>
      <c r="M40" s="81">
        <v>36</v>
      </c>
      <c r="N40" s="91">
        <v>2</v>
      </c>
      <c r="O40" s="92">
        <v>0</v>
      </c>
      <c r="P40" s="93">
        <f>N40+O40</f>
        <v>2</v>
      </c>
      <c r="Q40" s="82">
        <f>IFERROR(P40/M40,"-")</f>
        <v>0.055555555555556</v>
      </c>
      <c r="R40" s="81">
        <v>0</v>
      </c>
      <c r="S40" s="81">
        <v>1</v>
      </c>
      <c r="T40" s="82">
        <f>IFERROR(S40/(O40+P40),"-")</f>
        <v>0.5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132</v>
      </c>
      <c r="C41" s="203"/>
      <c r="D41" s="203" t="s">
        <v>116</v>
      </c>
      <c r="E41" s="203" t="s">
        <v>117</v>
      </c>
      <c r="F41" s="203" t="s">
        <v>69</v>
      </c>
      <c r="G41" s="203"/>
      <c r="H41" s="90"/>
      <c r="I41" s="90"/>
      <c r="J41" s="188"/>
      <c r="K41" s="81">
        <v>18</v>
      </c>
      <c r="L41" s="81">
        <v>12</v>
      </c>
      <c r="M41" s="81">
        <v>10</v>
      </c>
      <c r="N41" s="91">
        <v>2</v>
      </c>
      <c r="O41" s="92">
        <v>0</v>
      </c>
      <c r="P41" s="93">
        <f>N41+O41</f>
        <v>2</v>
      </c>
      <c r="Q41" s="82">
        <f>IFERROR(P41/M41,"-")</f>
        <v>0.2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0.5</v>
      </c>
      <c r="X41" s="186">
        <v>248000</v>
      </c>
      <c r="Y41" s="187">
        <f>IFERROR(X41/P41,"-")</f>
        <v>124000</v>
      </c>
      <c r="Z41" s="187">
        <f>IFERROR(X41/V41,"-")</f>
        <v>248000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0.5</v>
      </c>
      <c r="CH41" s="135">
        <v>1</v>
      </c>
      <c r="CI41" s="136">
        <f>IFERROR(CH41/CF41,"-")</f>
        <v>1</v>
      </c>
      <c r="CJ41" s="137">
        <v>248000</v>
      </c>
      <c r="CK41" s="138">
        <f>IFERROR(CJ41/CF41,"-")</f>
        <v>248000</v>
      </c>
      <c r="CL41" s="139"/>
      <c r="CM41" s="139"/>
      <c r="CN41" s="139">
        <v>1</v>
      </c>
      <c r="CO41" s="140">
        <v>1</v>
      </c>
      <c r="CP41" s="141">
        <v>248000</v>
      </c>
      <c r="CQ41" s="141">
        <v>248000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1.2416666666667</v>
      </c>
      <c r="B42" s="203" t="s">
        <v>133</v>
      </c>
      <c r="C42" s="203"/>
      <c r="D42" s="203" t="s">
        <v>134</v>
      </c>
      <c r="E42" s="203" t="s">
        <v>135</v>
      </c>
      <c r="F42" s="203" t="s">
        <v>64</v>
      </c>
      <c r="G42" s="203" t="s">
        <v>136</v>
      </c>
      <c r="H42" s="90" t="s">
        <v>137</v>
      </c>
      <c r="I42" s="204" t="s">
        <v>138</v>
      </c>
      <c r="J42" s="188">
        <v>120000</v>
      </c>
      <c r="K42" s="81">
        <v>11</v>
      </c>
      <c r="L42" s="81">
        <v>0</v>
      </c>
      <c r="M42" s="81">
        <v>54</v>
      </c>
      <c r="N42" s="91">
        <v>2</v>
      </c>
      <c r="O42" s="92">
        <v>0</v>
      </c>
      <c r="P42" s="93">
        <f>N42+O42</f>
        <v>2</v>
      </c>
      <c r="Q42" s="82">
        <f>IFERROR(P42/M42,"-")</f>
        <v>0.037037037037037</v>
      </c>
      <c r="R42" s="81">
        <v>0</v>
      </c>
      <c r="S42" s="81">
        <v>1</v>
      </c>
      <c r="T42" s="82">
        <f>IFERROR(S42/(O42+P42),"-")</f>
        <v>0.5</v>
      </c>
      <c r="U42" s="182">
        <f>IFERROR(J42/SUM(P42:P43),"-")</f>
        <v>17142.857142857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29000</v>
      </c>
      <c r="AB42" s="85">
        <f>SUM(X42:X43)/SUM(J42:J43)</f>
        <v>1.2416666666667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0.5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139</v>
      </c>
      <c r="C43" s="203"/>
      <c r="D43" s="203" t="s">
        <v>134</v>
      </c>
      <c r="E43" s="203" t="s">
        <v>135</v>
      </c>
      <c r="F43" s="203" t="s">
        <v>69</v>
      </c>
      <c r="G43" s="203"/>
      <c r="H43" s="90"/>
      <c r="I43" s="90"/>
      <c r="J43" s="188"/>
      <c r="K43" s="81">
        <v>22</v>
      </c>
      <c r="L43" s="81">
        <v>20</v>
      </c>
      <c r="M43" s="81">
        <v>14</v>
      </c>
      <c r="N43" s="91">
        <v>5</v>
      </c>
      <c r="O43" s="92">
        <v>0</v>
      </c>
      <c r="P43" s="93">
        <f>N43+O43</f>
        <v>5</v>
      </c>
      <c r="Q43" s="82">
        <f>IFERROR(P43/M43,"-")</f>
        <v>0.35714285714286</v>
      </c>
      <c r="R43" s="81">
        <v>4</v>
      </c>
      <c r="S43" s="81">
        <v>0</v>
      </c>
      <c r="T43" s="82">
        <f>IFERROR(S43/(O43+P43),"-")</f>
        <v>0</v>
      </c>
      <c r="U43" s="182"/>
      <c r="V43" s="84">
        <v>3</v>
      </c>
      <c r="W43" s="82">
        <f>IF(P43=0,"-",V43/P43)</f>
        <v>0.6</v>
      </c>
      <c r="X43" s="186">
        <v>149000</v>
      </c>
      <c r="Y43" s="187">
        <f>IFERROR(X43/P43,"-")</f>
        <v>29800</v>
      </c>
      <c r="Z43" s="187">
        <f>IFERROR(X43/V43,"-")</f>
        <v>49666.666666667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0.2</v>
      </c>
      <c r="AO43" s="100">
        <v>1</v>
      </c>
      <c r="AP43" s="102">
        <f>IFERROR(AP43/AM43,"-")</f>
        <v>0</v>
      </c>
      <c r="AQ43" s="103">
        <v>3000</v>
      </c>
      <c r="AR43" s="104">
        <f>IFERROR(AQ43/AM43,"-")</f>
        <v>3000</v>
      </c>
      <c r="AS43" s="105">
        <v>1</v>
      </c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0.2</v>
      </c>
      <c r="BP43" s="121">
        <v>1</v>
      </c>
      <c r="BQ43" s="122">
        <f>IFERROR(BP43/BN43,"-")</f>
        <v>1</v>
      </c>
      <c r="BR43" s="123">
        <v>21000</v>
      </c>
      <c r="BS43" s="124">
        <f>IFERROR(BR43/BN43,"-")</f>
        <v>21000</v>
      </c>
      <c r="BT43" s="125"/>
      <c r="BU43" s="125"/>
      <c r="BV43" s="125">
        <v>1</v>
      </c>
      <c r="BW43" s="126">
        <v>2</v>
      </c>
      <c r="BX43" s="127">
        <f>IF(P43=0,"",IF(BW43=0,"",(BW43/P43)))</f>
        <v>0.4</v>
      </c>
      <c r="BY43" s="128">
        <v>1</v>
      </c>
      <c r="BZ43" s="129">
        <f>IFERROR(BY43/BW43,"-")</f>
        <v>0.5</v>
      </c>
      <c r="CA43" s="130">
        <v>125000</v>
      </c>
      <c r="CB43" s="131">
        <f>IFERROR(CA43/BW43,"-")</f>
        <v>62500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149000</v>
      </c>
      <c r="CQ43" s="141">
        <v>125000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1.5066666666667</v>
      </c>
      <c r="B44" s="203" t="s">
        <v>140</v>
      </c>
      <c r="C44" s="203"/>
      <c r="D44" s="203" t="s">
        <v>141</v>
      </c>
      <c r="E44" s="203" t="s">
        <v>142</v>
      </c>
      <c r="F44" s="203" t="s">
        <v>64</v>
      </c>
      <c r="G44" s="203" t="s">
        <v>65</v>
      </c>
      <c r="H44" s="90" t="s">
        <v>143</v>
      </c>
      <c r="I44" s="204" t="s">
        <v>138</v>
      </c>
      <c r="J44" s="188">
        <v>150000</v>
      </c>
      <c r="K44" s="81">
        <v>23</v>
      </c>
      <c r="L44" s="81">
        <v>0</v>
      </c>
      <c r="M44" s="81">
        <v>99</v>
      </c>
      <c r="N44" s="91">
        <v>5</v>
      </c>
      <c r="O44" s="92">
        <v>0</v>
      </c>
      <c r="P44" s="93">
        <f>N44+O44</f>
        <v>5</v>
      </c>
      <c r="Q44" s="82">
        <f>IFERROR(P44/M44,"-")</f>
        <v>0.050505050505051</v>
      </c>
      <c r="R44" s="81">
        <v>2</v>
      </c>
      <c r="S44" s="81">
        <v>1</v>
      </c>
      <c r="T44" s="82">
        <f>IFERROR(S44/(O44+P44),"-")</f>
        <v>0.2</v>
      </c>
      <c r="U44" s="182">
        <f>IFERROR(J44/SUM(P44:P45),"-")</f>
        <v>11538.461538462</v>
      </c>
      <c r="V44" s="84">
        <v>1</v>
      </c>
      <c r="W44" s="82">
        <f>IF(P44=0,"-",V44/P44)</f>
        <v>0.2</v>
      </c>
      <c r="X44" s="186">
        <v>3000</v>
      </c>
      <c r="Y44" s="187">
        <f>IFERROR(X44/P44,"-")</f>
        <v>600</v>
      </c>
      <c r="Z44" s="187">
        <f>IFERROR(X44/V44,"-")</f>
        <v>3000</v>
      </c>
      <c r="AA44" s="188">
        <f>SUM(X44:X45)-SUM(J44:J45)</f>
        <v>76000</v>
      </c>
      <c r="AB44" s="85">
        <f>SUM(X44:X45)/SUM(J44:J45)</f>
        <v>1.5066666666667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>
        <v>1</v>
      </c>
      <c r="AP44" s="102">
        <f>IFERROR(AP44/AM44,"-")</f>
        <v>0</v>
      </c>
      <c r="AQ44" s="103">
        <v>3000</v>
      </c>
      <c r="AR44" s="104">
        <f>IFERROR(AQ44/AM44,"-")</f>
        <v>3000</v>
      </c>
      <c r="AS44" s="105">
        <v>1</v>
      </c>
      <c r="AT44" s="105"/>
      <c r="AU44" s="105"/>
      <c r="AV44" s="106">
        <v>1</v>
      </c>
      <c r="AW44" s="107">
        <f>IF(P44=0,"",IF(AV44=0,"",(AV44/P44)))</f>
        <v>0.2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0.2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144</v>
      </c>
      <c r="C45" s="203"/>
      <c r="D45" s="203" t="s">
        <v>141</v>
      </c>
      <c r="E45" s="203" t="s">
        <v>142</v>
      </c>
      <c r="F45" s="203" t="s">
        <v>69</v>
      </c>
      <c r="G45" s="203"/>
      <c r="H45" s="90"/>
      <c r="I45" s="90"/>
      <c r="J45" s="188"/>
      <c r="K45" s="81">
        <v>31</v>
      </c>
      <c r="L45" s="81">
        <v>26</v>
      </c>
      <c r="M45" s="81">
        <v>16</v>
      </c>
      <c r="N45" s="91">
        <v>8</v>
      </c>
      <c r="O45" s="92">
        <v>0</v>
      </c>
      <c r="P45" s="93">
        <f>N45+O45</f>
        <v>8</v>
      </c>
      <c r="Q45" s="82">
        <f>IFERROR(P45/M45,"-")</f>
        <v>0.5</v>
      </c>
      <c r="R45" s="81">
        <v>5</v>
      </c>
      <c r="S45" s="81">
        <v>2</v>
      </c>
      <c r="T45" s="82">
        <f>IFERROR(S45/(O45+P45),"-")</f>
        <v>0.25</v>
      </c>
      <c r="U45" s="182"/>
      <c r="V45" s="84">
        <v>3</v>
      </c>
      <c r="W45" s="82">
        <f>IF(P45=0,"-",V45/P45)</f>
        <v>0.375</v>
      </c>
      <c r="X45" s="186">
        <v>223000</v>
      </c>
      <c r="Y45" s="187">
        <f>IFERROR(X45/P45,"-")</f>
        <v>27875</v>
      </c>
      <c r="Z45" s="187">
        <f>IFERROR(X45/V45,"-")</f>
        <v>74333.333333333</v>
      </c>
      <c r="AA45" s="188"/>
      <c r="AB45" s="85"/>
      <c r="AC45" s="79"/>
      <c r="AD45" s="94">
        <v>1</v>
      </c>
      <c r="AE45" s="95">
        <f>IF(P45=0,"",IF(AD45=0,"",(AD45/P45)))</f>
        <v>0.125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0.125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0.25</v>
      </c>
      <c r="BY45" s="128">
        <v>1</v>
      </c>
      <c r="BZ45" s="129">
        <f>IFERROR(BY45/BW45,"-")</f>
        <v>0.5</v>
      </c>
      <c r="CA45" s="130">
        <v>18000</v>
      </c>
      <c r="CB45" s="131">
        <f>IFERROR(CA45/BW45,"-")</f>
        <v>9000</v>
      </c>
      <c r="CC45" s="132"/>
      <c r="CD45" s="132"/>
      <c r="CE45" s="132">
        <v>1</v>
      </c>
      <c r="CF45" s="133">
        <v>2</v>
      </c>
      <c r="CG45" s="134">
        <f>IF(P45=0,"",IF(CF45=0,"",(CF45/P45)))</f>
        <v>0.25</v>
      </c>
      <c r="CH45" s="135">
        <v>2</v>
      </c>
      <c r="CI45" s="136">
        <f>IFERROR(CH45/CF45,"-")</f>
        <v>1</v>
      </c>
      <c r="CJ45" s="137">
        <v>205000</v>
      </c>
      <c r="CK45" s="138">
        <f>IFERROR(CJ45/CF45,"-")</f>
        <v>102500</v>
      </c>
      <c r="CL45" s="139"/>
      <c r="CM45" s="139"/>
      <c r="CN45" s="139">
        <v>2</v>
      </c>
      <c r="CO45" s="140">
        <v>3</v>
      </c>
      <c r="CP45" s="141">
        <v>223000</v>
      </c>
      <c r="CQ45" s="141">
        <v>184000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0.57333333333333</v>
      </c>
      <c r="B46" s="203" t="s">
        <v>145</v>
      </c>
      <c r="C46" s="203"/>
      <c r="D46" s="203" t="s">
        <v>141</v>
      </c>
      <c r="E46" s="203" t="s">
        <v>142</v>
      </c>
      <c r="F46" s="203" t="s">
        <v>64</v>
      </c>
      <c r="G46" s="203" t="s">
        <v>81</v>
      </c>
      <c r="H46" s="90" t="s">
        <v>143</v>
      </c>
      <c r="I46" s="90" t="s">
        <v>146</v>
      </c>
      <c r="J46" s="188">
        <v>150000</v>
      </c>
      <c r="K46" s="81">
        <v>12</v>
      </c>
      <c r="L46" s="81">
        <v>0</v>
      </c>
      <c r="M46" s="81">
        <v>58</v>
      </c>
      <c r="N46" s="91">
        <v>3</v>
      </c>
      <c r="O46" s="92">
        <v>0</v>
      </c>
      <c r="P46" s="93">
        <f>N46+O46</f>
        <v>3</v>
      </c>
      <c r="Q46" s="82">
        <f>IFERROR(P46/M46,"-")</f>
        <v>0.051724137931034</v>
      </c>
      <c r="R46" s="81">
        <v>2</v>
      </c>
      <c r="S46" s="81">
        <v>0</v>
      </c>
      <c r="T46" s="82">
        <f>IFERROR(S46/(O46+P46),"-")</f>
        <v>0</v>
      </c>
      <c r="U46" s="182">
        <f>IFERROR(J46/SUM(P46:P47),"-")</f>
        <v>18750</v>
      </c>
      <c r="V46" s="84">
        <v>1</v>
      </c>
      <c r="W46" s="82">
        <f>IF(P46=0,"-",V46/P46)</f>
        <v>0.33333333333333</v>
      </c>
      <c r="X46" s="186">
        <v>86000</v>
      </c>
      <c r="Y46" s="187">
        <f>IFERROR(X46/P46,"-")</f>
        <v>28666.666666667</v>
      </c>
      <c r="Z46" s="187">
        <f>IFERROR(X46/V46,"-")</f>
        <v>86000</v>
      </c>
      <c r="AA46" s="188">
        <f>SUM(X46:X47)-SUM(J46:J47)</f>
        <v>-64000</v>
      </c>
      <c r="AB46" s="85">
        <f>SUM(X46:X47)/SUM(J46:J47)</f>
        <v>0.57333333333333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0.66666666666667</v>
      </c>
      <c r="BP46" s="121">
        <v>1</v>
      </c>
      <c r="BQ46" s="122">
        <f>IFERROR(BP46/BN46,"-")</f>
        <v>0.5</v>
      </c>
      <c r="BR46" s="123">
        <v>86000</v>
      </c>
      <c r="BS46" s="124">
        <f>IFERROR(BR46/BN46,"-")</f>
        <v>43000</v>
      </c>
      <c r="BT46" s="125"/>
      <c r="BU46" s="125"/>
      <c r="BV46" s="125">
        <v>1</v>
      </c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86000</v>
      </c>
      <c r="CQ46" s="141">
        <v>86000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147</v>
      </c>
      <c r="C47" s="203"/>
      <c r="D47" s="203" t="s">
        <v>141</v>
      </c>
      <c r="E47" s="203" t="s">
        <v>142</v>
      </c>
      <c r="F47" s="203" t="s">
        <v>69</v>
      </c>
      <c r="G47" s="203"/>
      <c r="H47" s="90"/>
      <c r="I47" s="90"/>
      <c r="J47" s="188"/>
      <c r="K47" s="81">
        <v>27</v>
      </c>
      <c r="L47" s="81">
        <v>18</v>
      </c>
      <c r="M47" s="81">
        <v>14</v>
      </c>
      <c r="N47" s="91">
        <v>5</v>
      </c>
      <c r="O47" s="92">
        <v>0</v>
      </c>
      <c r="P47" s="93">
        <f>N47+O47</f>
        <v>5</v>
      </c>
      <c r="Q47" s="82">
        <f>IFERROR(P47/M47,"-")</f>
        <v>0.35714285714286</v>
      </c>
      <c r="R47" s="81">
        <v>1</v>
      </c>
      <c r="S47" s="81">
        <v>1</v>
      </c>
      <c r="T47" s="82">
        <f>IFERROR(S47/(O47+P47),"-")</f>
        <v>0.2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0.2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2</v>
      </c>
      <c r="CG47" s="134">
        <f>IF(P47=0,"",IF(CF47=0,"",(CF47/P47)))</f>
        <v>0.4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0.55833333333333</v>
      </c>
      <c r="B48" s="203" t="s">
        <v>148</v>
      </c>
      <c r="C48" s="203"/>
      <c r="D48" s="203" t="s">
        <v>134</v>
      </c>
      <c r="E48" s="203" t="s">
        <v>135</v>
      </c>
      <c r="F48" s="203" t="s">
        <v>64</v>
      </c>
      <c r="G48" s="203" t="s">
        <v>109</v>
      </c>
      <c r="H48" s="90" t="s">
        <v>149</v>
      </c>
      <c r="I48" s="90" t="s">
        <v>150</v>
      </c>
      <c r="J48" s="188">
        <v>120000</v>
      </c>
      <c r="K48" s="81">
        <v>10</v>
      </c>
      <c r="L48" s="81">
        <v>0</v>
      </c>
      <c r="M48" s="81">
        <v>59</v>
      </c>
      <c r="N48" s="91">
        <v>8</v>
      </c>
      <c r="O48" s="92">
        <v>0</v>
      </c>
      <c r="P48" s="93">
        <f>N48+O48</f>
        <v>8</v>
      </c>
      <c r="Q48" s="82">
        <f>IFERROR(P48/M48,"-")</f>
        <v>0.13559322033898</v>
      </c>
      <c r="R48" s="81">
        <v>1</v>
      </c>
      <c r="S48" s="81">
        <v>3</v>
      </c>
      <c r="T48" s="82">
        <f>IFERROR(S48/(O48+P48),"-")</f>
        <v>0.375</v>
      </c>
      <c r="U48" s="182">
        <f>IFERROR(J48/SUM(P48:P49),"-")</f>
        <v>10000</v>
      </c>
      <c r="V48" s="84">
        <v>2</v>
      </c>
      <c r="W48" s="82">
        <f>IF(P48=0,"-",V48/P48)</f>
        <v>0.25</v>
      </c>
      <c r="X48" s="186">
        <v>67000</v>
      </c>
      <c r="Y48" s="187">
        <f>IFERROR(X48/P48,"-")</f>
        <v>8375</v>
      </c>
      <c r="Z48" s="187">
        <f>IFERROR(X48/V48,"-")</f>
        <v>33500</v>
      </c>
      <c r="AA48" s="188">
        <f>SUM(X48:X49)-SUM(J48:J49)</f>
        <v>-53000</v>
      </c>
      <c r="AB48" s="85">
        <f>SUM(X48:X49)/SUM(J48:J49)</f>
        <v>0.55833333333333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2</v>
      </c>
      <c r="AW48" s="107">
        <f>IF(P48=0,"",IF(AV48=0,"",(AV48/P48)))</f>
        <v>0.25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3</v>
      </c>
      <c r="BF48" s="113">
        <f>IF(P48=0,"",IF(BE48=0,"",(BE48/P48)))</f>
        <v>0.375</v>
      </c>
      <c r="BG48" s="112">
        <v>1</v>
      </c>
      <c r="BH48" s="114">
        <f>IFERROR(BG48/BE48,"-")</f>
        <v>0.33333333333333</v>
      </c>
      <c r="BI48" s="115">
        <v>33000</v>
      </c>
      <c r="BJ48" s="116">
        <f>IFERROR(BI48/BE48,"-")</f>
        <v>11000</v>
      </c>
      <c r="BK48" s="117"/>
      <c r="BL48" s="117"/>
      <c r="BM48" s="117">
        <v>1</v>
      </c>
      <c r="BN48" s="119">
        <v>1</v>
      </c>
      <c r="BO48" s="120">
        <f>IF(P48=0,"",IF(BN48=0,"",(BN48/P48)))</f>
        <v>0.125</v>
      </c>
      <c r="BP48" s="121">
        <v>1</v>
      </c>
      <c r="BQ48" s="122">
        <f>IFERROR(BP48/BN48,"-")</f>
        <v>1</v>
      </c>
      <c r="BR48" s="123">
        <v>34000</v>
      </c>
      <c r="BS48" s="124">
        <f>IFERROR(BR48/BN48,"-")</f>
        <v>34000</v>
      </c>
      <c r="BT48" s="125"/>
      <c r="BU48" s="125"/>
      <c r="BV48" s="125">
        <v>1</v>
      </c>
      <c r="BW48" s="126">
        <v>1</v>
      </c>
      <c r="BX48" s="127">
        <f>IF(P48=0,"",IF(BW48=0,"",(BW48/P48)))</f>
        <v>0.125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67000</v>
      </c>
      <c r="CQ48" s="141">
        <v>34000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151</v>
      </c>
      <c r="C49" s="203"/>
      <c r="D49" s="203" t="s">
        <v>134</v>
      </c>
      <c r="E49" s="203" t="s">
        <v>135</v>
      </c>
      <c r="F49" s="203" t="s">
        <v>69</v>
      </c>
      <c r="G49" s="203"/>
      <c r="H49" s="90"/>
      <c r="I49" s="90"/>
      <c r="J49" s="188"/>
      <c r="K49" s="81">
        <v>28</v>
      </c>
      <c r="L49" s="81">
        <v>16</v>
      </c>
      <c r="M49" s="81">
        <v>7</v>
      </c>
      <c r="N49" s="91">
        <v>4</v>
      </c>
      <c r="O49" s="92">
        <v>0</v>
      </c>
      <c r="P49" s="93">
        <f>N49+O49</f>
        <v>4</v>
      </c>
      <c r="Q49" s="82">
        <f>IFERROR(P49/M49,"-")</f>
        <v>0.57142857142857</v>
      </c>
      <c r="R49" s="81">
        <v>1</v>
      </c>
      <c r="S49" s="81">
        <v>1</v>
      </c>
      <c r="T49" s="82">
        <f>IFERROR(S49/(O49+P49),"-")</f>
        <v>0.25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2</v>
      </c>
      <c r="BX49" s="127">
        <f>IF(P49=0,"",IF(BW49=0,"",(BW49/P49)))</f>
        <v>0.5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0.25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</v>
      </c>
      <c r="B50" s="203" t="s">
        <v>152</v>
      </c>
      <c r="C50" s="203"/>
      <c r="D50" s="203" t="s">
        <v>153</v>
      </c>
      <c r="E50" s="203" t="s">
        <v>63</v>
      </c>
      <c r="F50" s="203" t="s">
        <v>64</v>
      </c>
      <c r="G50" s="203" t="s">
        <v>109</v>
      </c>
      <c r="H50" s="90" t="s">
        <v>149</v>
      </c>
      <c r="I50" s="90" t="s">
        <v>154</v>
      </c>
      <c r="J50" s="188">
        <v>120000</v>
      </c>
      <c r="K50" s="81">
        <v>13</v>
      </c>
      <c r="L50" s="81">
        <v>0</v>
      </c>
      <c r="M50" s="81">
        <v>82</v>
      </c>
      <c r="N50" s="91">
        <v>2</v>
      </c>
      <c r="O50" s="92">
        <v>0</v>
      </c>
      <c r="P50" s="93">
        <f>N50+O50</f>
        <v>2</v>
      </c>
      <c r="Q50" s="82">
        <f>IFERROR(P50/M50,"-")</f>
        <v>0.024390243902439</v>
      </c>
      <c r="R50" s="81">
        <v>1</v>
      </c>
      <c r="S50" s="81">
        <v>0</v>
      </c>
      <c r="T50" s="82">
        <f>IFERROR(S50/(O50+P50),"-")</f>
        <v>0</v>
      </c>
      <c r="U50" s="182">
        <f>IFERROR(J50/SUM(P50:P51),"-")</f>
        <v>60000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-120000</v>
      </c>
      <c r="AB50" s="85">
        <f>SUM(X50:X51)/SUM(J50:J51)</f>
        <v>0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155</v>
      </c>
      <c r="C51" s="203"/>
      <c r="D51" s="203" t="s">
        <v>153</v>
      </c>
      <c r="E51" s="203" t="s">
        <v>63</v>
      </c>
      <c r="F51" s="203" t="s">
        <v>69</v>
      </c>
      <c r="G51" s="203"/>
      <c r="H51" s="90"/>
      <c r="I51" s="90"/>
      <c r="J51" s="188"/>
      <c r="K51" s="81">
        <v>116</v>
      </c>
      <c r="L51" s="81">
        <v>13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</v>
      </c>
      <c r="B52" s="203" t="s">
        <v>156</v>
      </c>
      <c r="C52" s="203"/>
      <c r="D52" s="203" t="s">
        <v>157</v>
      </c>
      <c r="E52" s="203" t="s">
        <v>158</v>
      </c>
      <c r="F52" s="203" t="s">
        <v>64</v>
      </c>
      <c r="G52" s="203" t="s">
        <v>159</v>
      </c>
      <c r="H52" s="90" t="s">
        <v>160</v>
      </c>
      <c r="I52" s="204" t="s">
        <v>161</v>
      </c>
      <c r="J52" s="188">
        <v>65000</v>
      </c>
      <c r="K52" s="81">
        <v>4</v>
      </c>
      <c r="L52" s="81">
        <v>0</v>
      </c>
      <c r="M52" s="81">
        <v>26</v>
      </c>
      <c r="N52" s="91">
        <v>1</v>
      </c>
      <c r="O52" s="92">
        <v>0</v>
      </c>
      <c r="P52" s="93">
        <f>N52+O52</f>
        <v>1</v>
      </c>
      <c r="Q52" s="82">
        <f>IFERROR(P52/M52,"-")</f>
        <v>0.038461538461538</v>
      </c>
      <c r="R52" s="81">
        <v>0</v>
      </c>
      <c r="S52" s="81">
        <v>1</v>
      </c>
      <c r="T52" s="82">
        <f>IFERROR(S52/(O52+P52),"-")</f>
        <v>1</v>
      </c>
      <c r="U52" s="182">
        <f>IFERROR(J52/SUM(P52:P53),"-")</f>
        <v>65000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-65000</v>
      </c>
      <c r="AB52" s="85">
        <f>SUM(X52:X53)/SUM(J52:J53)</f>
        <v>0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162</v>
      </c>
      <c r="C53" s="203"/>
      <c r="D53" s="203" t="s">
        <v>157</v>
      </c>
      <c r="E53" s="203" t="s">
        <v>158</v>
      </c>
      <c r="F53" s="203" t="s">
        <v>69</v>
      </c>
      <c r="G53" s="203"/>
      <c r="H53" s="90"/>
      <c r="I53" s="90"/>
      <c r="J53" s="188"/>
      <c r="K53" s="81">
        <v>8</v>
      </c>
      <c r="L53" s="81">
        <v>5</v>
      </c>
      <c r="M53" s="81">
        <v>11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3.8769230769231</v>
      </c>
      <c r="B54" s="203" t="s">
        <v>163</v>
      </c>
      <c r="C54" s="203"/>
      <c r="D54" s="203" t="s">
        <v>164</v>
      </c>
      <c r="E54" s="203" t="s">
        <v>165</v>
      </c>
      <c r="F54" s="203" t="s">
        <v>64</v>
      </c>
      <c r="G54" s="203" t="s">
        <v>159</v>
      </c>
      <c r="H54" s="90" t="s">
        <v>160</v>
      </c>
      <c r="I54" s="204" t="s">
        <v>166</v>
      </c>
      <c r="J54" s="188">
        <v>65000</v>
      </c>
      <c r="K54" s="81">
        <v>9</v>
      </c>
      <c r="L54" s="81">
        <v>0</v>
      </c>
      <c r="M54" s="81">
        <v>24</v>
      </c>
      <c r="N54" s="91">
        <v>3</v>
      </c>
      <c r="O54" s="92">
        <v>0</v>
      </c>
      <c r="P54" s="93">
        <f>N54+O54</f>
        <v>3</v>
      </c>
      <c r="Q54" s="82">
        <f>IFERROR(P54/M54,"-")</f>
        <v>0.125</v>
      </c>
      <c r="R54" s="81">
        <v>0</v>
      </c>
      <c r="S54" s="81">
        <v>1</v>
      </c>
      <c r="T54" s="82">
        <f>IFERROR(S54/(O54+P54),"-")</f>
        <v>0.33333333333333</v>
      </c>
      <c r="U54" s="182">
        <f>IFERROR(J54/SUM(P54:P55),"-")</f>
        <v>9285.7142857143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187000</v>
      </c>
      <c r="AB54" s="85">
        <f>SUM(X54:X55)/SUM(J54:J55)</f>
        <v>3.8769230769231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0.66666666666667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0.33333333333333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167</v>
      </c>
      <c r="C55" s="203"/>
      <c r="D55" s="203" t="s">
        <v>164</v>
      </c>
      <c r="E55" s="203" t="s">
        <v>165</v>
      </c>
      <c r="F55" s="203" t="s">
        <v>69</v>
      </c>
      <c r="G55" s="203"/>
      <c r="H55" s="90"/>
      <c r="I55" s="90"/>
      <c r="J55" s="188"/>
      <c r="K55" s="81">
        <v>16</v>
      </c>
      <c r="L55" s="81">
        <v>13</v>
      </c>
      <c r="M55" s="81">
        <v>7</v>
      </c>
      <c r="N55" s="91">
        <v>4</v>
      </c>
      <c r="O55" s="92">
        <v>0</v>
      </c>
      <c r="P55" s="93">
        <f>N55+O55</f>
        <v>4</v>
      </c>
      <c r="Q55" s="82">
        <f>IFERROR(P55/M55,"-")</f>
        <v>0.57142857142857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2</v>
      </c>
      <c r="W55" s="82">
        <f>IF(P55=0,"-",V55/P55)</f>
        <v>0.5</v>
      </c>
      <c r="X55" s="186">
        <v>252000</v>
      </c>
      <c r="Y55" s="187">
        <f>IFERROR(X55/P55,"-")</f>
        <v>63000</v>
      </c>
      <c r="Z55" s="187">
        <f>IFERROR(X55/V55,"-")</f>
        <v>126000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0.25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0.25</v>
      </c>
      <c r="BG55" s="112">
        <v>1</v>
      </c>
      <c r="BH55" s="114">
        <f>IFERROR(BG55/BE55,"-")</f>
        <v>1</v>
      </c>
      <c r="BI55" s="115">
        <v>15000</v>
      </c>
      <c r="BJ55" s="116">
        <f>IFERROR(BI55/BE55,"-")</f>
        <v>15000</v>
      </c>
      <c r="BK55" s="117"/>
      <c r="BL55" s="117"/>
      <c r="BM55" s="117">
        <v>1</v>
      </c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2</v>
      </c>
      <c r="BX55" s="127">
        <f>IF(P55=0,"",IF(BW55=0,"",(BW55/P55)))</f>
        <v>0.5</v>
      </c>
      <c r="BY55" s="128">
        <v>1</v>
      </c>
      <c r="BZ55" s="129">
        <f>IFERROR(BY55/BW55,"-")</f>
        <v>0.5</v>
      </c>
      <c r="CA55" s="130">
        <v>237000</v>
      </c>
      <c r="CB55" s="131">
        <f>IFERROR(CA55/BW55,"-")</f>
        <v>118500</v>
      </c>
      <c r="CC55" s="132"/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252000</v>
      </c>
      <c r="CQ55" s="141">
        <v>237000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 t="str">
        <f>AB56</f>
        <v>0</v>
      </c>
      <c r="B56" s="203" t="s">
        <v>168</v>
      </c>
      <c r="C56" s="203"/>
      <c r="D56" s="203"/>
      <c r="E56" s="203"/>
      <c r="F56" s="203" t="s">
        <v>64</v>
      </c>
      <c r="G56" s="203" t="s">
        <v>169</v>
      </c>
      <c r="H56" s="90" t="s">
        <v>170</v>
      </c>
      <c r="I56" s="205" t="s">
        <v>171</v>
      </c>
      <c r="J56" s="188">
        <v>0</v>
      </c>
      <c r="K56" s="81">
        <v>5</v>
      </c>
      <c r="L56" s="81">
        <v>0</v>
      </c>
      <c r="M56" s="81">
        <v>23</v>
      </c>
      <c r="N56" s="91">
        <v>3</v>
      </c>
      <c r="O56" s="92">
        <v>0</v>
      </c>
      <c r="P56" s="93">
        <f>N56+O56</f>
        <v>3</v>
      </c>
      <c r="Q56" s="82">
        <f>IFERROR(P56/M56,"-")</f>
        <v>0.1304347826087</v>
      </c>
      <c r="R56" s="81">
        <v>1</v>
      </c>
      <c r="S56" s="81">
        <v>1</v>
      </c>
      <c r="T56" s="82">
        <f>IFERROR(S56/(O56+P56),"-")</f>
        <v>0.33333333333333</v>
      </c>
      <c r="U56" s="182">
        <f>IFERROR(J56/SUM(P56:P57),"-")</f>
        <v>0</v>
      </c>
      <c r="V56" s="84">
        <v>2</v>
      </c>
      <c r="W56" s="82">
        <f>IF(P56=0,"-",V56/P56)</f>
        <v>0.66666666666667</v>
      </c>
      <c r="X56" s="186">
        <v>16000</v>
      </c>
      <c r="Y56" s="187">
        <f>IFERROR(X56/P56,"-")</f>
        <v>5333.3333333333</v>
      </c>
      <c r="Z56" s="187">
        <f>IFERROR(X56/V56,"-")</f>
        <v>8000</v>
      </c>
      <c r="AA56" s="188">
        <f>SUM(X56:X57)-SUM(J56:J57)</f>
        <v>16000</v>
      </c>
      <c r="AB56" s="85" t="str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0.33333333333333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>
        <v>1</v>
      </c>
      <c r="BQ56" s="122">
        <f>IFERROR(BP56/BN56,"-")</f>
        <v>1</v>
      </c>
      <c r="BR56" s="123">
        <v>13000</v>
      </c>
      <c r="BS56" s="124">
        <f>IFERROR(BR56/BN56,"-")</f>
        <v>13000</v>
      </c>
      <c r="BT56" s="125"/>
      <c r="BU56" s="125"/>
      <c r="BV56" s="125">
        <v>1</v>
      </c>
      <c r="BW56" s="126">
        <v>1</v>
      </c>
      <c r="BX56" s="127">
        <f>IF(P56=0,"",IF(BW56=0,"",(BW56/P56)))</f>
        <v>0.33333333333333</v>
      </c>
      <c r="BY56" s="128">
        <v>1</v>
      </c>
      <c r="BZ56" s="129">
        <f>IFERROR(BY56/BW56,"-")</f>
        <v>1</v>
      </c>
      <c r="CA56" s="130">
        <v>3000</v>
      </c>
      <c r="CB56" s="131">
        <f>IFERROR(CA56/BW56,"-")</f>
        <v>3000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16000</v>
      </c>
      <c r="CQ56" s="141">
        <v>13000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172</v>
      </c>
      <c r="C57" s="203"/>
      <c r="D57" s="203"/>
      <c r="E57" s="203"/>
      <c r="F57" s="203" t="s">
        <v>69</v>
      </c>
      <c r="G57" s="203"/>
      <c r="H57" s="90"/>
      <c r="I57" s="90"/>
      <c r="J57" s="188"/>
      <c r="K57" s="81">
        <v>7</v>
      </c>
      <c r="L57" s="81">
        <v>6</v>
      </c>
      <c r="M57" s="81">
        <v>3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30"/>
      <c r="B58" s="87"/>
      <c r="C58" s="88"/>
      <c r="D58" s="88"/>
      <c r="E58" s="88"/>
      <c r="F58" s="89"/>
      <c r="G58" s="90"/>
      <c r="H58" s="90"/>
      <c r="I58" s="90"/>
      <c r="J58" s="192"/>
      <c r="K58" s="34"/>
      <c r="L58" s="34"/>
      <c r="M58" s="31"/>
      <c r="N58" s="23"/>
      <c r="O58" s="23"/>
      <c r="P58" s="23"/>
      <c r="Q58" s="33"/>
      <c r="R58" s="32"/>
      <c r="S58" s="23"/>
      <c r="T58" s="32"/>
      <c r="U58" s="183"/>
      <c r="V58" s="25"/>
      <c r="W58" s="25"/>
      <c r="X58" s="189"/>
      <c r="Y58" s="189"/>
      <c r="Z58" s="189"/>
      <c r="AA58" s="189"/>
      <c r="AB58" s="33"/>
      <c r="AC58" s="59"/>
      <c r="AD58" s="63"/>
      <c r="AE58" s="64"/>
      <c r="AF58" s="63"/>
      <c r="AG58" s="67"/>
      <c r="AH58" s="68"/>
      <c r="AI58" s="69"/>
      <c r="AJ58" s="70"/>
      <c r="AK58" s="70"/>
      <c r="AL58" s="70"/>
      <c r="AM58" s="63"/>
      <c r="AN58" s="64"/>
      <c r="AO58" s="63"/>
      <c r="AP58" s="67"/>
      <c r="AQ58" s="68"/>
      <c r="AR58" s="69"/>
      <c r="AS58" s="70"/>
      <c r="AT58" s="70"/>
      <c r="AU58" s="70"/>
      <c r="AV58" s="63"/>
      <c r="AW58" s="64"/>
      <c r="AX58" s="63"/>
      <c r="AY58" s="67"/>
      <c r="AZ58" s="68"/>
      <c r="BA58" s="69"/>
      <c r="BB58" s="70"/>
      <c r="BC58" s="70"/>
      <c r="BD58" s="70"/>
      <c r="BE58" s="63"/>
      <c r="BF58" s="64"/>
      <c r="BG58" s="63"/>
      <c r="BH58" s="67"/>
      <c r="BI58" s="68"/>
      <c r="BJ58" s="69"/>
      <c r="BK58" s="70"/>
      <c r="BL58" s="70"/>
      <c r="BM58" s="70"/>
      <c r="BN58" s="65"/>
      <c r="BO58" s="66"/>
      <c r="BP58" s="63"/>
      <c r="BQ58" s="67"/>
      <c r="BR58" s="68"/>
      <c r="BS58" s="69"/>
      <c r="BT58" s="70"/>
      <c r="BU58" s="70"/>
      <c r="BV58" s="70"/>
      <c r="BW58" s="65"/>
      <c r="BX58" s="66"/>
      <c r="BY58" s="63"/>
      <c r="BZ58" s="67"/>
      <c r="CA58" s="68"/>
      <c r="CB58" s="69"/>
      <c r="CC58" s="70"/>
      <c r="CD58" s="70"/>
      <c r="CE58" s="70"/>
      <c r="CF58" s="65"/>
      <c r="CG58" s="66"/>
      <c r="CH58" s="63"/>
      <c r="CI58" s="67"/>
      <c r="CJ58" s="68"/>
      <c r="CK58" s="69"/>
      <c r="CL58" s="70"/>
      <c r="CM58" s="70"/>
      <c r="CN58" s="70"/>
      <c r="CO58" s="71"/>
      <c r="CP58" s="68"/>
      <c r="CQ58" s="68"/>
      <c r="CR58" s="68"/>
      <c r="CS58" s="72"/>
    </row>
    <row r="59" spans="1:98">
      <c r="A59" s="30"/>
      <c r="B59" s="37"/>
      <c r="C59" s="21"/>
      <c r="D59" s="21"/>
      <c r="E59" s="21"/>
      <c r="F59" s="22"/>
      <c r="G59" s="36"/>
      <c r="H59" s="36"/>
      <c r="I59" s="75"/>
      <c r="J59" s="193"/>
      <c r="K59" s="34"/>
      <c r="L59" s="34"/>
      <c r="M59" s="31"/>
      <c r="N59" s="23"/>
      <c r="O59" s="23"/>
      <c r="P59" s="23"/>
      <c r="Q59" s="33"/>
      <c r="R59" s="32"/>
      <c r="S59" s="23"/>
      <c r="T59" s="32"/>
      <c r="U59" s="183"/>
      <c r="V59" s="25"/>
      <c r="W59" s="25"/>
      <c r="X59" s="189"/>
      <c r="Y59" s="189"/>
      <c r="Z59" s="189"/>
      <c r="AA59" s="189"/>
      <c r="AB59" s="33"/>
      <c r="AC59" s="61"/>
      <c r="AD59" s="63"/>
      <c r="AE59" s="64"/>
      <c r="AF59" s="63"/>
      <c r="AG59" s="67"/>
      <c r="AH59" s="68"/>
      <c r="AI59" s="69"/>
      <c r="AJ59" s="70"/>
      <c r="AK59" s="70"/>
      <c r="AL59" s="70"/>
      <c r="AM59" s="63"/>
      <c r="AN59" s="64"/>
      <c r="AO59" s="63"/>
      <c r="AP59" s="67"/>
      <c r="AQ59" s="68"/>
      <c r="AR59" s="69"/>
      <c r="AS59" s="70"/>
      <c r="AT59" s="70"/>
      <c r="AU59" s="70"/>
      <c r="AV59" s="63"/>
      <c r="AW59" s="64"/>
      <c r="AX59" s="63"/>
      <c r="AY59" s="67"/>
      <c r="AZ59" s="68"/>
      <c r="BA59" s="69"/>
      <c r="BB59" s="70"/>
      <c r="BC59" s="70"/>
      <c r="BD59" s="70"/>
      <c r="BE59" s="63"/>
      <c r="BF59" s="64"/>
      <c r="BG59" s="63"/>
      <c r="BH59" s="67"/>
      <c r="BI59" s="68"/>
      <c r="BJ59" s="69"/>
      <c r="BK59" s="70"/>
      <c r="BL59" s="70"/>
      <c r="BM59" s="70"/>
      <c r="BN59" s="65"/>
      <c r="BO59" s="66"/>
      <c r="BP59" s="63"/>
      <c r="BQ59" s="67"/>
      <c r="BR59" s="68"/>
      <c r="BS59" s="69"/>
      <c r="BT59" s="70"/>
      <c r="BU59" s="70"/>
      <c r="BV59" s="70"/>
      <c r="BW59" s="65"/>
      <c r="BX59" s="66"/>
      <c r="BY59" s="63"/>
      <c r="BZ59" s="67"/>
      <c r="CA59" s="68"/>
      <c r="CB59" s="69"/>
      <c r="CC59" s="70"/>
      <c r="CD59" s="70"/>
      <c r="CE59" s="70"/>
      <c r="CF59" s="65"/>
      <c r="CG59" s="66"/>
      <c r="CH59" s="63"/>
      <c r="CI59" s="67"/>
      <c r="CJ59" s="68"/>
      <c r="CK59" s="69"/>
      <c r="CL59" s="70"/>
      <c r="CM59" s="70"/>
      <c r="CN59" s="70"/>
      <c r="CO59" s="71"/>
      <c r="CP59" s="68"/>
      <c r="CQ59" s="68"/>
      <c r="CR59" s="68"/>
      <c r="CS59" s="72"/>
    </row>
    <row r="60" spans="1:98">
      <c r="A60" s="19">
        <f>AB60</f>
        <v>1.9530701754386</v>
      </c>
      <c r="B60" s="39"/>
      <c r="C60" s="39"/>
      <c r="D60" s="39"/>
      <c r="E60" s="39"/>
      <c r="F60" s="39"/>
      <c r="G60" s="40" t="s">
        <v>173</v>
      </c>
      <c r="H60" s="40"/>
      <c r="I60" s="40"/>
      <c r="J60" s="190">
        <f>SUM(J6:J59)</f>
        <v>2280000</v>
      </c>
      <c r="K60" s="41">
        <f>SUM(K6:K59)</f>
        <v>1184</v>
      </c>
      <c r="L60" s="41">
        <f>SUM(L6:L59)</f>
        <v>494</v>
      </c>
      <c r="M60" s="41">
        <f>SUM(M6:M59)</f>
        <v>2065</v>
      </c>
      <c r="N60" s="41">
        <f>SUM(N6:N59)</f>
        <v>175</v>
      </c>
      <c r="O60" s="41">
        <f>SUM(O6:O59)</f>
        <v>0</v>
      </c>
      <c r="P60" s="41">
        <f>SUM(P6:P59)</f>
        <v>175</v>
      </c>
      <c r="Q60" s="42">
        <f>IFERROR(P60/M60,"-")</f>
        <v>0.084745762711864</v>
      </c>
      <c r="R60" s="78">
        <f>SUM(R6:R59)</f>
        <v>73</v>
      </c>
      <c r="S60" s="78">
        <f>SUM(S6:S59)</f>
        <v>37</v>
      </c>
      <c r="T60" s="42">
        <f>IFERROR(R60/P60,"-")</f>
        <v>0.41714285714286</v>
      </c>
      <c r="U60" s="184">
        <f>IFERROR(J60/P60,"-")</f>
        <v>13028.571428571</v>
      </c>
      <c r="V60" s="44">
        <f>SUM(V6:V59)</f>
        <v>48</v>
      </c>
      <c r="W60" s="42">
        <f>IFERROR(V60/P60,"-")</f>
        <v>0.27428571428571</v>
      </c>
      <c r="X60" s="190">
        <f>SUM(X6:X59)</f>
        <v>4453000</v>
      </c>
      <c r="Y60" s="190">
        <f>IFERROR(X60/P60,"-")</f>
        <v>25445.714285714</v>
      </c>
      <c r="Z60" s="190">
        <f>IFERROR(X60/V60,"-")</f>
        <v>92770.833333333</v>
      </c>
      <c r="AA60" s="190">
        <f>X60-J60</f>
        <v>2173000</v>
      </c>
      <c r="AB60" s="47">
        <f>X60/J60</f>
        <v>1.9530701754386</v>
      </c>
      <c r="AC60" s="60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41"/>
    <mergeCell ref="J36:J41"/>
    <mergeCell ref="U36:U41"/>
    <mergeCell ref="AA36:AA41"/>
    <mergeCell ref="AB36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</v>
      </c>
      <c r="B6" s="203" t="s">
        <v>175</v>
      </c>
      <c r="C6" s="203" t="s">
        <v>176</v>
      </c>
      <c r="D6" s="203" t="s">
        <v>177</v>
      </c>
      <c r="E6" s="203" t="s">
        <v>178</v>
      </c>
      <c r="F6" s="203" t="s">
        <v>64</v>
      </c>
      <c r="G6" s="203" t="s">
        <v>179</v>
      </c>
      <c r="H6" s="90" t="s">
        <v>180</v>
      </c>
      <c r="I6" s="90" t="s">
        <v>181</v>
      </c>
      <c r="J6" s="188">
        <v>240000</v>
      </c>
      <c r="K6" s="81">
        <v>14</v>
      </c>
      <c r="L6" s="81">
        <v>0</v>
      </c>
      <c r="M6" s="81">
        <v>148</v>
      </c>
      <c r="N6" s="91">
        <v>9</v>
      </c>
      <c r="O6" s="92">
        <v>0</v>
      </c>
      <c r="P6" s="93">
        <f>N6+O6</f>
        <v>9</v>
      </c>
      <c r="Q6" s="82">
        <f>IFERROR(P6/M6,"-")</f>
        <v>0.060810810810811</v>
      </c>
      <c r="R6" s="81">
        <v>0</v>
      </c>
      <c r="S6" s="81">
        <v>5</v>
      </c>
      <c r="T6" s="82">
        <f>IFERROR(S6/(O6+P6),"-")</f>
        <v>0.55555555555556</v>
      </c>
      <c r="U6" s="182">
        <f>IFERROR(J6/SUM(P6:P9),"-")</f>
        <v>8275.8620689655</v>
      </c>
      <c r="V6" s="84">
        <v>2</v>
      </c>
      <c r="W6" s="82">
        <f>IF(P6=0,"-",V6/P6)</f>
        <v>0.22222222222222</v>
      </c>
      <c r="X6" s="186">
        <v>52000</v>
      </c>
      <c r="Y6" s="187">
        <f>IFERROR(X6/P6,"-")</f>
        <v>5777.7777777778</v>
      </c>
      <c r="Z6" s="187">
        <f>IFERROR(X6/V6,"-")</f>
        <v>26000</v>
      </c>
      <c r="AA6" s="188">
        <f>SUM(X6:X9)-SUM(J6:J9)</f>
        <v>-24000</v>
      </c>
      <c r="AB6" s="85">
        <f>SUM(X6:X9)/SUM(J6:J9)</f>
        <v>0.9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0.44444444444444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0.44444444444444</v>
      </c>
      <c r="BP6" s="121">
        <v>1</v>
      </c>
      <c r="BQ6" s="122">
        <f>IFERROR(BP6/BN6,"-")</f>
        <v>0.25</v>
      </c>
      <c r="BR6" s="123">
        <v>3000</v>
      </c>
      <c r="BS6" s="124">
        <f>IFERROR(BR6/BN6,"-")</f>
        <v>750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0.11111111111111</v>
      </c>
      <c r="CH6" s="135">
        <v>1</v>
      </c>
      <c r="CI6" s="136">
        <f>IFERROR(CH6/CF6,"-")</f>
        <v>1</v>
      </c>
      <c r="CJ6" s="137">
        <v>49000</v>
      </c>
      <c r="CK6" s="138">
        <f>IFERROR(CJ6/CF6,"-")</f>
        <v>49000</v>
      </c>
      <c r="CL6" s="139"/>
      <c r="CM6" s="139"/>
      <c r="CN6" s="139">
        <v>1</v>
      </c>
      <c r="CO6" s="140">
        <v>2</v>
      </c>
      <c r="CP6" s="141">
        <v>52000</v>
      </c>
      <c r="CQ6" s="141">
        <v>49000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79</v>
      </c>
      <c r="L7" s="81">
        <v>37</v>
      </c>
      <c r="M7" s="81">
        <v>15</v>
      </c>
      <c r="N7" s="91">
        <v>7</v>
      </c>
      <c r="O7" s="92">
        <v>0</v>
      </c>
      <c r="P7" s="93">
        <f>N7+O7</f>
        <v>7</v>
      </c>
      <c r="Q7" s="82">
        <f>IFERROR(P7/M7,"-")</f>
        <v>0.46666666666667</v>
      </c>
      <c r="R7" s="81">
        <v>4</v>
      </c>
      <c r="S7" s="81">
        <v>1</v>
      </c>
      <c r="T7" s="82">
        <f>IFERROR(S7/(O7+P7),"-")</f>
        <v>0.14285714285714</v>
      </c>
      <c r="U7" s="182"/>
      <c r="V7" s="84">
        <v>3</v>
      </c>
      <c r="W7" s="82">
        <f>IF(P7=0,"-",V7/P7)</f>
        <v>0.42857142857143</v>
      </c>
      <c r="X7" s="186">
        <v>154000</v>
      </c>
      <c r="Y7" s="187">
        <f>IFERROR(X7/P7,"-")</f>
        <v>22000</v>
      </c>
      <c r="Z7" s="187">
        <f>IFERROR(X7/V7,"-")</f>
        <v>51333.333333333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0.57142857142857</v>
      </c>
      <c r="BP7" s="121">
        <v>2</v>
      </c>
      <c r="BQ7" s="122">
        <f>IFERROR(BP7/BN7,"-")</f>
        <v>0.5</v>
      </c>
      <c r="BR7" s="123">
        <v>44000</v>
      </c>
      <c r="BS7" s="124">
        <f>IFERROR(BR7/BN7,"-")</f>
        <v>11000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110000</v>
      </c>
      <c r="CB7" s="131">
        <f>IFERROR(CA7/BW7,"-")</f>
        <v>55000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154000</v>
      </c>
      <c r="CQ7" s="141">
        <v>110000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183</v>
      </c>
      <c r="C8" s="203" t="s">
        <v>176</v>
      </c>
      <c r="D8" s="203" t="s">
        <v>184</v>
      </c>
      <c r="E8" s="203" t="s">
        <v>185</v>
      </c>
      <c r="F8" s="203" t="s">
        <v>64</v>
      </c>
      <c r="G8" s="203" t="s">
        <v>179</v>
      </c>
      <c r="H8" s="90" t="s">
        <v>180</v>
      </c>
      <c r="I8" s="90"/>
      <c r="J8" s="188"/>
      <c r="K8" s="81">
        <v>12</v>
      </c>
      <c r="L8" s="81">
        <v>0</v>
      </c>
      <c r="M8" s="81">
        <v>101</v>
      </c>
      <c r="N8" s="91">
        <v>5</v>
      </c>
      <c r="O8" s="92">
        <v>0</v>
      </c>
      <c r="P8" s="93">
        <f>N8+O8</f>
        <v>5</v>
      </c>
      <c r="Q8" s="82">
        <f>IFERROR(P8/M8,"-")</f>
        <v>0.04950495049505</v>
      </c>
      <c r="R8" s="81">
        <v>1</v>
      </c>
      <c r="S8" s="81">
        <v>1</v>
      </c>
      <c r="T8" s="82">
        <f>IFERROR(S8/(O8+P8),"-")</f>
        <v>0.2</v>
      </c>
      <c r="U8" s="182"/>
      <c r="V8" s="84">
        <v>1</v>
      </c>
      <c r="W8" s="82">
        <f>IF(P8=0,"-",V8/P8)</f>
        <v>0.2</v>
      </c>
      <c r="X8" s="186">
        <v>5000</v>
      </c>
      <c r="Y8" s="187">
        <f>IFERROR(X8/P8,"-")</f>
        <v>1000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0.6</v>
      </c>
      <c r="BP8" s="121">
        <v>1</v>
      </c>
      <c r="BQ8" s="122">
        <f>IFERROR(BP8/BN8,"-")</f>
        <v>0.33333333333333</v>
      </c>
      <c r="BR8" s="123">
        <v>5000</v>
      </c>
      <c r="BS8" s="124">
        <f>IFERROR(BR8/BN8,"-")</f>
        <v>1666.6666666667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186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61</v>
      </c>
      <c r="L9" s="81">
        <v>37</v>
      </c>
      <c r="M9" s="81">
        <v>12</v>
      </c>
      <c r="N9" s="91">
        <v>7</v>
      </c>
      <c r="O9" s="92">
        <v>1</v>
      </c>
      <c r="P9" s="93">
        <f>N9+O9</f>
        <v>8</v>
      </c>
      <c r="Q9" s="82">
        <f>IFERROR(P9/M9,"-")</f>
        <v>0.66666666666667</v>
      </c>
      <c r="R9" s="81">
        <v>3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0.125</v>
      </c>
      <c r="X9" s="186">
        <v>5000</v>
      </c>
      <c r="Y9" s="187">
        <f>IFERROR(X9/P9,"-")</f>
        <v>625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0.625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0.125</v>
      </c>
      <c r="BY9" s="128">
        <v>1</v>
      </c>
      <c r="BZ9" s="129">
        <f>IFERROR(BY9/BW9,"-")</f>
        <v>1</v>
      </c>
      <c r="CA9" s="130">
        <v>5000</v>
      </c>
      <c r="CB9" s="131">
        <f>IFERROR(CA9/BW9,"-")</f>
        <v>5000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0.9</v>
      </c>
      <c r="B12" s="39"/>
      <c r="C12" s="39"/>
      <c r="D12" s="39"/>
      <c r="E12" s="39"/>
      <c r="F12" s="39"/>
      <c r="G12" s="40" t="s">
        <v>187</v>
      </c>
      <c r="H12" s="40"/>
      <c r="I12" s="40"/>
      <c r="J12" s="190">
        <f>SUM(J6:J11)</f>
        <v>240000</v>
      </c>
      <c r="K12" s="41">
        <f>SUM(K6:K11)</f>
        <v>166</v>
      </c>
      <c r="L12" s="41">
        <f>SUM(L6:L11)</f>
        <v>74</v>
      </c>
      <c r="M12" s="41">
        <f>SUM(M6:M11)</f>
        <v>276</v>
      </c>
      <c r="N12" s="41">
        <f>SUM(N6:N11)</f>
        <v>28</v>
      </c>
      <c r="O12" s="41">
        <f>SUM(O6:O11)</f>
        <v>1</v>
      </c>
      <c r="P12" s="41">
        <f>SUM(P6:P11)</f>
        <v>29</v>
      </c>
      <c r="Q12" s="42">
        <f>IFERROR(P12/M12,"-")</f>
        <v>0.10507246376812</v>
      </c>
      <c r="R12" s="78">
        <f>SUM(R6:R11)</f>
        <v>8</v>
      </c>
      <c r="S12" s="78">
        <f>SUM(S6:S11)</f>
        <v>7</v>
      </c>
      <c r="T12" s="42">
        <f>IFERROR(R12/P12,"-")</f>
        <v>0.27586206896552</v>
      </c>
      <c r="U12" s="184">
        <f>IFERROR(J12/P12,"-")</f>
        <v>8275.8620689655</v>
      </c>
      <c r="V12" s="44">
        <f>SUM(V6:V11)</f>
        <v>7</v>
      </c>
      <c r="W12" s="42">
        <f>IFERROR(V12/P12,"-")</f>
        <v>0.24137931034483</v>
      </c>
      <c r="X12" s="190">
        <f>SUM(X6:X11)</f>
        <v>216000</v>
      </c>
      <c r="Y12" s="190">
        <f>IFERROR(X12/P12,"-")</f>
        <v>7448.275862069</v>
      </c>
      <c r="Z12" s="190">
        <f>IFERROR(X12/V12,"-")</f>
        <v>30857.142857143</v>
      </c>
      <c r="AA12" s="190">
        <f>X12-J12</f>
        <v>-24000</v>
      </c>
      <c r="AB12" s="47">
        <f>X12/J12</f>
        <v>0.9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