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<sst xmlns="http://schemas.openxmlformats.org/spreadsheetml/2006/main" uniqueCount="108">
  <si>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</si>
  <si>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</si>
  <si>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</si>
  <si>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</si>
  <si>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</si>
  <si>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</si>
  <si>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</si>
  <si>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</si>
  <si>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</si>
  <si>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</si>
  <si>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</si>
  <si>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</si>
  <si>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</si>
  <si>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</si>
  <si>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</si>
  <si>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</si>
  <si>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</si>
  <si>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</si>
  <si>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</si>
  <si>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</si>
  <si>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</si>
  <si>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</si>
  <si>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</si>
  <si>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</si>
  <si>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</si>
  <si>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</si>
  <si>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</si>
  <si>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</si>
  <si>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</si>
  <si>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</si>
  <si>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</si>
  <si>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</si>
  <si>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</si>
  <si>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</si>
  <si>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</si>
  <si>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</si>
  <si>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</si>
  <si>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</si>
  <si>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</si>
  <si>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</si>
  <si>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</si>
  <si>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</si>
  <si>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</si>
  <si>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</si>
  <si>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</si>
  <si>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</si>
  <si>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</si>
  <si>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</si>
  <si>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</si>
  <si>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</si>
  <si>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</si>
  <si>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</si>
  <si>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</si>
  <si>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</si>
  <si>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</si>
  <si>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</si>
  <si>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</si>
  <si>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</si>
  <si>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</si>
  <si>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</si>
  <si>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</si>
  <si>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sd1831</t>
  </si>
  <si>
    <t>デリヘル版2（塩見彩）</t>
  </si>
  <si>
    <t>もう50代の熟女だけど</t>
  </si>
  <si>
    <t>lp03</t>
  </si>
  <si>
    <t>デイリースポーツ関西</t>
  </si>
  <si>
    <t>全5段・半5段段つかみ10段保証</t>
  </si>
  <si>
    <t>10段保証</t>
  </si>
  <si>
    <t>sd1832</t>
  </si>
  <si>
    <t>４コマ漫画（塩見彩）</t>
  </si>
  <si>
    <t>日本の出会い系番付第1位に推薦します</t>
  </si>
  <si>
    <t>sd1833</t>
  </si>
  <si>
    <t>新書籍版2（塩見彩）</t>
  </si>
  <si>
    <t>ネガティブな人専用出会い</t>
  </si>
  <si>
    <t>sd1834</t>
  </si>
  <si>
    <t>焼肉版（塩見彩）</t>
  </si>
  <si>
    <t>欲しい欲しい欲しい</t>
  </si>
  <si>
    <t>sd1835</t>
  </si>
  <si>
    <t>右女3スマホ（塩見彩）</t>
  </si>
  <si>
    <t>日本中の女は俺の彼女</t>
  </si>
  <si>
    <t>sd1836</t>
  </si>
  <si>
    <t>(空電共通)</t>
  </si>
  <si>
    <t>空電</t>
  </si>
  <si>
    <t>sd1837</t>
  </si>
  <si>
    <t>旧デイリー風（塩見彩）</t>
  </si>
  <si>
    <t>学生いませんギャルもいません熟女熟女熟女熟女</t>
  </si>
  <si>
    <t>スポーツ報知関東</t>
  </si>
  <si>
    <t>半2段つかみ20段保証</t>
  </si>
  <si>
    <t>20段保証</t>
  </si>
  <si>
    <t>sd1838</t>
  </si>
  <si>
    <t>求人風（塩見彩）</t>
  </si>
  <si>
    <t>半3段つかみ20段保証</t>
  </si>
  <si>
    <t>sd1839</t>
  </si>
  <si>
    <t>デリヘル版3（塩見彩）</t>
  </si>
  <si>
    <t>70歳までの出会いリクルート</t>
  </si>
  <si>
    <t>半5段つかみ20段保証</t>
  </si>
  <si>
    <t>sd1840</t>
  </si>
  <si>
    <t>新聞 TOTAL</t>
  </si>
  <si>
    <t>●雑誌 広告</t>
  </si>
  <si>
    <t>dz128</t>
  </si>
  <si>
    <t>ぶんか社</t>
  </si>
  <si>
    <t>黄色黒版（ソフトver）（）</t>
  </si>
  <si>
    <t>lp02</t>
  </si>
  <si>
    <t>EX MAX</t>
  </si>
  <si>
    <t>表4</t>
  </si>
  <si>
    <t>8月26日(木)</t>
  </si>
  <si>
    <t>dz129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</si>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</sst>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</v>
      </c>
      <c r="D6" s="195">
        <v>850000</v>
      </c>
      <c r="E6" s="81">
        <v>598</v>
      </c>
      <c r="F6" s="81">
        <v>218</v>
      </c>
      <c r="G6" s="81">
        <v>1056</v>
      </c>
      <c r="H6" s="91">
        <v>81</v>
      </c>
      <c r="I6" s="92">
        <v>1</v>
      </c>
      <c r="J6" s="145">
        <f>H6+I6</f>
        <v>82</v>
      </c>
      <c r="K6" s="82">
        <f>IFERROR(J6/G6,"-")</f>
        <v>0.077651515151515</v>
      </c>
      <c r="L6" s="81">
        <v>40</v>
      </c>
      <c r="M6" s="81">
        <v>10</v>
      </c>
      <c r="N6" s="82">
        <f>IFERROR(L6/J6,"-")</f>
        <v>0.48780487804878</v>
      </c>
      <c r="O6" s="83">
        <f>IFERROR(D6/J6,"-")</f>
        <v>10365.853658537</v>
      </c>
      <c r="P6" s="84">
        <v>22</v>
      </c>
      <c r="Q6" s="82">
        <f>IFERROR(P6/J6,"-")</f>
        <v>0.26829268292683</v>
      </c>
      <c r="R6" s="200">
        <v>604000</v>
      </c>
      <c r="S6" s="201">
        <f>IFERROR(R6/J6,"-")</f>
        <v>7365.8536585366</v>
      </c>
      <c r="T6" s="201">
        <f>IFERROR(R6/P6,"-")</f>
        <v>27454.545454545</v>
      </c>
      <c r="U6" s="195">
        <f>IFERROR(R6-D6,"-")</f>
        <v>-246000</v>
      </c>
      <c r="V6" s="85">
        <f>R6/D6</f>
        <v>0.71058823529412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94</v>
      </c>
      <c r="F7" s="81">
        <v>42</v>
      </c>
      <c r="G7" s="81">
        <v>129</v>
      </c>
      <c r="H7" s="91">
        <v>27</v>
      </c>
      <c r="I7" s="92">
        <v>1</v>
      </c>
      <c r="J7" s="145">
        <f>H7+I7</f>
        <v>28</v>
      </c>
      <c r="K7" s="82">
        <f>IFERROR(J7/G7,"-")</f>
        <v>0.21705426356589</v>
      </c>
      <c r="L7" s="81">
        <v>4</v>
      </c>
      <c r="M7" s="81">
        <v>5</v>
      </c>
      <c r="N7" s="82">
        <f>IFERROR(L7/J7,"-")</f>
        <v>0.14285714285714</v>
      </c>
      <c r="O7" s="83">
        <f>IFERROR(D7/J7,"-")</f>
        <v>2857.1428571429</v>
      </c>
      <c r="P7" s="84">
        <v>6</v>
      </c>
      <c r="Q7" s="82">
        <f>IFERROR(P7/J7,"-")</f>
        <v>0.21428571428571</v>
      </c>
      <c r="R7" s="200">
        <v>85000</v>
      </c>
      <c r="S7" s="201">
        <f>IFERROR(R7/J7,"-")</f>
        <v>3035.7142857143</v>
      </c>
      <c r="T7" s="201">
        <f>IFERROR(R7/P7,"-")</f>
        <v>14166.666666667</v>
      </c>
      <c r="U7" s="195">
        <f>IFERROR(R7-D7,"-")</f>
        <v>5000</v>
      </c>
      <c r="V7" s="85">
        <f>R7/D7</f>
        <v>1.0625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930000</v>
      </c>
      <c r="E10" s="41">
        <f>SUM(E6:E8)</f>
        <v>692</v>
      </c>
      <c r="F10" s="41">
        <f>SUM(F6:F8)</f>
        <v>260</v>
      </c>
      <c r="G10" s="41">
        <f>SUM(G6:G8)</f>
        <v>1185</v>
      </c>
      <c r="H10" s="41">
        <f>SUM(H6:H8)</f>
        <v>108</v>
      </c>
      <c r="I10" s="41">
        <f>SUM(I6:I8)</f>
        <v>2</v>
      </c>
      <c r="J10" s="41">
        <f>SUM(J6:J8)</f>
        <v>110</v>
      </c>
      <c r="K10" s="42">
        <f>IFERROR(J10/G10,"-")</f>
        <v>0.092827004219409</v>
      </c>
      <c r="L10" s="78">
        <f>SUM(L6:L8)</f>
        <v>44</v>
      </c>
      <c r="M10" s="78">
        <f>SUM(M6:M8)</f>
        <v>15</v>
      </c>
      <c r="N10" s="42">
        <f>IFERROR(L10/J10,"-")</f>
        <v>0.4</v>
      </c>
      <c r="O10" s="43">
        <f>IFERROR(D10/J10,"-")</f>
        <v>8454.5454545455</v>
      </c>
      <c r="P10" s="44">
        <f>SUM(P6:P8)</f>
        <v>28</v>
      </c>
      <c r="Q10" s="42">
        <f>IFERROR(P10/J10,"-")</f>
        <v>0.25454545454545</v>
      </c>
      <c r="R10" s="45">
        <f>SUM(R6:R8)</f>
        <v>689000</v>
      </c>
      <c r="S10" s="45">
        <f>IFERROR(R10/J10,"-")</f>
        <v>6263.6363636364</v>
      </c>
      <c r="T10" s="45">
        <f>IFERROR(R10/P10,"-")</f>
        <v>24607.142857143</v>
      </c>
      <c r="U10" s="46">
        <f>SUM(U6:U8)</f>
        <v>-241000</v>
      </c>
      <c r="V10" s="47">
        <f>IFERROR(R10/D10,"-")</f>
        <v>0.74086021505376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1.065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200000</v>
      </c>
      <c r="K6" s="81">
        <v>18</v>
      </c>
      <c r="L6" s="81">
        <v>0</v>
      </c>
      <c r="M6" s="81">
        <v>89</v>
      </c>
      <c r="N6" s="91">
        <v>6</v>
      </c>
      <c r="O6" s="92">
        <v>0</v>
      </c>
      <c r="P6" s="93">
        <f>N6+O6</f>
        <v>6</v>
      </c>
      <c r="Q6" s="82">
        <f>IFERROR(P6/M6,"-")</f>
        <v>0.067415730337079</v>
      </c>
      <c r="R6" s="81">
        <v>2</v>
      </c>
      <c r="S6" s="81">
        <v>3</v>
      </c>
      <c r="T6" s="82">
        <f>IFERROR(S6/(O6+P6),"-")</f>
        <v>0.5</v>
      </c>
      <c r="U6" s="182">
        <f>IFERROR(J6/SUM(P6:P11),"-")</f>
        <v>6060.6060606061</v>
      </c>
      <c r="V6" s="84">
        <v>3</v>
      </c>
      <c r="W6" s="82">
        <f>IF(P6=0,"-",V6/P6)</f>
        <v>0.5</v>
      </c>
      <c r="X6" s="186">
        <v>29000</v>
      </c>
      <c r="Y6" s="187">
        <f>IFERROR(X6/P6,"-")</f>
        <v>4833.3333333333</v>
      </c>
      <c r="Z6" s="187">
        <f>IFERROR(X6/V6,"-")</f>
        <v>9666.6666666667</v>
      </c>
      <c r="AA6" s="188">
        <f>SUM(X6:X11)-SUM(J6:J11)</f>
        <v>13000</v>
      </c>
      <c r="AB6" s="85">
        <f>SUM(X6:X11)/SUM(J6:J11)</f>
        <v>1.065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0.33333333333333</v>
      </c>
      <c r="BP6" s="121">
        <v>1</v>
      </c>
      <c r="BQ6" s="122">
        <f>IFERROR(BP6/BN6,"-")</f>
        <v>0.5</v>
      </c>
      <c r="BR6" s="123">
        <v>8000</v>
      </c>
      <c r="BS6" s="124">
        <f>IFERROR(BR6/BN6,"-")</f>
        <v>4000</v>
      </c>
      <c r="BT6" s="125"/>
      <c r="BU6" s="125">
        <v>1</v>
      </c>
      <c r="BV6" s="125"/>
      <c r="BW6" s="126">
        <v>2</v>
      </c>
      <c r="BX6" s="127">
        <f>IF(P6=0,"",IF(BW6=0,"",(BW6/P6)))</f>
        <v>0.33333333333333</v>
      </c>
      <c r="BY6" s="128">
        <v>2</v>
      </c>
      <c r="BZ6" s="129">
        <f>IFERROR(BY6/BW6,"-")</f>
        <v>1</v>
      </c>
      <c r="CA6" s="130">
        <v>21000</v>
      </c>
      <c r="CB6" s="131">
        <f>IFERROR(CA6/BW6,"-")</f>
        <v>10500</v>
      </c>
      <c r="CC6" s="132">
        <v>1</v>
      </c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29000</v>
      </c>
      <c r="CQ6" s="141">
        <v>18000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/>
      <c r="H7" s="90" t="s">
        <v>66</v>
      </c>
      <c r="I7" s="90"/>
      <c r="J7" s="188"/>
      <c r="K7" s="81">
        <v>12</v>
      </c>
      <c r="L7" s="81">
        <v>0</v>
      </c>
      <c r="M7" s="81">
        <v>88</v>
      </c>
      <c r="N7" s="91">
        <v>1</v>
      </c>
      <c r="O7" s="92">
        <v>0</v>
      </c>
      <c r="P7" s="93">
        <f>N7+O7</f>
        <v>1</v>
      </c>
      <c r="Q7" s="82">
        <f>IFERROR(P7/M7,"-")</f>
        <v>0.011363636363636</v>
      </c>
      <c r="R7" s="81">
        <v>0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1</v>
      </c>
      <c r="X7" s="186">
        <v>110000</v>
      </c>
      <c r="Y7" s="187">
        <f>IFERROR(X7/P7,"-")</f>
        <v>110000</v>
      </c>
      <c r="Z7" s="187">
        <f>IFERROR(X7/V7,"-")</f>
        <v>110000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>
        <v>1</v>
      </c>
      <c r="BZ7" s="129">
        <f>IFERROR(BY7/BW7,"-")</f>
        <v>1</v>
      </c>
      <c r="CA7" s="130">
        <v>110000</v>
      </c>
      <c r="CB7" s="131">
        <f>IFERROR(CA7/BW7,"-")</f>
        <v>110000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110000</v>
      </c>
      <c r="CQ7" s="141">
        <v>110000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71</v>
      </c>
      <c r="C8" s="203"/>
      <c r="D8" s="203" t="s">
        <v>72</v>
      </c>
      <c r="E8" s="203" t="s">
        <v>73</v>
      </c>
      <c r="F8" s="203" t="s">
        <v>64</v>
      </c>
      <c r="G8" s="203"/>
      <c r="H8" s="90" t="s">
        <v>66</v>
      </c>
      <c r="I8" s="90"/>
      <c r="J8" s="188"/>
      <c r="K8" s="81">
        <v>7</v>
      </c>
      <c r="L8" s="81">
        <v>0</v>
      </c>
      <c r="M8" s="81">
        <v>66</v>
      </c>
      <c r="N8" s="91">
        <v>1</v>
      </c>
      <c r="O8" s="92">
        <v>1</v>
      </c>
      <c r="P8" s="93">
        <f>N8+O8</f>
        <v>2</v>
      </c>
      <c r="Q8" s="82">
        <f>IFERROR(P8/M8,"-")</f>
        <v>0.03030303030303</v>
      </c>
      <c r="R8" s="81">
        <v>1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0.5</v>
      </c>
      <c r="X8" s="186">
        <v>15000</v>
      </c>
      <c r="Y8" s="187">
        <f>IFERROR(X8/P8,"-")</f>
        <v>7500</v>
      </c>
      <c r="Z8" s="187">
        <f>IFERROR(X8/V8,"-")</f>
        <v>15000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0.5</v>
      </c>
      <c r="BY8" s="128">
        <v>1</v>
      </c>
      <c r="BZ8" s="129">
        <f>IFERROR(BY8/BW8,"-")</f>
        <v>1</v>
      </c>
      <c r="CA8" s="130">
        <v>15000</v>
      </c>
      <c r="CB8" s="131">
        <f>IFERROR(CA8/BW8,"-")</f>
        <v>15000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15000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75</v>
      </c>
      <c r="E9" s="203" t="s">
        <v>76</v>
      </c>
      <c r="F9" s="203" t="s">
        <v>64</v>
      </c>
      <c r="G9" s="203"/>
      <c r="H9" s="90" t="s">
        <v>66</v>
      </c>
      <c r="I9" s="90"/>
      <c r="J9" s="188"/>
      <c r="K9" s="81">
        <v>5</v>
      </c>
      <c r="L9" s="81">
        <v>0</v>
      </c>
      <c r="M9" s="81">
        <v>19</v>
      </c>
      <c r="N9" s="91">
        <v>1</v>
      </c>
      <c r="O9" s="92">
        <v>0</v>
      </c>
      <c r="P9" s="93">
        <f>N9+O9</f>
        <v>1</v>
      </c>
      <c r="Q9" s="82">
        <f>IFERROR(P9/M9,"-")</f>
        <v>0.052631578947368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1</v>
      </c>
      <c r="X9" s="186">
        <v>3000</v>
      </c>
      <c r="Y9" s="187">
        <f>IFERROR(X9/P9,"-")</f>
        <v>3000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1</v>
      </c>
      <c r="BY9" s="128">
        <v>1</v>
      </c>
      <c r="BZ9" s="129">
        <f>IFERROR(BY9/BW9,"-")</f>
        <v>1</v>
      </c>
      <c r="CA9" s="130">
        <v>3000</v>
      </c>
      <c r="CB9" s="131">
        <f>IFERROR(CA9/BW9,"-")</f>
        <v>3000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79</v>
      </c>
      <c r="F10" s="203" t="s">
        <v>64</v>
      </c>
      <c r="G10" s="203"/>
      <c r="H10" s="90" t="s">
        <v>66</v>
      </c>
      <c r="I10" s="90"/>
      <c r="J10" s="188"/>
      <c r="K10" s="81">
        <v>5</v>
      </c>
      <c r="L10" s="81">
        <v>0</v>
      </c>
      <c r="M10" s="81">
        <v>44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 t="s">
        <v>81</v>
      </c>
      <c r="E11" s="203" t="s">
        <v>81</v>
      </c>
      <c r="F11" s="203" t="s">
        <v>82</v>
      </c>
      <c r="G11" s="203"/>
      <c r="H11" s="90"/>
      <c r="I11" s="90"/>
      <c r="J11" s="188"/>
      <c r="K11" s="81">
        <v>217</v>
      </c>
      <c r="L11" s="81">
        <v>118</v>
      </c>
      <c r="M11" s="81">
        <v>161</v>
      </c>
      <c r="N11" s="91">
        <v>23</v>
      </c>
      <c r="O11" s="92">
        <v>0</v>
      </c>
      <c r="P11" s="93">
        <f>N11+O11</f>
        <v>23</v>
      </c>
      <c r="Q11" s="82">
        <f>IFERROR(P11/M11,"-")</f>
        <v>0.14285714285714</v>
      </c>
      <c r="R11" s="81">
        <v>11</v>
      </c>
      <c r="S11" s="81">
        <v>2</v>
      </c>
      <c r="T11" s="82">
        <f>IFERROR(S11/(O11+P11),"-")</f>
        <v>0.08695652173913</v>
      </c>
      <c r="U11" s="182"/>
      <c r="V11" s="84">
        <v>2</v>
      </c>
      <c r="W11" s="82">
        <f>IF(P11=0,"-",V11/P11)</f>
        <v>0.08695652173913</v>
      </c>
      <c r="X11" s="186">
        <v>56000</v>
      </c>
      <c r="Y11" s="187">
        <f>IFERROR(X11/P11,"-")</f>
        <v>2434.7826086957</v>
      </c>
      <c r="Z11" s="187">
        <f>IFERROR(X11/V11,"-")</f>
        <v>28000</v>
      </c>
      <c r="AA11" s="188"/>
      <c r="AB11" s="85"/>
      <c r="AC11" s="79"/>
      <c r="AD11" s="94">
        <v>1</v>
      </c>
      <c r="AE11" s="95">
        <f>IF(P11=0,"",IF(AD11=0,"",(AD11/P11)))</f>
        <v>0.043478260869565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0.08695652173913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9</v>
      </c>
      <c r="BO11" s="120">
        <f>IF(P11=0,"",IF(BN11=0,"",(BN11/P11)))</f>
        <v>0.39130434782609</v>
      </c>
      <c r="BP11" s="121">
        <v>1</v>
      </c>
      <c r="BQ11" s="122">
        <f>IFERROR(BP11/BN11,"-")</f>
        <v>0.11111111111111</v>
      </c>
      <c r="BR11" s="123">
        <v>8000</v>
      </c>
      <c r="BS11" s="124">
        <f>IFERROR(BR11/BN11,"-")</f>
        <v>888.88888888889</v>
      </c>
      <c r="BT11" s="125"/>
      <c r="BU11" s="125">
        <v>1</v>
      </c>
      <c r="BV11" s="125"/>
      <c r="BW11" s="126">
        <v>9</v>
      </c>
      <c r="BX11" s="127">
        <f>IF(P11=0,"",IF(BW11=0,"",(BW11/P11)))</f>
        <v>0.39130434782609</v>
      </c>
      <c r="BY11" s="128">
        <v>1</v>
      </c>
      <c r="BZ11" s="129">
        <f>IFERROR(BY11/BW11,"-")</f>
        <v>0.11111111111111</v>
      </c>
      <c r="CA11" s="130">
        <v>48000</v>
      </c>
      <c r="CB11" s="131">
        <f>IFERROR(CA11/BW11,"-")</f>
        <v>5333.3333333333</v>
      </c>
      <c r="CC11" s="132"/>
      <c r="CD11" s="132"/>
      <c r="CE11" s="132">
        <v>1</v>
      </c>
      <c r="CF11" s="133">
        <v>2</v>
      </c>
      <c r="CG11" s="134">
        <f>IF(P11=0,"",IF(CF11=0,"",(CF11/P11)))</f>
        <v>0.08695652173913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56000</v>
      </c>
      <c r="CQ11" s="141">
        <v>48000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0.60153846153846</v>
      </c>
      <c r="B12" s="203" t="s">
        <v>83</v>
      </c>
      <c r="C12" s="203"/>
      <c r="D12" s="203" t="s">
        <v>84</v>
      </c>
      <c r="E12" s="203" t="s">
        <v>85</v>
      </c>
      <c r="F12" s="203" t="s">
        <v>64</v>
      </c>
      <c r="G12" s="203" t="s">
        <v>86</v>
      </c>
      <c r="H12" s="90" t="s">
        <v>87</v>
      </c>
      <c r="I12" s="90" t="s">
        <v>88</v>
      </c>
      <c r="J12" s="188">
        <v>650000</v>
      </c>
      <c r="K12" s="81">
        <v>13</v>
      </c>
      <c r="L12" s="81">
        <v>0</v>
      </c>
      <c r="M12" s="81">
        <v>69</v>
      </c>
      <c r="N12" s="91">
        <v>4</v>
      </c>
      <c r="O12" s="92">
        <v>0</v>
      </c>
      <c r="P12" s="93">
        <f>N12+O12</f>
        <v>4</v>
      </c>
      <c r="Q12" s="82">
        <f>IFERROR(P12/M12,"-")</f>
        <v>0.057971014492754</v>
      </c>
      <c r="R12" s="81">
        <v>1</v>
      </c>
      <c r="S12" s="81">
        <v>1</v>
      </c>
      <c r="T12" s="82">
        <f>IFERROR(S12/(O12+P12),"-")</f>
        <v>0.25</v>
      </c>
      <c r="U12" s="182">
        <f>IFERROR(J12/SUM(P12:P15),"-")</f>
        <v>13265.306122449</v>
      </c>
      <c r="V12" s="84">
        <v>1</v>
      </c>
      <c r="W12" s="82">
        <f>IF(P12=0,"-",V12/P12)</f>
        <v>0.25</v>
      </c>
      <c r="X12" s="186">
        <v>35000</v>
      </c>
      <c r="Y12" s="187">
        <f>IFERROR(X12/P12,"-")</f>
        <v>8750</v>
      </c>
      <c r="Z12" s="187">
        <f>IFERROR(X12/V12,"-")</f>
        <v>35000</v>
      </c>
      <c r="AA12" s="188">
        <f>SUM(X12:X15)-SUM(J12:J15)</f>
        <v>-259000</v>
      </c>
      <c r="AB12" s="85">
        <f>SUM(X12:X15)/SUM(J12:J15)</f>
        <v>0.60153846153846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0.25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2</v>
      </c>
      <c r="BX12" s="127">
        <f>IF(P12=0,"",IF(BW12=0,"",(BW12/P12)))</f>
        <v>0.5</v>
      </c>
      <c r="BY12" s="128">
        <v>1</v>
      </c>
      <c r="BZ12" s="129">
        <f>IFERROR(BY12/BW12,"-")</f>
        <v>0.5</v>
      </c>
      <c r="CA12" s="130">
        <v>35000</v>
      </c>
      <c r="CB12" s="131">
        <f>IFERROR(CA12/BW12,"-")</f>
        <v>17500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35000</v>
      </c>
      <c r="CQ12" s="141">
        <v>35000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 t="s">
        <v>90</v>
      </c>
      <c r="E13" s="203" t="s">
        <v>63</v>
      </c>
      <c r="F13" s="203" t="s">
        <v>64</v>
      </c>
      <c r="G13" s="203" t="s">
        <v>86</v>
      </c>
      <c r="H13" s="90" t="s">
        <v>91</v>
      </c>
      <c r="I13" s="90"/>
      <c r="J13" s="188"/>
      <c r="K13" s="81">
        <v>32</v>
      </c>
      <c r="L13" s="81">
        <v>0</v>
      </c>
      <c r="M13" s="81">
        <v>98</v>
      </c>
      <c r="N13" s="91">
        <v>7</v>
      </c>
      <c r="O13" s="92">
        <v>0</v>
      </c>
      <c r="P13" s="93">
        <f>N13+O13</f>
        <v>7</v>
      </c>
      <c r="Q13" s="82">
        <f>IFERROR(P13/M13,"-")</f>
        <v>0.071428571428571</v>
      </c>
      <c r="R13" s="81">
        <v>3</v>
      </c>
      <c r="S13" s="81">
        <v>1</v>
      </c>
      <c r="T13" s="82">
        <f>IFERROR(S13/(O13+P13),"-")</f>
        <v>0.14285714285714</v>
      </c>
      <c r="U13" s="182"/>
      <c r="V13" s="84">
        <v>2</v>
      </c>
      <c r="W13" s="82">
        <f>IF(P13=0,"-",V13/P13)</f>
        <v>0.28571428571429</v>
      </c>
      <c r="X13" s="186">
        <v>6000</v>
      </c>
      <c r="Y13" s="187">
        <f>IFERROR(X13/P13,"-")</f>
        <v>857.14285714286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4</v>
      </c>
      <c r="BF13" s="113">
        <f>IF(P13=0,"",IF(BE13=0,"",(BE13/P13)))</f>
        <v>0.57142857142857</v>
      </c>
      <c r="BG13" s="112">
        <v>1</v>
      </c>
      <c r="BH13" s="114">
        <f>IFERROR(BG13/BE13,"-")</f>
        <v>0.25</v>
      </c>
      <c r="BI13" s="115">
        <v>3000</v>
      </c>
      <c r="BJ13" s="116">
        <f>IFERROR(BI13/BE13,"-")</f>
        <v>750</v>
      </c>
      <c r="BK13" s="117">
        <v>1</v>
      </c>
      <c r="BL13" s="117"/>
      <c r="BM13" s="117"/>
      <c r="BN13" s="119">
        <v>1</v>
      </c>
      <c r="BO13" s="120">
        <f>IF(P13=0,"",IF(BN13=0,"",(BN13/P13)))</f>
        <v>0.14285714285714</v>
      </c>
      <c r="BP13" s="121">
        <v>1</v>
      </c>
      <c r="BQ13" s="122">
        <f>IFERROR(BP13/BN13,"-")</f>
        <v>1</v>
      </c>
      <c r="BR13" s="123">
        <v>3000</v>
      </c>
      <c r="BS13" s="124">
        <f>IFERROR(BR13/BN13,"-")</f>
        <v>3000</v>
      </c>
      <c r="BT13" s="125">
        <v>1</v>
      </c>
      <c r="BU13" s="125"/>
      <c r="BV13" s="125"/>
      <c r="BW13" s="126">
        <v>2</v>
      </c>
      <c r="BX13" s="127">
        <f>IF(P13=0,"",IF(BW13=0,"",(BW13/P13)))</f>
        <v>0.28571428571429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6000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92</v>
      </c>
      <c r="C14" s="203"/>
      <c r="D14" s="203" t="s">
        <v>93</v>
      </c>
      <c r="E14" s="203" t="s">
        <v>94</v>
      </c>
      <c r="F14" s="203" t="s">
        <v>64</v>
      </c>
      <c r="G14" s="203" t="s">
        <v>86</v>
      </c>
      <c r="H14" s="90" t="s">
        <v>95</v>
      </c>
      <c r="I14" s="90"/>
      <c r="J14" s="188"/>
      <c r="K14" s="81">
        <v>63</v>
      </c>
      <c r="L14" s="81">
        <v>0</v>
      </c>
      <c r="M14" s="81">
        <v>264</v>
      </c>
      <c r="N14" s="91">
        <v>17</v>
      </c>
      <c r="O14" s="92">
        <v>0</v>
      </c>
      <c r="P14" s="93">
        <f>N14+O14</f>
        <v>17</v>
      </c>
      <c r="Q14" s="82">
        <f>IFERROR(P14/M14,"-")</f>
        <v>0.064393939393939</v>
      </c>
      <c r="R14" s="81">
        <v>8</v>
      </c>
      <c r="S14" s="81">
        <v>2</v>
      </c>
      <c r="T14" s="82">
        <f>IFERROR(S14/(O14+P14),"-")</f>
        <v>0.11764705882353</v>
      </c>
      <c r="U14" s="182"/>
      <c r="V14" s="84">
        <v>5</v>
      </c>
      <c r="W14" s="82">
        <f>IF(P14=0,"-",V14/P14)</f>
        <v>0.29411764705882</v>
      </c>
      <c r="X14" s="186">
        <v>40000</v>
      </c>
      <c r="Y14" s="187">
        <f>IFERROR(X14/P14,"-")</f>
        <v>2352.9411764706</v>
      </c>
      <c r="Z14" s="187">
        <f>IFERROR(X14/V14,"-")</f>
        <v>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0.058823529411765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0.17647058823529</v>
      </c>
      <c r="BG14" s="112">
        <v>1</v>
      </c>
      <c r="BH14" s="114">
        <f>IFERROR(BG14/BE14,"-")</f>
        <v>0.33333333333333</v>
      </c>
      <c r="BI14" s="115">
        <v>3000</v>
      </c>
      <c r="BJ14" s="116">
        <f>IFERROR(BI14/BE14,"-")</f>
        <v>1000</v>
      </c>
      <c r="BK14" s="117">
        <v>1</v>
      </c>
      <c r="BL14" s="117"/>
      <c r="BM14" s="117"/>
      <c r="BN14" s="119">
        <v>5</v>
      </c>
      <c r="BO14" s="120">
        <f>IF(P14=0,"",IF(BN14=0,"",(BN14/P14)))</f>
        <v>0.29411764705882</v>
      </c>
      <c r="BP14" s="121">
        <v>2</v>
      </c>
      <c r="BQ14" s="122">
        <f>IFERROR(BP14/BN14,"-")</f>
        <v>0.4</v>
      </c>
      <c r="BR14" s="123">
        <v>16000</v>
      </c>
      <c r="BS14" s="124">
        <f>IFERROR(BR14/BN14,"-")</f>
        <v>3200</v>
      </c>
      <c r="BT14" s="125">
        <v>1</v>
      </c>
      <c r="BU14" s="125"/>
      <c r="BV14" s="125">
        <v>1</v>
      </c>
      <c r="BW14" s="126">
        <v>6</v>
      </c>
      <c r="BX14" s="127">
        <f>IF(P14=0,"",IF(BW14=0,"",(BW14/P14)))</f>
        <v>0.35294117647059</v>
      </c>
      <c r="BY14" s="128">
        <v>1</v>
      </c>
      <c r="BZ14" s="129">
        <f>IFERROR(BY14/BW14,"-")</f>
        <v>0.16666666666667</v>
      </c>
      <c r="CA14" s="130">
        <v>3000</v>
      </c>
      <c r="CB14" s="131">
        <f>IFERROR(CA14/BW14,"-")</f>
        <v>500</v>
      </c>
      <c r="CC14" s="132">
        <v>1</v>
      </c>
      <c r="CD14" s="132"/>
      <c r="CE14" s="132"/>
      <c r="CF14" s="133">
        <v>2</v>
      </c>
      <c r="CG14" s="134">
        <f>IF(P14=0,"",IF(CF14=0,"",(CF14/P14)))</f>
        <v>0.11764705882353</v>
      </c>
      <c r="CH14" s="135">
        <v>1</v>
      </c>
      <c r="CI14" s="136">
        <f>IFERROR(CH14/CF14,"-")</f>
        <v>0.5</v>
      </c>
      <c r="CJ14" s="137">
        <v>18000</v>
      </c>
      <c r="CK14" s="138">
        <f>IFERROR(CJ14/CF14,"-")</f>
        <v>9000</v>
      </c>
      <c r="CL14" s="139"/>
      <c r="CM14" s="139"/>
      <c r="CN14" s="139">
        <v>1</v>
      </c>
      <c r="CO14" s="140">
        <v>5</v>
      </c>
      <c r="CP14" s="141">
        <v>40000</v>
      </c>
      <c r="CQ14" s="141">
        <v>18000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96</v>
      </c>
      <c r="C15" s="203"/>
      <c r="D15" s="203" t="s">
        <v>81</v>
      </c>
      <c r="E15" s="203" t="s">
        <v>81</v>
      </c>
      <c r="F15" s="203" t="s">
        <v>82</v>
      </c>
      <c r="G15" s="203"/>
      <c r="H15" s="90"/>
      <c r="I15" s="90"/>
      <c r="J15" s="188"/>
      <c r="K15" s="81">
        <v>226</v>
      </c>
      <c r="L15" s="81">
        <v>100</v>
      </c>
      <c r="M15" s="81">
        <v>158</v>
      </c>
      <c r="N15" s="91">
        <v>21</v>
      </c>
      <c r="O15" s="92">
        <v>0</v>
      </c>
      <c r="P15" s="93">
        <f>N15+O15</f>
        <v>21</v>
      </c>
      <c r="Q15" s="82">
        <f>IFERROR(P15/M15,"-")</f>
        <v>0.13291139240506</v>
      </c>
      <c r="R15" s="81">
        <v>13</v>
      </c>
      <c r="S15" s="81">
        <v>1</v>
      </c>
      <c r="T15" s="82">
        <f>IFERROR(S15/(O15+P15),"-")</f>
        <v>0.047619047619048</v>
      </c>
      <c r="U15" s="182"/>
      <c r="V15" s="84">
        <v>6</v>
      </c>
      <c r="W15" s="82">
        <f>IF(P15=0,"-",V15/P15)</f>
        <v>0.28571428571429</v>
      </c>
      <c r="X15" s="186">
        <v>310000</v>
      </c>
      <c r="Y15" s="187">
        <f>IFERROR(X15/P15,"-")</f>
        <v>14761.904761905</v>
      </c>
      <c r="Z15" s="187">
        <f>IFERROR(X15/V15,"-")</f>
        <v>51666.666666667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0.047619047619048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5</v>
      </c>
      <c r="BF15" s="113">
        <f>IF(P15=0,"",IF(BE15=0,"",(BE15/P15)))</f>
        <v>0.23809523809524</v>
      </c>
      <c r="BG15" s="112">
        <v>2</v>
      </c>
      <c r="BH15" s="114">
        <f>IFERROR(BG15/BE15,"-")</f>
        <v>0.4</v>
      </c>
      <c r="BI15" s="115">
        <v>51000</v>
      </c>
      <c r="BJ15" s="116">
        <f>IFERROR(BI15/BE15,"-")</f>
        <v>10200</v>
      </c>
      <c r="BK15" s="117"/>
      <c r="BL15" s="117">
        <v>1</v>
      </c>
      <c r="BM15" s="117">
        <v>1</v>
      </c>
      <c r="BN15" s="119">
        <v>7</v>
      </c>
      <c r="BO15" s="120">
        <f>IF(P15=0,"",IF(BN15=0,"",(BN15/P15)))</f>
        <v>0.33333333333333</v>
      </c>
      <c r="BP15" s="121">
        <v>1</v>
      </c>
      <c r="BQ15" s="122">
        <f>IFERROR(BP15/BN15,"-")</f>
        <v>0.14285714285714</v>
      </c>
      <c r="BR15" s="123">
        <v>15000</v>
      </c>
      <c r="BS15" s="124">
        <f>IFERROR(BR15/BN15,"-")</f>
        <v>2142.8571428571</v>
      </c>
      <c r="BT15" s="125"/>
      <c r="BU15" s="125"/>
      <c r="BV15" s="125">
        <v>1</v>
      </c>
      <c r="BW15" s="126">
        <v>4</v>
      </c>
      <c r="BX15" s="127">
        <f>IF(P15=0,"",IF(BW15=0,"",(BW15/P15)))</f>
        <v>0.19047619047619</v>
      </c>
      <c r="BY15" s="128">
        <v>2</v>
      </c>
      <c r="BZ15" s="129">
        <f>IFERROR(BY15/BW15,"-")</f>
        <v>0.5</v>
      </c>
      <c r="CA15" s="130">
        <v>241000</v>
      </c>
      <c r="CB15" s="131">
        <f>IFERROR(CA15/BW15,"-")</f>
        <v>60250</v>
      </c>
      <c r="CC15" s="132"/>
      <c r="CD15" s="132">
        <v>1</v>
      </c>
      <c r="CE15" s="132">
        <v>1</v>
      </c>
      <c r="CF15" s="133">
        <v>4</v>
      </c>
      <c r="CG15" s="134">
        <f>IF(P15=0,"",IF(CF15=0,"",(CF15/P15)))</f>
        <v>0.19047619047619</v>
      </c>
      <c r="CH15" s="135">
        <v>1</v>
      </c>
      <c r="CI15" s="136">
        <f>IFERROR(CH15/CF15,"-")</f>
        <v>0.25</v>
      </c>
      <c r="CJ15" s="137">
        <v>3000</v>
      </c>
      <c r="CK15" s="138">
        <f>IFERROR(CJ15/CF15,"-")</f>
        <v>750</v>
      </c>
      <c r="CL15" s="139">
        <v>1</v>
      </c>
      <c r="CM15" s="139"/>
      <c r="CN15" s="139"/>
      <c r="CO15" s="140">
        <v>6</v>
      </c>
      <c r="CP15" s="141">
        <v>310000</v>
      </c>
      <c r="CQ15" s="141">
        <v>233000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0.71058823529412</v>
      </c>
      <c r="B18" s="39"/>
      <c r="C18" s="39"/>
      <c r="D18" s="39"/>
      <c r="E18" s="39"/>
      <c r="F18" s="39"/>
      <c r="G18" s="40" t="s">
        <v>97</v>
      </c>
      <c r="H18" s="40"/>
      <c r="I18" s="40"/>
      <c r="J18" s="190">
        <f>SUM(J6:J17)</f>
        <v>850000</v>
      </c>
      <c r="K18" s="41">
        <f>SUM(K6:K17)</f>
        <v>598</v>
      </c>
      <c r="L18" s="41">
        <f>SUM(L6:L17)</f>
        <v>218</v>
      </c>
      <c r="M18" s="41">
        <f>SUM(M6:M17)</f>
        <v>1056</v>
      </c>
      <c r="N18" s="41">
        <f>SUM(N6:N17)</f>
        <v>81</v>
      </c>
      <c r="O18" s="41">
        <f>SUM(O6:O17)</f>
        <v>1</v>
      </c>
      <c r="P18" s="41">
        <f>SUM(P6:P17)</f>
        <v>82</v>
      </c>
      <c r="Q18" s="42">
        <f>IFERROR(P18/M18,"-")</f>
        <v>0.077651515151515</v>
      </c>
      <c r="R18" s="78">
        <f>SUM(R6:R17)</f>
        <v>40</v>
      </c>
      <c r="S18" s="78">
        <f>SUM(S6:S17)</f>
        <v>10</v>
      </c>
      <c r="T18" s="42">
        <f>IFERROR(R18/P18,"-")</f>
        <v>0.48780487804878</v>
      </c>
      <c r="U18" s="184">
        <f>IFERROR(J18/P18,"-")</f>
        <v>10365.853658537</v>
      </c>
      <c r="V18" s="44">
        <f>SUM(V6:V17)</f>
        <v>22</v>
      </c>
      <c r="W18" s="42">
        <f>IFERROR(V18/P18,"-")</f>
        <v>0.26829268292683</v>
      </c>
      <c r="X18" s="190">
        <f>SUM(X6:X17)</f>
        <v>604000</v>
      </c>
      <c r="Y18" s="190">
        <f>IFERROR(X18/P18,"-")</f>
        <v>7365.8536585366</v>
      </c>
      <c r="Z18" s="190">
        <f>IFERROR(X18/V18,"-")</f>
        <v>27454.545454545</v>
      </c>
      <c r="AA18" s="190">
        <f>X18-J18</f>
        <v>-246000</v>
      </c>
      <c r="AB18" s="47">
        <f>X18/J18</f>
        <v>0.71058823529412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5"/>
    <mergeCell ref="J12:J15"/>
    <mergeCell ref="U12:U15"/>
    <mergeCell ref="AA12:AA15"/>
    <mergeCell ref="AB12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1.0625</v>
      </c>
      <c r="B6" s="203" t="s">
        <v>99</v>
      </c>
      <c r="C6" s="203" t="s">
        <v>100</v>
      </c>
      <c r="D6" s="203" t="s">
        <v>101</v>
      </c>
      <c r="E6" s="203" t="s">
        <v>70</v>
      </c>
      <c r="F6" s="203" t="s">
        <v>102</v>
      </c>
      <c r="G6" s="203" t="s">
        <v>103</v>
      </c>
      <c r="H6" s="90" t="s">
        <v>104</v>
      </c>
      <c r="I6" s="90" t="s">
        <v>105</v>
      </c>
      <c r="J6" s="188">
        <v>80000</v>
      </c>
      <c r="K6" s="81">
        <v>31</v>
      </c>
      <c r="L6" s="81">
        <v>0</v>
      </c>
      <c r="M6" s="81">
        <v>97</v>
      </c>
      <c r="N6" s="91">
        <v>14</v>
      </c>
      <c r="O6" s="92">
        <v>1</v>
      </c>
      <c r="P6" s="93">
        <f>N6+O6</f>
        <v>15</v>
      </c>
      <c r="Q6" s="82">
        <f>IFERROR(P6/M6,"-")</f>
        <v>0.15463917525773</v>
      </c>
      <c r="R6" s="81">
        <v>2</v>
      </c>
      <c r="S6" s="81">
        <v>3</v>
      </c>
      <c r="T6" s="82">
        <f>IFERROR(S6/(O6+P6),"-")</f>
        <v>0.1875</v>
      </c>
      <c r="U6" s="182">
        <f>IFERROR(J6/SUM(P6:P7),"-")</f>
        <v>2857.1428571429</v>
      </c>
      <c r="V6" s="84">
        <v>3</v>
      </c>
      <c r="W6" s="82">
        <f>IF(P6=0,"-",V6/P6)</f>
        <v>0.2</v>
      </c>
      <c r="X6" s="186">
        <v>56000</v>
      </c>
      <c r="Y6" s="187">
        <f>IFERROR(X6/P6,"-")</f>
        <v>3733.3333333333</v>
      </c>
      <c r="Z6" s="187">
        <f>IFERROR(X6/V6,"-")</f>
        <v>18666.666666667</v>
      </c>
      <c r="AA6" s="188">
        <f>SUM(X6:X7)-SUM(J6:J7)</f>
        <v>5000</v>
      </c>
      <c r="AB6" s="85">
        <f>SUM(X6:X7)/SUM(J6:J7)</f>
        <v>1.0625</v>
      </c>
      <c r="AC6" s="79"/>
      <c r="AD6" s="94">
        <v>4</v>
      </c>
      <c r="AE6" s="95">
        <f>IF(P6=0,"",IF(AD6=0,"",(AD6/P6)))</f>
        <v>0.26666666666667</v>
      </c>
      <c r="AF6" s="94">
        <v>1</v>
      </c>
      <c r="AG6" s="96">
        <f>IFERROR(AF6/AD6,"-")</f>
        <v>0.25</v>
      </c>
      <c r="AH6" s="97">
        <v>5000</v>
      </c>
      <c r="AI6" s="98">
        <f>IFERROR(AH6/AD6,"-")</f>
        <v>1250</v>
      </c>
      <c r="AJ6" s="99">
        <v>1</v>
      </c>
      <c r="AK6" s="99"/>
      <c r="AL6" s="99"/>
      <c r="AM6" s="100">
        <v>7</v>
      </c>
      <c r="AN6" s="101">
        <f>IF(P6=0,"",IF(AM6=0,"",(AM6/P6)))</f>
        <v>0.46666666666667</v>
      </c>
      <c r="AO6" s="100">
        <v>1</v>
      </c>
      <c r="AP6" s="102">
        <f>IFERROR(AP6/AM6,"-")</f>
        <v>0</v>
      </c>
      <c r="AQ6" s="103">
        <v>8000</v>
      </c>
      <c r="AR6" s="104">
        <f>IFERROR(AQ6/AM6,"-")</f>
        <v>1142.8571428571</v>
      </c>
      <c r="AS6" s="105"/>
      <c r="AT6" s="105">
        <v>1</v>
      </c>
      <c r="AU6" s="105"/>
      <c r="AV6" s="106">
        <v>2</v>
      </c>
      <c r="AW6" s="107">
        <f>IF(P6=0,"",IF(AV6=0,"",(AV6/P6)))</f>
        <v>0.13333333333333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0.066666666666667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0.066666666666667</v>
      </c>
      <c r="BY6" s="128">
        <v>1</v>
      </c>
      <c r="BZ6" s="129">
        <f>IFERROR(BY6/BW6,"-")</f>
        <v>1</v>
      </c>
      <c r="CA6" s="130">
        <v>43000</v>
      </c>
      <c r="CB6" s="131">
        <f>IFERROR(CA6/BW6,"-")</f>
        <v>43000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56000</v>
      </c>
      <c r="CQ6" s="141">
        <v>43000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106</v>
      </c>
      <c r="C7" s="203"/>
      <c r="D7" s="203"/>
      <c r="E7" s="203"/>
      <c r="F7" s="203" t="s">
        <v>82</v>
      </c>
      <c r="G7" s="203"/>
      <c r="H7" s="90"/>
      <c r="I7" s="90"/>
      <c r="J7" s="188"/>
      <c r="K7" s="81">
        <v>63</v>
      </c>
      <c r="L7" s="81">
        <v>42</v>
      </c>
      <c r="M7" s="81">
        <v>32</v>
      </c>
      <c r="N7" s="91">
        <v>13</v>
      </c>
      <c r="O7" s="92">
        <v>0</v>
      </c>
      <c r="P7" s="93">
        <f>N7+O7</f>
        <v>13</v>
      </c>
      <c r="Q7" s="82">
        <f>IFERROR(P7/M7,"-")</f>
        <v>0.40625</v>
      </c>
      <c r="R7" s="81">
        <v>2</v>
      </c>
      <c r="S7" s="81">
        <v>2</v>
      </c>
      <c r="T7" s="82">
        <f>IFERROR(S7/(O7+P7),"-")</f>
        <v>0.15384615384615</v>
      </c>
      <c r="U7" s="182"/>
      <c r="V7" s="84">
        <v>3</v>
      </c>
      <c r="W7" s="82">
        <f>IF(P7=0,"-",V7/P7)</f>
        <v>0.23076923076923</v>
      </c>
      <c r="X7" s="186">
        <v>29000</v>
      </c>
      <c r="Y7" s="187">
        <f>IFERROR(X7/P7,"-")</f>
        <v>2230.7692307692</v>
      </c>
      <c r="Z7" s="187">
        <f>IFERROR(X7/V7,"-")</f>
        <v>9666.6666666667</v>
      </c>
      <c r="AA7" s="188"/>
      <c r="AB7" s="85"/>
      <c r="AC7" s="79"/>
      <c r="AD7" s="94">
        <v>2</v>
      </c>
      <c r="AE7" s="95">
        <f>IF(P7=0,"",IF(AD7=0,"",(AD7/P7)))</f>
        <v>0.15384615384615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0.15384615384615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1500</v>
      </c>
      <c r="AS7" s="105">
        <v>1</v>
      </c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6</v>
      </c>
      <c r="BF7" s="113">
        <f>IF(P7=0,"",IF(BE7=0,"",(BE7/P7)))</f>
        <v>0.46153846153846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0.15384615384615</v>
      </c>
      <c r="BP7" s="121">
        <v>1</v>
      </c>
      <c r="BQ7" s="122">
        <f>IFERROR(BP7/BN7,"-")</f>
        <v>0.5</v>
      </c>
      <c r="BR7" s="123">
        <v>13000</v>
      </c>
      <c r="BS7" s="124">
        <f>IFERROR(BR7/BN7,"-")</f>
        <v>6500</v>
      </c>
      <c r="BT7" s="125"/>
      <c r="BU7" s="125"/>
      <c r="BV7" s="125">
        <v>1</v>
      </c>
      <c r="BW7" s="126">
        <v>1</v>
      </c>
      <c r="BX7" s="127">
        <f>IF(P7=0,"",IF(BW7=0,"",(BW7/P7)))</f>
        <v>0.076923076923077</v>
      </c>
      <c r="BY7" s="128">
        <v>1</v>
      </c>
      <c r="BZ7" s="129">
        <f>IFERROR(BY7/BW7,"-")</f>
        <v>1</v>
      </c>
      <c r="CA7" s="130">
        <v>13000</v>
      </c>
      <c r="CB7" s="131">
        <f>IFERROR(CA7/BW7,"-")</f>
        <v>13000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29000</v>
      </c>
      <c r="CQ7" s="141">
        <v>13000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1.0625</v>
      </c>
      <c r="B10" s="39"/>
      <c r="C10" s="39"/>
      <c r="D10" s="39"/>
      <c r="E10" s="39"/>
      <c r="F10" s="39"/>
      <c r="G10" s="40" t="s">
        <v>107</v>
      </c>
      <c r="H10" s="40"/>
      <c r="I10" s="40"/>
      <c r="J10" s="190">
        <f>SUM(J6:J9)</f>
        <v>80000</v>
      </c>
      <c r="K10" s="41">
        <f>SUM(K6:K9)</f>
        <v>94</v>
      </c>
      <c r="L10" s="41">
        <f>SUM(L6:L9)</f>
        <v>42</v>
      </c>
      <c r="M10" s="41">
        <f>SUM(M6:M9)</f>
        <v>129</v>
      </c>
      <c r="N10" s="41">
        <f>SUM(N6:N9)</f>
        <v>27</v>
      </c>
      <c r="O10" s="41">
        <f>SUM(O6:O9)</f>
        <v>1</v>
      </c>
      <c r="P10" s="41">
        <f>SUM(P6:P9)</f>
        <v>28</v>
      </c>
      <c r="Q10" s="42">
        <f>IFERROR(P10/M10,"-")</f>
        <v>0.21705426356589</v>
      </c>
      <c r="R10" s="78">
        <f>SUM(R6:R9)</f>
        <v>4</v>
      </c>
      <c r="S10" s="78">
        <f>SUM(S6:S9)</f>
        <v>5</v>
      </c>
      <c r="T10" s="42">
        <f>IFERROR(R10/P10,"-")</f>
        <v>0.14285714285714</v>
      </c>
      <c r="U10" s="184">
        <f>IFERROR(J10/P10,"-")</f>
        <v>2857.1428571429</v>
      </c>
      <c r="V10" s="44">
        <f>SUM(V6:V9)</f>
        <v>6</v>
      </c>
      <c r="W10" s="42">
        <f>IFERROR(V10/P10,"-")</f>
        <v>0.21428571428571</v>
      </c>
      <c r="X10" s="190">
        <f>SUM(X6:X9)</f>
        <v>85000</v>
      </c>
      <c r="Y10" s="190">
        <f>IFERROR(X10/P10,"-")</f>
        <v>3035.7142857143</v>
      </c>
      <c r="Z10" s="190">
        <f>IFERROR(X10/V10,"-")</f>
        <v>14166.666666667</v>
      </c>
      <c r="AA10" s="190">
        <f>X10-J10</f>
        <v>5000</v>
      </c>
      <c r="AB10" s="47">
        <f>X10/J10</f>
        <v>1.0625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