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<sst xmlns="http://schemas.openxmlformats.org/spreadsheetml/2006/main" uniqueCount="125">
  <si>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</si>
  <si>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</si>
  <si>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</si>
  <si>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</si>
  <si>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</si>
  <si>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</si>
  <si>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</si>
  <si>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</si>
  <si>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</si>
  <si>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</si>
  <si>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</si>
  <si>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</si>
  <si>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</si>
  <si>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</si>
  <si>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</si>
  <si>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</si>
  <si>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</si>
  <si>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</si>
  <si>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</si>
  <si>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</si>
  <si>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</si>
  <si>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</si>
  <si>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</si>
  <si>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</si>
  <si>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</si>
  <si>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04月</t>
  </si>
  <si>
    <t>どきどき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</si>
  <si>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</si>
  <si>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</si>
  <si>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</si>
  <si>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</si>
  <si>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</si>
  <si>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</si>
  <si>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</si>
  <si>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</si>
  <si>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</si>
  <si>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</si>
  <si>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</si>
  <si>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</si>
  <si>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</si>
  <si>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</si>
  <si>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</si>
  <si>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</si>
  <si>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</si>
  <si>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</si>
  <si>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</si>
  <si>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</si>
  <si>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</si>
  <si>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</si>
  <si>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</si>
  <si>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</si>
  <si>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</si>
  <si>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</si>
  <si>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</si>
  <si>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</si>
  <si>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</si>
  <si>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</si>
  <si>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</si>
  <si>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</si>
  <si>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</si>
  <si>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</si>
  <si>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sd1762</t>
  </si>
  <si>
    <t>デリヘル版3（塩見彩）</t>
  </si>
  <si>
    <t>50〜70代男性限定熟女好きな男性募集中</t>
  </si>
  <si>
    <t>lp02</t>
  </si>
  <si>
    <t>スポーツ報知関東</t>
  </si>
  <si>
    <t>全5段つかみ4回</t>
  </si>
  <si>
    <t>4月10日(土)</t>
  </si>
  <si>
    <t>sd1763</t>
  </si>
  <si>
    <t>お祭り版（塩見彩）</t>
  </si>
  <si>
    <t>SSS熟女から指名</t>
  </si>
  <si>
    <t>4月18日(日)</t>
  </si>
  <si>
    <t>sd1764</t>
  </si>
  <si>
    <t>新書籍版（塩見彩）</t>
  </si>
  <si>
    <t>70歳までの出会いリクルート</t>
  </si>
  <si>
    <t>4月25日(日)</t>
  </si>
  <si>
    <t>sd1765</t>
  </si>
  <si>
    <t>デリヘル版（塩見彩）</t>
  </si>
  <si>
    <t>求む50歳以上の女性好き男性</t>
  </si>
  <si>
    <t>4月29日(木)</t>
  </si>
  <si>
    <t>sd1766</t>
  </si>
  <si>
    <t>(空電共通)</t>
  </si>
  <si>
    <t>空電</t>
  </si>
  <si>
    <t>空電 (共通)</t>
  </si>
  <si>
    <t>sd1767</t>
  </si>
  <si>
    <t>①大正版（塩見彩）</t>
  </si>
  <si>
    <t>163「顔出し無しでも女性から誘われる」</t>
  </si>
  <si>
    <t>半2段つかみ20段保証</t>
  </si>
  <si>
    <t>20段保証</t>
  </si>
  <si>
    <t>sd1768</t>
  </si>
  <si>
    <t>②旧デイリー風（塩見彩）</t>
  </si>
  <si>
    <t>164「お客様満足度間違いなし！最高峰熟女サイト」</t>
  </si>
  <si>
    <t>半3段つかみ20段保証</t>
  </si>
  <si>
    <t>sd1769</t>
  </si>
  <si>
    <t>③大正版（塩見彩）</t>
  </si>
  <si>
    <t>165「日本中の女は俺の彼女」</t>
  </si>
  <si>
    <t>半5段つかみ20段保証</t>
  </si>
  <si>
    <t>sd1770</t>
  </si>
  <si>
    <t>sd1771</t>
  </si>
  <si>
    <t>デリヘル版2（塩見彩）</t>
  </si>
  <si>
    <t>50代の女性と出会えるサイト登場</t>
  </si>
  <si>
    <t>スポニチ関東</t>
  </si>
  <si>
    <t>全5段</t>
  </si>
  <si>
    <t>4月02日(金)</t>
  </si>
  <si>
    <t>sd1772</t>
  </si>
  <si>
    <t>sd1773</t>
  </si>
  <si>
    <t>新書籍版2（塩見彩）</t>
  </si>
  <si>
    <t>4月30日(金)</t>
  </si>
  <si>
    <t>sd1774</t>
  </si>
  <si>
    <t>sd1775</t>
  </si>
  <si>
    <t>デイリースポーツ関西</t>
  </si>
  <si>
    <t>4C終面全5段</t>
  </si>
  <si>
    <t>4月24日(土)</t>
  </si>
  <si>
    <t>sd1776</t>
  </si>
  <si>
    <t>新聞 TOTAL</t>
  </si>
  <si>
    <t>●雑誌 広告</t>
  </si>
  <si>
    <t>dz120</t>
  </si>
  <si>
    <t>双葉社</t>
  </si>
  <si>
    <t>黄色黒版（ソフトver）（塩見彩）</t>
  </si>
  <si>
    <t>もし出会系大賞があったら、このサイトが受賞しているでしょう</t>
  </si>
  <si>
    <t>カミオン</t>
  </si>
  <si>
    <t>4C1P</t>
  </si>
  <si>
    <t>4月01日(木)</t>
  </si>
  <si>
    <t>dz121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</si>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</sst>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15</v>
      </c>
      <c r="D6" s="195">
        <v>1205000</v>
      </c>
      <c r="E6" s="81">
        <v>733</v>
      </c>
      <c r="F6" s="81">
        <v>236</v>
      </c>
      <c r="G6" s="81">
        <v>1024</v>
      </c>
      <c r="H6" s="91">
        <v>108</v>
      </c>
      <c r="I6" s="92">
        <v>2</v>
      </c>
      <c r="J6" s="145">
        <f>H6+I6</f>
        <v>110</v>
      </c>
      <c r="K6" s="82">
        <f>IFERROR(J6/G6,"-")</f>
        <v>0.107421875</v>
      </c>
      <c r="L6" s="81">
        <v>50</v>
      </c>
      <c r="M6" s="81">
        <v>22</v>
      </c>
      <c r="N6" s="82">
        <f>IFERROR(L6/J6,"-")</f>
        <v>0.45454545454545</v>
      </c>
      <c r="O6" s="83">
        <f>IFERROR(D6/J6,"-")</f>
        <v>10954.545454545</v>
      </c>
      <c r="P6" s="84">
        <v>39</v>
      </c>
      <c r="Q6" s="82">
        <f>IFERROR(P6/J6,"-")</f>
        <v>0.35454545454545</v>
      </c>
      <c r="R6" s="200">
        <v>3694000</v>
      </c>
      <c r="S6" s="201">
        <f>IFERROR(R6/J6,"-")</f>
        <v>33581.818181818</v>
      </c>
      <c r="T6" s="201">
        <f>IFERROR(R6/P6,"-")</f>
        <v>94717.948717949</v>
      </c>
      <c r="U6" s="195">
        <f>IFERROR(R6-D6,"-")</f>
        <v>2489000</v>
      </c>
      <c r="V6" s="85">
        <f>R6/D6</f>
        <v>3.0655601659751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100000</v>
      </c>
      <c r="E7" s="81">
        <v>60</v>
      </c>
      <c r="F7" s="81">
        <v>23</v>
      </c>
      <c r="G7" s="81">
        <v>72</v>
      </c>
      <c r="H7" s="91">
        <v>18</v>
      </c>
      <c r="I7" s="92">
        <v>0</v>
      </c>
      <c r="J7" s="145">
        <f>H7+I7</f>
        <v>18</v>
      </c>
      <c r="K7" s="82">
        <f>IFERROR(J7/G7,"-")</f>
        <v>0.25</v>
      </c>
      <c r="L7" s="81">
        <v>2</v>
      </c>
      <c r="M7" s="81">
        <v>4</v>
      </c>
      <c r="N7" s="82">
        <f>IFERROR(L7/J7,"-")</f>
        <v>0.11111111111111</v>
      </c>
      <c r="O7" s="83">
        <f>IFERROR(D7/J7,"-")</f>
        <v>5555.5555555556</v>
      </c>
      <c r="P7" s="84">
        <v>2</v>
      </c>
      <c r="Q7" s="82">
        <f>IFERROR(P7/J7,"-")</f>
        <v>0.11111111111111</v>
      </c>
      <c r="R7" s="200">
        <v>8000</v>
      </c>
      <c r="S7" s="201">
        <f>IFERROR(R7/J7,"-")</f>
        <v>444.44444444444</v>
      </c>
      <c r="T7" s="201">
        <f>IFERROR(R7/P7,"-")</f>
        <v>4000</v>
      </c>
      <c r="U7" s="195">
        <f>IFERROR(R7-D7,"-")</f>
        <v>-92000</v>
      </c>
      <c r="V7" s="85">
        <f>R7/D7</f>
        <v>0.08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1305000</v>
      </c>
      <c r="E10" s="41">
        <f>SUM(E6:E8)</f>
        <v>793</v>
      </c>
      <c r="F10" s="41">
        <f>SUM(F6:F8)</f>
        <v>259</v>
      </c>
      <c r="G10" s="41">
        <f>SUM(G6:G8)</f>
        <v>1096</v>
      </c>
      <c r="H10" s="41">
        <f>SUM(H6:H8)</f>
        <v>126</v>
      </c>
      <c r="I10" s="41">
        <f>SUM(I6:I8)</f>
        <v>2</v>
      </c>
      <c r="J10" s="41">
        <f>SUM(J6:J8)</f>
        <v>128</v>
      </c>
      <c r="K10" s="42">
        <f>IFERROR(J10/G10,"-")</f>
        <v>0.11678832116788</v>
      </c>
      <c r="L10" s="78">
        <f>SUM(L6:L8)</f>
        <v>52</v>
      </c>
      <c r="M10" s="78">
        <f>SUM(M6:M8)</f>
        <v>26</v>
      </c>
      <c r="N10" s="42">
        <f>IFERROR(L10/J10,"-")</f>
        <v>0.40625</v>
      </c>
      <c r="O10" s="43">
        <f>IFERROR(D10/J10,"-")</f>
        <v>10195.3125</v>
      </c>
      <c r="P10" s="44">
        <f>SUM(P6:P8)</f>
        <v>41</v>
      </c>
      <c r="Q10" s="42">
        <f>IFERROR(P10/J10,"-")</f>
        <v>0.3203125</v>
      </c>
      <c r="R10" s="45">
        <f>SUM(R6:R8)</f>
        <v>3702000</v>
      </c>
      <c r="S10" s="45">
        <f>IFERROR(R10/J10,"-")</f>
        <v>28921.875</v>
      </c>
      <c r="T10" s="45">
        <f>IFERROR(R10/P10,"-")</f>
        <v>90292.682926829</v>
      </c>
      <c r="U10" s="46">
        <f>SUM(U6:U8)</f>
        <v>2397000</v>
      </c>
      <c r="V10" s="47">
        <f>IFERROR(R10/D10,"-")</f>
        <v>2.8367816091954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1.7211538461538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520000</v>
      </c>
      <c r="K6" s="81">
        <v>28</v>
      </c>
      <c r="L6" s="81">
        <v>0</v>
      </c>
      <c r="M6" s="81">
        <v>128</v>
      </c>
      <c r="N6" s="91">
        <v>12</v>
      </c>
      <c r="O6" s="92">
        <v>0</v>
      </c>
      <c r="P6" s="93">
        <f>N6+O6</f>
        <v>12</v>
      </c>
      <c r="Q6" s="82">
        <f>IFERROR(P6/M6,"-")</f>
        <v>0.09375</v>
      </c>
      <c r="R6" s="81">
        <v>2</v>
      </c>
      <c r="S6" s="81">
        <v>6</v>
      </c>
      <c r="T6" s="82">
        <f>IFERROR(S6/(O6+P6),"-")</f>
        <v>0.5</v>
      </c>
      <c r="U6" s="182">
        <f>IFERROR(J6/SUM(P6:P10),"-")</f>
        <v>12682.926829268</v>
      </c>
      <c r="V6" s="84">
        <v>2</v>
      </c>
      <c r="W6" s="82">
        <f>IF(P6=0,"-",V6/P6)</f>
        <v>0.16666666666667</v>
      </c>
      <c r="X6" s="186">
        <v>71000</v>
      </c>
      <c r="Y6" s="187">
        <f>IFERROR(X6/P6,"-")</f>
        <v>5916.6666666667</v>
      </c>
      <c r="Z6" s="187">
        <f>IFERROR(X6/V6,"-")</f>
        <v>35500</v>
      </c>
      <c r="AA6" s="188">
        <f>SUM(X6:X10)-SUM(J6:J10)</f>
        <v>375000</v>
      </c>
      <c r="AB6" s="85">
        <f>SUM(X6:X10)/SUM(J6:J10)</f>
        <v>1.7211538461538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0.16666666666667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0.41666666666667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4</v>
      </c>
      <c r="BX6" s="127">
        <f>IF(P6=0,"",IF(BW6=0,"",(BW6/P6)))</f>
        <v>0.33333333333333</v>
      </c>
      <c r="BY6" s="128">
        <v>2</v>
      </c>
      <c r="BZ6" s="129">
        <f>IFERROR(BY6/BW6,"-")</f>
        <v>0.5</v>
      </c>
      <c r="CA6" s="130">
        <v>71000</v>
      </c>
      <c r="CB6" s="131">
        <f>IFERROR(CA6/BW6,"-")</f>
        <v>17750</v>
      </c>
      <c r="CC6" s="132">
        <v>1</v>
      </c>
      <c r="CD6" s="132"/>
      <c r="CE6" s="132">
        <v>1</v>
      </c>
      <c r="CF6" s="133">
        <v>1</v>
      </c>
      <c r="CG6" s="134">
        <f>IF(P6=0,"",IF(CF6=0,"",(CF6/P6)))</f>
        <v>0.083333333333333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2</v>
      </c>
      <c r="CP6" s="141">
        <v>71000</v>
      </c>
      <c r="CQ6" s="141">
        <v>68000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69</v>
      </c>
      <c r="E7" s="203" t="s">
        <v>70</v>
      </c>
      <c r="F7" s="203" t="s">
        <v>64</v>
      </c>
      <c r="G7" s="203" t="s">
        <v>65</v>
      </c>
      <c r="H7" s="90" t="s">
        <v>66</v>
      </c>
      <c r="I7" s="205" t="s">
        <v>71</v>
      </c>
      <c r="J7" s="188"/>
      <c r="K7" s="81">
        <v>21</v>
      </c>
      <c r="L7" s="81">
        <v>0</v>
      </c>
      <c r="M7" s="81">
        <v>71</v>
      </c>
      <c r="N7" s="91">
        <v>3</v>
      </c>
      <c r="O7" s="92">
        <v>0</v>
      </c>
      <c r="P7" s="93">
        <f>N7+O7</f>
        <v>3</v>
      </c>
      <c r="Q7" s="82">
        <f>IFERROR(P7/M7,"-")</f>
        <v>0.042253521126761</v>
      </c>
      <c r="R7" s="81">
        <v>1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0.33333333333333</v>
      </c>
      <c r="X7" s="186">
        <v>101000</v>
      </c>
      <c r="Y7" s="187">
        <f>IFERROR(X7/P7,"-")</f>
        <v>33666.666666667</v>
      </c>
      <c r="Z7" s="187">
        <f>IFERROR(X7/V7,"-")</f>
        <v>101000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3</v>
      </c>
      <c r="BO7" s="120">
        <f>IF(P7=0,"",IF(BN7=0,"",(BN7/P7)))</f>
        <v>1</v>
      </c>
      <c r="BP7" s="121">
        <v>1</v>
      </c>
      <c r="BQ7" s="122">
        <f>IFERROR(BP7/BN7,"-")</f>
        <v>0.33333333333333</v>
      </c>
      <c r="BR7" s="123">
        <v>101000</v>
      </c>
      <c r="BS7" s="124">
        <f>IFERROR(BR7/BN7,"-")</f>
        <v>33666.666666667</v>
      </c>
      <c r="BT7" s="125"/>
      <c r="BU7" s="125"/>
      <c r="BV7" s="125">
        <v>1</v>
      </c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101000</v>
      </c>
      <c r="CQ7" s="141">
        <v>101000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72</v>
      </c>
      <c r="C8" s="203"/>
      <c r="D8" s="203" t="s">
        <v>73</v>
      </c>
      <c r="E8" s="203" t="s">
        <v>74</v>
      </c>
      <c r="F8" s="203" t="s">
        <v>64</v>
      </c>
      <c r="G8" s="203" t="s">
        <v>65</v>
      </c>
      <c r="H8" s="90" t="s">
        <v>66</v>
      </c>
      <c r="I8" s="205" t="s">
        <v>75</v>
      </c>
      <c r="J8" s="188"/>
      <c r="K8" s="81">
        <v>5</v>
      </c>
      <c r="L8" s="81">
        <v>0</v>
      </c>
      <c r="M8" s="81">
        <v>33</v>
      </c>
      <c r="N8" s="91">
        <v>2</v>
      </c>
      <c r="O8" s="92">
        <v>0</v>
      </c>
      <c r="P8" s="93">
        <f>N8+O8</f>
        <v>2</v>
      </c>
      <c r="Q8" s="82">
        <f>IFERROR(P8/M8,"-")</f>
        <v>0.060606060606061</v>
      </c>
      <c r="R8" s="81">
        <v>2</v>
      </c>
      <c r="S8" s="81">
        <v>0</v>
      </c>
      <c r="T8" s="82">
        <f>IFERROR(S8/(O8+P8),"-")</f>
        <v>0</v>
      </c>
      <c r="U8" s="182"/>
      <c r="V8" s="84">
        <v>1</v>
      </c>
      <c r="W8" s="82">
        <f>IF(P8=0,"-",V8/P8)</f>
        <v>0.5</v>
      </c>
      <c r="X8" s="186">
        <v>5000</v>
      </c>
      <c r="Y8" s="187">
        <f>IFERROR(X8/P8,"-")</f>
        <v>2500</v>
      </c>
      <c r="Z8" s="187">
        <f>IFERROR(X8/V8,"-")</f>
        <v>5000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1</v>
      </c>
      <c r="BX8" s="127">
        <f>IF(P8=0,"",IF(BW8=0,"",(BW8/P8)))</f>
        <v>0.5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>
        <v>1</v>
      </c>
      <c r="CG8" s="134">
        <f>IF(P8=0,"",IF(CF8=0,"",(CF8/P8)))</f>
        <v>0.5</v>
      </c>
      <c r="CH8" s="135">
        <v>1</v>
      </c>
      <c r="CI8" s="136">
        <f>IFERROR(CH8/CF8,"-")</f>
        <v>1</v>
      </c>
      <c r="CJ8" s="137">
        <v>5000</v>
      </c>
      <c r="CK8" s="138">
        <f>IFERROR(CJ8/CF8,"-")</f>
        <v>5000</v>
      </c>
      <c r="CL8" s="139">
        <v>1</v>
      </c>
      <c r="CM8" s="139"/>
      <c r="CN8" s="139"/>
      <c r="CO8" s="140">
        <v>1</v>
      </c>
      <c r="CP8" s="141">
        <v>5000</v>
      </c>
      <c r="CQ8" s="141">
        <v>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 t="s">
        <v>77</v>
      </c>
      <c r="E9" s="203" t="s">
        <v>78</v>
      </c>
      <c r="F9" s="203" t="s">
        <v>64</v>
      </c>
      <c r="G9" s="203" t="s">
        <v>65</v>
      </c>
      <c r="H9" s="90" t="s">
        <v>66</v>
      </c>
      <c r="I9" s="90" t="s">
        <v>79</v>
      </c>
      <c r="J9" s="188"/>
      <c r="K9" s="81">
        <v>6</v>
      </c>
      <c r="L9" s="81">
        <v>0</v>
      </c>
      <c r="M9" s="81">
        <v>42</v>
      </c>
      <c r="N9" s="91">
        <v>1</v>
      </c>
      <c r="O9" s="92">
        <v>0</v>
      </c>
      <c r="P9" s="93">
        <f>N9+O9</f>
        <v>1</v>
      </c>
      <c r="Q9" s="82">
        <f>IFERROR(P9/M9,"-")</f>
        <v>0.023809523809524</v>
      </c>
      <c r="R9" s="81">
        <v>1</v>
      </c>
      <c r="S9" s="81">
        <v>0</v>
      </c>
      <c r="T9" s="82">
        <f>IFERROR(S9/(O9+P9),"-")</f>
        <v>0</v>
      </c>
      <c r="U9" s="182"/>
      <c r="V9" s="84">
        <v>1</v>
      </c>
      <c r="W9" s="82">
        <f>IF(P9=0,"-",V9/P9)</f>
        <v>1</v>
      </c>
      <c r="X9" s="186">
        <v>30000</v>
      </c>
      <c r="Y9" s="187">
        <f>IFERROR(X9/P9,"-")</f>
        <v>30000</v>
      </c>
      <c r="Z9" s="187">
        <f>IFERROR(X9/V9,"-")</f>
        <v>30000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1</v>
      </c>
      <c r="BX9" s="127">
        <f>IF(P9=0,"",IF(BW9=0,"",(BW9/P9)))</f>
        <v>1</v>
      </c>
      <c r="BY9" s="128">
        <v>1</v>
      </c>
      <c r="BZ9" s="129">
        <f>IFERROR(BY9/BW9,"-")</f>
        <v>1</v>
      </c>
      <c r="CA9" s="130">
        <v>30000</v>
      </c>
      <c r="CB9" s="131">
        <f>IFERROR(CA9/BW9,"-")</f>
        <v>30000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30000</v>
      </c>
      <c r="CQ9" s="141">
        <v>30000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80</v>
      </c>
      <c r="C10" s="203"/>
      <c r="D10" s="203" t="s">
        <v>81</v>
      </c>
      <c r="E10" s="203" t="s">
        <v>81</v>
      </c>
      <c r="F10" s="203" t="s">
        <v>82</v>
      </c>
      <c r="G10" s="203" t="s">
        <v>83</v>
      </c>
      <c r="H10" s="90"/>
      <c r="I10" s="90"/>
      <c r="J10" s="188"/>
      <c r="K10" s="81">
        <v>301</v>
      </c>
      <c r="L10" s="81">
        <v>93</v>
      </c>
      <c r="M10" s="81">
        <v>96</v>
      </c>
      <c r="N10" s="91">
        <v>23</v>
      </c>
      <c r="O10" s="92">
        <v>0</v>
      </c>
      <c r="P10" s="93">
        <f>N10+O10</f>
        <v>23</v>
      </c>
      <c r="Q10" s="82">
        <f>IFERROR(P10/M10,"-")</f>
        <v>0.23958333333333</v>
      </c>
      <c r="R10" s="81">
        <v>10</v>
      </c>
      <c r="S10" s="81">
        <v>1</v>
      </c>
      <c r="T10" s="82">
        <f>IFERROR(S10/(O10+P10),"-")</f>
        <v>0.043478260869565</v>
      </c>
      <c r="U10" s="182"/>
      <c r="V10" s="84">
        <v>9</v>
      </c>
      <c r="W10" s="82">
        <f>IF(P10=0,"-",V10/P10)</f>
        <v>0.39130434782609</v>
      </c>
      <c r="X10" s="186">
        <v>688000</v>
      </c>
      <c r="Y10" s="187">
        <f>IFERROR(X10/P10,"-")</f>
        <v>29913.043478261</v>
      </c>
      <c r="Z10" s="187">
        <f>IFERROR(X10/V10,"-")</f>
        <v>76444.444444444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0.043478260869565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7</v>
      </c>
      <c r="BO10" s="120">
        <f>IF(P10=0,"",IF(BN10=0,"",(BN10/P10)))</f>
        <v>0.30434782608696</v>
      </c>
      <c r="BP10" s="121">
        <v>2</v>
      </c>
      <c r="BQ10" s="122">
        <f>IFERROR(BP10/BN10,"-")</f>
        <v>0.28571428571429</v>
      </c>
      <c r="BR10" s="123">
        <v>60000</v>
      </c>
      <c r="BS10" s="124">
        <f>IFERROR(BR10/BN10,"-")</f>
        <v>8571.4285714286</v>
      </c>
      <c r="BT10" s="125"/>
      <c r="BU10" s="125"/>
      <c r="BV10" s="125">
        <v>2</v>
      </c>
      <c r="BW10" s="126">
        <v>11</v>
      </c>
      <c r="BX10" s="127">
        <f>IF(P10=0,"",IF(BW10=0,"",(BW10/P10)))</f>
        <v>0.47826086956522</v>
      </c>
      <c r="BY10" s="128">
        <v>5</v>
      </c>
      <c r="BZ10" s="129">
        <f>IFERROR(BY10/BW10,"-")</f>
        <v>0.45454545454545</v>
      </c>
      <c r="CA10" s="130">
        <v>471000</v>
      </c>
      <c r="CB10" s="131">
        <f>IFERROR(CA10/BW10,"-")</f>
        <v>42818.181818182</v>
      </c>
      <c r="CC10" s="132">
        <v>1</v>
      </c>
      <c r="CD10" s="132"/>
      <c r="CE10" s="132">
        <v>4</v>
      </c>
      <c r="CF10" s="133">
        <v>4</v>
      </c>
      <c r="CG10" s="134">
        <f>IF(P10=0,"",IF(CF10=0,"",(CF10/P10)))</f>
        <v>0.17391304347826</v>
      </c>
      <c r="CH10" s="135">
        <v>2</v>
      </c>
      <c r="CI10" s="136">
        <f>IFERROR(CH10/CF10,"-")</f>
        <v>0.5</v>
      </c>
      <c r="CJ10" s="137">
        <v>157000</v>
      </c>
      <c r="CK10" s="138">
        <f>IFERROR(CJ10/CF10,"-")</f>
        <v>39250</v>
      </c>
      <c r="CL10" s="139"/>
      <c r="CM10" s="139"/>
      <c r="CN10" s="139">
        <v>2</v>
      </c>
      <c r="CO10" s="140">
        <v>9</v>
      </c>
      <c r="CP10" s="141">
        <v>688000</v>
      </c>
      <c r="CQ10" s="141">
        <v>278000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2.7292307692308</v>
      </c>
      <c r="B11" s="203" t="s">
        <v>84</v>
      </c>
      <c r="C11" s="203"/>
      <c r="D11" s="203" t="s">
        <v>85</v>
      </c>
      <c r="E11" s="203" t="s">
        <v>86</v>
      </c>
      <c r="F11" s="203" t="s">
        <v>64</v>
      </c>
      <c r="G11" s="203" t="s">
        <v>65</v>
      </c>
      <c r="H11" s="90" t="s">
        <v>87</v>
      </c>
      <c r="I11" s="90" t="s">
        <v>88</v>
      </c>
      <c r="J11" s="188">
        <v>325000</v>
      </c>
      <c r="K11" s="81">
        <v>33</v>
      </c>
      <c r="L11" s="81">
        <v>0</v>
      </c>
      <c r="M11" s="81">
        <v>102</v>
      </c>
      <c r="N11" s="91">
        <v>6</v>
      </c>
      <c r="O11" s="92">
        <v>2</v>
      </c>
      <c r="P11" s="93">
        <f>N11+O11</f>
        <v>8</v>
      </c>
      <c r="Q11" s="82">
        <f>IFERROR(P11/M11,"-")</f>
        <v>0.07843137254902</v>
      </c>
      <c r="R11" s="81">
        <v>2</v>
      </c>
      <c r="S11" s="81">
        <v>3</v>
      </c>
      <c r="T11" s="82">
        <f>IFERROR(S11/(O11+P11),"-")</f>
        <v>0.3</v>
      </c>
      <c r="U11" s="182">
        <f>IFERROR(J11/SUM(P11:P14),"-")</f>
        <v>8783.7837837838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SUM(X11:X14)-SUM(J11:J14)</f>
        <v>562000</v>
      </c>
      <c r="AB11" s="85">
        <f>SUM(X11:X14)/SUM(J11:J14)</f>
        <v>2.7292307692308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0.125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5</v>
      </c>
      <c r="BO11" s="120">
        <f>IF(P11=0,"",IF(BN11=0,"",(BN11/P11)))</f>
        <v>0.625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2</v>
      </c>
      <c r="BX11" s="127">
        <f>IF(P11=0,"",IF(BW11=0,"",(BW11/P11)))</f>
        <v>0.25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89</v>
      </c>
      <c r="C12" s="203"/>
      <c r="D12" s="203" t="s">
        <v>90</v>
      </c>
      <c r="E12" s="203" t="s">
        <v>91</v>
      </c>
      <c r="F12" s="203" t="s">
        <v>64</v>
      </c>
      <c r="G12" s="203" t="s">
        <v>65</v>
      </c>
      <c r="H12" s="90" t="s">
        <v>92</v>
      </c>
      <c r="I12" s="90"/>
      <c r="J12" s="188"/>
      <c r="K12" s="81">
        <v>6</v>
      </c>
      <c r="L12" s="81">
        <v>0</v>
      </c>
      <c r="M12" s="81">
        <v>42</v>
      </c>
      <c r="N12" s="91">
        <v>2</v>
      </c>
      <c r="O12" s="92">
        <v>0</v>
      </c>
      <c r="P12" s="93">
        <f>N12+O12</f>
        <v>2</v>
      </c>
      <c r="Q12" s="82">
        <f>IFERROR(P12/M12,"-")</f>
        <v>0.047619047619048</v>
      </c>
      <c r="R12" s="81">
        <v>0</v>
      </c>
      <c r="S12" s="81">
        <v>1</v>
      </c>
      <c r="T12" s="82">
        <f>IFERROR(S12/(O12+P12),"-")</f>
        <v>0.5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1</v>
      </c>
      <c r="BO12" s="120">
        <f>IF(P12=0,"",IF(BN12=0,"",(BN12/P12)))</f>
        <v>0.5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1</v>
      </c>
      <c r="BX12" s="127">
        <f>IF(P12=0,"",IF(BW12=0,"",(BW12/P12)))</f>
        <v>0.5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93</v>
      </c>
      <c r="C13" s="203"/>
      <c r="D13" s="203" t="s">
        <v>94</v>
      </c>
      <c r="E13" s="203" t="s">
        <v>95</v>
      </c>
      <c r="F13" s="203" t="s">
        <v>64</v>
      </c>
      <c r="G13" s="203" t="s">
        <v>65</v>
      </c>
      <c r="H13" s="90" t="s">
        <v>96</v>
      </c>
      <c r="I13" s="90"/>
      <c r="J13" s="188"/>
      <c r="K13" s="81">
        <v>21</v>
      </c>
      <c r="L13" s="81">
        <v>0</v>
      </c>
      <c r="M13" s="81">
        <v>122</v>
      </c>
      <c r="N13" s="91">
        <v>3</v>
      </c>
      <c r="O13" s="92">
        <v>0</v>
      </c>
      <c r="P13" s="93">
        <f>N13+O13</f>
        <v>3</v>
      </c>
      <c r="Q13" s="82">
        <f>IFERROR(P13/M13,"-")</f>
        <v>0.024590163934426</v>
      </c>
      <c r="R13" s="81">
        <v>2</v>
      </c>
      <c r="S13" s="81">
        <v>1</v>
      </c>
      <c r="T13" s="82">
        <f>IFERROR(S13/(O13+P13),"-")</f>
        <v>0.33333333333333</v>
      </c>
      <c r="U13" s="182"/>
      <c r="V13" s="84">
        <v>1</v>
      </c>
      <c r="W13" s="82">
        <f>IF(P13=0,"-",V13/P13)</f>
        <v>0.33333333333333</v>
      </c>
      <c r="X13" s="186">
        <v>18000</v>
      </c>
      <c r="Y13" s="187">
        <f>IFERROR(X13/P13,"-")</f>
        <v>6000</v>
      </c>
      <c r="Z13" s="187">
        <f>IFERROR(X13/V13,"-")</f>
        <v>18000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0.33333333333333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2</v>
      </c>
      <c r="BX13" s="127">
        <f>IF(P13=0,"",IF(BW13=0,"",(BW13/P13)))</f>
        <v>0.66666666666667</v>
      </c>
      <c r="BY13" s="128">
        <v>1</v>
      </c>
      <c r="BZ13" s="129">
        <f>IFERROR(BY13/BW13,"-")</f>
        <v>0.5</v>
      </c>
      <c r="CA13" s="130">
        <v>18000</v>
      </c>
      <c r="CB13" s="131">
        <f>IFERROR(CA13/BW13,"-")</f>
        <v>9000</v>
      </c>
      <c r="CC13" s="132"/>
      <c r="CD13" s="132"/>
      <c r="CE13" s="132">
        <v>1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18000</v>
      </c>
      <c r="CQ13" s="141">
        <v>18000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97</v>
      </c>
      <c r="C14" s="203"/>
      <c r="D14" s="203" t="s">
        <v>81</v>
      </c>
      <c r="E14" s="203" t="s">
        <v>81</v>
      </c>
      <c r="F14" s="203" t="s">
        <v>82</v>
      </c>
      <c r="G14" s="203"/>
      <c r="H14" s="90"/>
      <c r="I14" s="90"/>
      <c r="J14" s="188"/>
      <c r="K14" s="81">
        <v>166</v>
      </c>
      <c r="L14" s="81">
        <v>76</v>
      </c>
      <c r="M14" s="81">
        <v>84</v>
      </c>
      <c r="N14" s="91">
        <v>24</v>
      </c>
      <c r="O14" s="92">
        <v>0</v>
      </c>
      <c r="P14" s="93">
        <f>N14+O14</f>
        <v>24</v>
      </c>
      <c r="Q14" s="82">
        <f>IFERROR(P14/M14,"-")</f>
        <v>0.28571428571429</v>
      </c>
      <c r="R14" s="81">
        <v>15</v>
      </c>
      <c r="S14" s="81">
        <v>2</v>
      </c>
      <c r="T14" s="82">
        <f>IFERROR(S14/(O14+P14),"-")</f>
        <v>0.083333333333333</v>
      </c>
      <c r="U14" s="182"/>
      <c r="V14" s="84">
        <v>13</v>
      </c>
      <c r="W14" s="82">
        <f>IF(P14=0,"-",V14/P14)</f>
        <v>0.54166666666667</v>
      </c>
      <c r="X14" s="186">
        <v>869000</v>
      </c>
      <c r="Y14" s="187">
        <f>IFERROR(X14/P14,"-")</f>
        <v>36208.333333333</v>
      </c>
      <c r="Z14" s="187">
        <f>IFERROR(X14/V14,"-")</f>
        <v>66846.153846154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2</v>
      </c>
      <c r="BF14" s="113">
        <f>IF(P14=0,"",IF(BE14=0,"",(BE14/P14)))</f>
        <v>0.083333333333333</v>
      </c>
      <c r="BG14" s="112">
        <v>1</v>
      </c>
      <c r="BH14" s="114">
        <f>IFERROR(BG14/BE14,"-")</f>
        <v>0.5</v>
      </c>
      <c r="BI14" s="115">
        <v>264000</v>
      </c>
      <c r="BJ14" s="116">
        <f>IFERROR(BI14/BE14,"-")</f>
        <v>132000</v>
      </c>
      <c r="BK14" s="117"/>
      <c r="BL14" s="117"/>
      <c r="BM14" s="117">
        <v>1</v>
      </c>
      <c r="BN14" s="119">
        <v>5</v>
      </c>
      <c r="BO14" s="120">
        <f>IF(P14=0,"",IF(BN14=0,"",(BN14/P14)))</f>
        <v>0.20833333333333</v>
      </c>
      <c r="BP14" s="121">
        <v>2</v>
      </c>
      <c r="BQ14" s="122">
        <f>IFERROR(BP14/BN14,"-")</f>
        <v>0.4</v>
      </c>
      <c r="BR14" s="123">
        <v>48000</v>
      </c>
      <c r="BS14" s="124">
        <f>IFERROR(BR14/BN14,"-")</f>
        <v>9600</v>
      </c>
      <c r="BT14" s="125"/>
      <c r="BU14" s="125"/>
      <c r="BV14" s="125">
        <v>2</v>
      </c>
      <c r="BW14" s="126">
        <v>11</v>
      </c>
      <c r="BX14" s="127">
        <f>IF(P14=0,"",IF(BW14=0,"",(BW14/P14)))</f>
        <v>0.45833333333333</v>
      </c>
      <c r="BY14" s="128">
        <v>7</v>
      </c>
      <c r="BZ14" s="129">
        <f>IFERROR(BY14/BW14,"-")</f>
        <v>0.63636363636364</v>
      </c>
      <c r="CA14" s="130">
        <v>262000</v>
      </c>
      <c r="CB14" s="131">
        <f>IFERROR(CA14/BW14,"-")</f>
        <v>23818.181818182</v>
      </c>
      <c r="CC14" s="132">
        <v>3</v>
      </c>
      <c r="CD14" s="132"/>
      <c r="CE14" s="132">
        <v>4</v>
      </c>
      <c r="CF14" s="133">
        <v>6</v>
      </c>
      <c r="CG14" s="134">
        <f>IF(P14=0,"",IF(CF14=0,"",(CF14/P14)))</f>
        <v>0.25</v>
      </c>
      <c r="CH14" s="135">
        <v>3</v>
      </c>
      <c r="CI14" s="136">
        <f>IFERROR(CH14/CF14,"-")</f>
        <v>0.5</v>
      </c>
      <c r="CJ14" s="137">
        <v>295000</v>
      </c>
      <c r="CK14" s="138">
        <f>IFERROR(CJ14/CF14,"-")</f>
        <v>49166.666666667</v>
      </c>
      <c r="CL14" s="139">
        <v>1</v>
      </c>
      <c r="CM14" s="139"/>
      <c r="CN14" s="139">
        <v>2</v>
      </c>
      <c r="CO14" s="140">
        <v>13</v>
      </c>
      <c r="CP14" s="141">
        <v>869000</v>
      </c>
      <c r="CQ14" s="141">
        <v>264000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>
        <f>AB15</f>
        <v>15.65</v>
      </c>
      <c r="B15" s="203" t="s">
        <v>98</v>
      </c>
      <c r="C15" s="203"/>
      <c r="D15" s="203" t="s">
        <v>99</v>
      </c>
      <c r="E15" s="203" t="s">
        <v>100</v>
      </c>
      <c r="F15" s="203" t="s">
        <v>64</v>
      </c>
      <c r="G15" s="203" t="s">
        <v>101</v>
      </c>
      <c r="H15" s="90" t="s">
        <v>102</v>
      </c>
      <c r="I15" s="90" t="s">
        <v>103</v>
      </c>
      <c r="J15" s="188">
        <v>120000</v>
      </c>
      <c r="K15" s="81">
        <v>13</v>
      </c>
      <c r="L15" s="81">
        <v>0</v>
      </c>
      <c r="M15" s="81">
        <v>50</v>
      </c>
      <c r="N15" s="91">
        <v>5</v>
      </c>
      <c r="O15" s="92">
        <v>0</v>
      </c>
      <c r="P15" s="93">
        <f>N15+O15</f>
        <v>5</v>
      </c>
      <c r="Q15" s="82">
        <f>IFERROR(P15/M15,"-")</f>
        <v>0.1</v>
      </c>
      <c r="R15" s="81">
        <v>2</v>
      </c>
      <c r="S15" s="81">
        <v>2</v>
      </c>
      <c r="T15" s="82">
        <f>IFERROR(S15/(O15+P15),"-")</f>
        <v>0.4</v>
      </c>
      <c r="U15" s="182">
        <f>IFERROR(J15/SUM(P15:P16),"-")</f>
        <v>8571.4285714286</v>
      </c>
      <c r="V15" s="84">
        <v>2</v>
      </c>
      <c r="W15" s="82">
        <f>IF(P15=0,"-",V15/P15)</f>
        <v>0.4</v>
      </c>
      <c r="X15" s="186">
        <v>233000</v>
      </c>
      <c r="Y15" s="187">
        <f>IFERROR(X15/P15,"-")</f>
        <v>46600</v>
      </c>
      <c r="Z15" s="187">
        <f>IFERROR(X15/V15,"-")</f>
        <v>116500</v>
      </c>
      <c r="AA15" s="188">
        <f>SUM(X15:X16)-SUM(J15:J16)</f>
        <v>1758000</v>
      </c>
      <c r="AB15" s="85">
        <f>SUM(X15:X16)/SUM(J15:J16)</f>
        <v>15.65</v>
      </c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0.2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3</v>
      </c>
      <c r="BX15" s="127">
        <f>IF(P15=0,"",IF(BW15=0,"",(BW15/P15)))</f>
        <v>0.6</v>
      </c>
      <c r="BY15" s="128">
        <v>2</v>
      </c>
      <c r="BZ15" s="129">
        <f>IFERROR(BY15/BW15,"-")</f>
        <v>0.66666666666667</v>
      </c>
      <c r="CA15" s="130">
        <v>233000</v>
      </c>
      <c r="CB15" s="131">
        <f>IFERROR(CA15/BW15,"-")</f>
        <v>77666.666666667</v>
      </c>
      <c r="CC15" s="132">
        <v>1</v>
      </c>
      <c r="CD15" s="132"/>
      <c r="CE15" s="132">
        <v>1</v>
      </c>
      <c r="CF15" s="133">
        <v>1</v>
      </c>
      <c r="CG15" s="134">
        <f>IF(P15=0,"",IF(CF15=0,"",(CF15/P15)))</f>
        <v>0.2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2</v>
      </c>
      <c r="CP15" s="141">
        <v>233000</v>
      </c>
      <c r="CQ15" s="141">
        <v>230000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/>
      <c r="B16" s="203" t="s">
        <v>104</v>
      </c>
      <c r="C16" s="203"/>
      <c r="D16" s="203" t="s">
        <v>99</v>
      </c>
      <c r="E16" s="203" t="s">
        <v>100</v>
      </c>
      <c r="F16" s="203" t="s">
        <v>82</v>
      </c>
      <c r="G16" s="203"/>
      <c r="H16" s="90"/>
      <c r="I16" s="90"/>
      <c r="J16" s="188"/>
      <c r="K16" s="81">
        <v>41</v>
      </c>
      <c r="L16" s="81">
        <v>25</v>
      </c>
      <c r="M16" s="81">
        <v>48</v>
      </c>
      <c r="N16" s="91">
        <v>9</v>
      </c>
      <c r="O16" s="92">
        <v>0</v>
      </c>
      <c r="P16" s="93">
        <f>N16+O16</f>
        <v>9</v>
      </c>
      <c r="Q16" s="82">
        <f>IFERROR(P16/M16,"-")</f>
        <v>0.1875</v>
      </c>
      <c r="R16" s="81">
        <v>7</v>
      </c>
      <c r="S16" s="81">
        <v>1</v>
      </c>
      <c r="T16" s="82">
        <f>IFERROR(S16/(O16+P16),"-")</f>
        <v>0.11111111111111</v>
      </c>
      <c r="U16" s="182"/>
      <c r="V16" s="84">
        <v>6</v>
      </c>
      <c r="W16" s="82">
        <f>IF(P16=0,"-",V16/P16)</f>
        <v>0.66666666666667</v>
      </c>
      <c r="X16" s="186">
        <v>1645000</v>
      </c>
      <c r="Y16" s="187">
        <f>IFERROR(X16/P16,"-")</f>
        <v>182777.77777778</v>
      </c>
      <c r="Z16" s="187">
        <f>IFERROR(X16/V16,"-")</f>
        <v>274166.66666667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0.11111111111111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2</v>
      </c>
      <c r="BO16" s="120">
        <f>IF(P16=0,"",IF(BN16=0,"",(BN16/P16)))</f>
        <v>0.22222222222222</v>
      </c>
      <c r="BP16" s="121">
        <v>2</v>
      </c>
      <c r="BQ16" s="122">
        <f>IFERROR(BP16/BN16,"-")</f>
        <v>1</v>
      </c>
      <c r="BR16" s="123">
        <v>983000</v>
      </c>
      <c r="BS16" s="124">
        <f>IFERROR(BR16/BN16,"-")</f>
        <v>491500</v>
      </c>
      <c r="BT16" s="125">
        <v>1</v>
      </c>
      <c r="BU16" s="125"/>
      <c r="BV16" s="125">
        <v>1</v>
      </c>
      <c r="BW16" s="126">
        <v>3</v>
      </c>
      <c r="BX16" s="127">
        <f>IF(P16=0,"",IF(BW16=0,"",(BW16/P16)))</f>
        <v>0.33333333333333</v>
      </c>
      <c r="BY16" s="128">
        <v>3</v>
      </c>
      <c r="BZ16" s="129">
        <f>IFERROR(BY16/BW16,"-")</f>
        <v>1</v>
      </c>
      <c r="CA16" s="130">
        <v>347000</v>
      </c>
      <c r="CB16" s="131">
        <f>IFERROR(CA16/BW16,"-")</f>
        <v>115666.66666667</v>
      </c>
      <c r="CC16" s="132">
        <v>2</v>
      </c>
      <c r="CD16" s="132"/>
      <c r="CE16" s="132">
        <v>1</v>
      </c>
      <c r="CF16" s="133">
        <v>3</v>
      </c>
      <c r="CG16" s="134">
        <f>IF(P16=0,"",IF(CF16=0,"",(CF16/P16)))</f>
        <v>0.33333333333333</v>
      </c>
      <c r="CH16" s="135">
        <v>1</v>
      </c>
      <c r="CI16" s="136">
        <f>IFERROR(CH16/CF16,"-")</f>
        <v>0.33333333333333</v>
      </c>
      <c r="CJ16" s="137">
        <v>320000</v>
      </c>
      <c r="CK16" s="138">
        <f>IFERROR(CJ16/CF16,"-")</f>
        <v>106666.66666667</v>
      </c>
      <c r="CL16" s="139"/>
      <c r="CM16" s="139"/>
      <c r="CN16" s="139">
        <v>1</v>
      </c>
      <c r="CO16" s="140">
        <v>6</v>
      </c>
      <c r="CP16" s="141">
        <v>1645000</v>
      </c>
      <c r="CQ16" s="141">
        <v>980000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0.05</v>
      </c>
      <c r="B17" s="203" t="s">
        <v>105</v>
      </c>
      <c r="C17" s="203"/>
      <c r="D17" s="203" t="s">
        <v>106</v>
      </c>
      <c r="E17" s="203" t="s">
        <v>63</v>
      </c>
      <c r="F17" s="203" t="s">
        <v>64</v>
      </c>
      <c r="G17" s="203" t="s">
        <v>101</v>
      </c>
      <c r="H17" s="90" t="s">
        <v>102</v>
      </c>
      <c r="I17" s="90" t="s">
        <v>107</v>
      </c>
      <c r="J17" s="188">
        <v>120000</v>
      </c>
      <c r="K17" s="81">
        <v>23</v>
      </c>
      <c r="L17" s="81">
        <v>0</v>
      </c>
      <c r="M17" s="81">
        <v>103</v>
      </c>
      <c r="N17" s="91">
        <v>4</v>
      </c>
      <c r="O17" s="92">
        <v>0</v>
      </c>
      <c r="P17" s="93">
        <f>N17+O17</f>
        <v>4</v>
      </c>
      <c r="Q17" s="82">
        <f>IFERROR(P17/M17,"-")</f>
        <v>0.038834951456311</v>
      </c>
      <c r="R17" s="81">
        <v>2</v>
      </c>
      <c r="S17" s="81">
        <v>1</v>
      </c>
      <c r="T17" s="82">
        <f>IFERROR(S17/(O17+P17),"-")</f>
        <v>0.25</v>
      </c>
      <c r="U17" s="182">
        <f>IFERROR(J17/SUM(P17:P18),"-")</f>
        <v>10909.090909091</v>
      </c>
      <c r="V17" s="84">
        <v>1</v>
      </c>
      <c r="W17" s="82">
        <f>IF(P17=0,"-",V17/P17)</f>
        <v>0.25</v>
      </c>
      <c r="X17" s="186">
        <v>3000</v>
      </c>
      <c r="Y17" s="187">
        <f>IFERROR(X17/P17,"-")</f>
        <v>750</v>
      </c>
      <c r="Z17" s="187">
        <f>IFERROR(X17/V17,"-")</f>
        <v>3000</v>
      </c>
      <c r="AA17" s="188">
        <f>SUM(X17:X18)-SUM(J17:J18)</f>
        <v>-114000</v>
      </c>
      <c r="AB17" s="85">
        <f>SUM(X17:X18)/SUM(J17:J18)</f>
        <v>0.05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3</v>
      </c>
      <c r="BO17" s="120">
        <f>IF(P17=0,"",IF(BN17=0,"",(BN17/P17)))</f>
        <v>0.75</v>
      </c>
      <c r="BP17" s="121">
        <v>1</v>
      </c>
      <c r="BQ17" s="122">
        <f>IFERROR(BP17/BN17,"-")</f>
        <v>0.33333333333333</v>
      </c>
      <c r="BR17" s="123">
        <v>3000</v>
      </c>
      <c r="BS17" s="124">
        <f>IFERROR(BR17/BN17,"-")</f>
        <v>1000</v>
      </c>
      <c r="BT17" s="125">
        <v>1</v>
      </c>
      <c r="BU17" s="125"/>
      <c r="BV17" s="125"/>
      <c r="BW17" s="126">
        <v>1</v>
      </c>
      <c r="BX17" s="127">
        <f>IF(P17=0,"",IF(BW17=0,"",(BW17/P17)))</f>
        <v>0.25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3000</v>
      </c>
      <c r="CQ17" s="141">
        <v>3000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108</v>
      </c>
      <c r="C18" s="203"/>
      <c r="D18" s="203" t="s">
        <v>106</v>
      </c>
      <c r="E18" s="203" t="s">
        <v>63</v>
      </c>
      <c r="F18" s="203" t="s">
        <v>82</v>
      </c>
      <c r="G18" s="203"/>
      <c r="H18" s="90"/>
      <c r="I18" s="90"/>
      <c r="J18" s="188"/>
      <c r="K18" s="81">
        <v>19</v>
      </c>
      <c r="L18" s="81">
        <v>17</v>
      </c>
      <c r="M18" s="81">
        <v>19</v>
      </c>
      <c r="N18" s="91">
        <v>7</v>
      </c>
      <c r="O18" s="92">
        <v>0</v>
      </c>
      <c r="P18" s="93">
        <f>N18+O18</f>
        <v>7</v>
      </c>
      <c r="Q18" s="82">
        <f>IFERROR(P18/M18,"-")</f>
        <v>0.36842105263158</v>
      </c>
      <c r="R18" s="81">
        <v>1</v>
      </c>
      <c r="S18" s="81">
        <v>3</v>
      </c>
      <c r="T18" s="82">
        <f>IFERROR(S18/(O18+P18),"-")</f>
        <v>0.42857142857143</v>
      </c>
      <c r="U18" s="182"/>
      <c r="V18" s="84">
        <v>1</v>
      </c>
      <c r="W18" s="82">
        <f>IF(P18=0,"-",V18/P18)</f>
        <v>0.14285714285714</v>
      </c>
      <c r="X18" s="186">
        <v>3000</v>
      </c>
      <c r="Y18" s="187">
        <f>IFERROR(X18/P18,"-")</f>
        <v>428.57142857143</v>
      </c>
      <c r="Z18" s="187">
        <f>IFERROR(X18/V18,"-")</f>
        <v>3000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0.14285714285714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2</v>
      </c>
      <c r="BO18" s="120">
        <f>IF(P18=0,"",IF(BN18=0,"",(BN18/P18)))</f>
        <v>0.28571428571429</v>
      </c>
      <c r="BP18" s="121">
        <v>1</v>
      </c>
      <c r="BQ18" s="122">
        <f>IFERROR(BP18/BN18,"-")</f>
        <v>0.5</v>
      </c>
      <c r="BR18" s="123">
        <v>3000</v>
      </c>
      <c r="BS18" s="124">
        <f>IFERROR(BR18/BN18,"-")</f>
        <v>1500</v>
      </c>
      <c r="BT18" s="125">
        <v>1</v>
      </c>
      <c r="BU18" s="125"/>
      <c r="BV18" s="125"/>
      <c r="BW18" s="126">
        <v>2</v>
      </c>
      <c r="BX18" s="127">
        <f>IF(P18=0,"",IF(BW18=0,"",(BW18/P18)))</f>
        <v>0.28571428571429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2</v>
      </c>
      <c r="CG18" s="134">
        <f>IF(P18=0,"",IF(CF18=0,"",(CF18/P18)))</f>
        <v>0.28571428571429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1</v>
      </c>
      <c r="CP18" s="141">
        <v>3000</v>
      </c>
      <c r="CQ18" s="141">
        <v>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0.23333333333333</v>
      </c>
      <c r="B19" s="203" t="s">
        <v>109</v>
      </c>
      <c r="C19" s="203"/>
      <c r="D19" s="203" t="s">
        <v>77</v>
      </c>
      <c r="E19" s="203" t="s">
        <v>78</v>
      </c>
      <c r="F19" s="203" t="s">
        <v>64</v>
      </c>
      <c r="G19" s="203" t="s">
        <v>110</v>
      </c>
      <c r="H19" s="90" t="s">
        <v>111</v>
      </c>
      <c r="I19" s="204" t="s">
        <v>112</v>
      </c>
      <c r="J19" s="188">
        <v>120000</v>
      </c>
      <c r="K19" s="81">
        <v>17</v>
      </c>
      <c r="L19" s="81">
        <v>0</v>
      </c>
      <c r="M19" s="81">
        <v>73</v>
      </c>
      <c r="N19" s="91">
        <v>3</v>
      </c>
      <c r="O19" s="92">
        <v>0</v>
      </c>
      <c r="P19" s="93">
        <f>N19+O19</f>
        <v>3</v>
      </c>
      <c r="Q19" s="82">
        <f>IFERROR(P19/M19,"-")</f>
        <v>0.041095890410959</v>
      </c>
      <c r="R19" s="81">
        <v>2</v>
      </c>
      <c r="S19" s="81">
        <v>1</v>
      </c>
      <c r="T19" s="82">
        <f>IFERROR(S19/(O19+P19),"-")</f>
        <v>0.33333333333333</v>
      </c>
      <c r="U19" s="182">
        <f>IFERROR(J19/SUM(P19:P20),"-")</f>
        <v>17142.857142857</v>
      </c>
      <c r="V19" s="84">
        <v>1</v>
      </c>
      <c r="W19" s="82">
        <f>IF(P19=0,"-",V19/P19)</f>
        <v>0.33333333333333</v>
      </c>
      <c r="X19" s="186">
        <v>28000</v>
      </c>
      <c r="Y19" s="187">
        <f>IFERROR(X19/P19,"-")</f>
        <v>9333.3333333333</v>
      </c>
      <c r="Z19" s="187">
        <f>IFERROR(X19/V19,"-")</f>
        <v>28000</v>
      </c>
      <c r="AA19" s="188">
        <f>SUM(X19:X20)-SUM(J19:J20)</f>
        <v>-92000</v>
      </c>
      <c r="AB19" s="85">
        <f>SUM(X19:X20)/SUM(J19:J20)</f>
        <v>0.23333333333333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0.33333333333333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2</v>
      </c>
      <c r="BO19" s="120">
        <f>IF(P19=0,"",IF(BN19=0,"",(BN19/P19)))</f>
        <v>0.66666666666667</v>
      </c>
      <c r="BP19" s="121">
        <v>1</v>
      </c>
      <c r="BQ19" s="122">
        <f>IFERROR(BP19/BN19,"-")</f>
        <v>0.5</v>
      </c>
      <c r="BR19" s="123">
        <v>28000</v>
      </c>
      <c r="BS19" s="124">
        <f>IFERROR(BR19/BN19,"-")</f>
        <v>14000</v>
      </c>
      <c r="BT19" s="125"/>
      <c r="BU19" s="125"/>
      <c r="BV19" s="125">
        <v>1</v>
      </c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28000</v>
      </c>
      <c r="CQ19" s="141">
        <v>28000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113</v>
      </c>
      <c r="C20" s="203"/>
      <c r="D20" s="203" t="s">
        <v>77</v>
      </c>
      <c r="E20" s="203" t="s">
        <v>78</v>
      </c>
      <c r="F20" s="203" t="s">
        <v>82</v>
      </c>
      <c r="G20" s="203"/>
      <c r="H20" s="90"/>
      <c r="I20" s="90"/>
      <c r="J20" s="188"/>
      <c r="K20" s="81">
        <v>33</v>
      </c>
      <c r="L20" s="81">
        <v>25</v>
      </c>
      <c r="M20" s="81">
        <v>11</v>
      </c>
      <c r="N20" s="91">
        <v>4</v>
      </c>
      <c r="O20" s="92">
        <v>0</v>
      </c>
      <c r="P20" s="93">
        <f>N20+O20</f>
        <v>4</v>
      </c>
      <c r="Q20" s="82">
        <f>IFERROR(P20/M20,"-")</f>
        <v>0.36363636363636</v>
      </c>
      <c r="R20" s="81">
        <v>1</v>
      </c>
      <c r="S20" s="81">
        <v>0</v>
      </c>
      <c r="T20" s="82">
        <f>IFERROR(S20/(O20+P20),"-")</f>
        <v>0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4</v>
      </c>
      <c r="BO20" s="120">
        <f>IF(P20=0,"",IF(BN20=0,"",(BN20/P20)))</f>
        <v>1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30"/>
      <c r="B21" s="87"/>
      <c r="C21" s="88"/>
      <c r="D21" s="88"/>
      <c r="E21" s="88"/>
      <c r="F21" s="89"/>
      <c r="G21" s="90"/>
      <c r="H21" s="90"/>
      <c r="I21" s="90"/>
      <c r="J21" s="192"/>
      <c r="K21" s="34"/>
      <c r="L21" s="34"/>
      <c r="M21" s="31"/>
      <c r="N21" s="23"/>
      <c r="O21" s="23"/>
      <c r="P21" s="23"/>
      <c r="Q21" s="33"/>
      <c r="R21" s="32"/>
      <c r="S21" s="23"/>
      <c r="T21" s="32"/>
      <c r="U21" s="183"/>
      <c r="V21" s="25"/>
      <c r="W21" s="25"/>
      <c r="X21" s="189"/>
      <c r="Y21" s="189"/>
      <c r="Z21" s="189"/>
      <c r="AA21" s="189"/>
      <c r="AB21" s="33"/>
      <c r="AC21" s="59"/>
      <c r="AD21" s="63"/>
      <c r="AE21" s="64"/>
      <c r="AF21" s="63"/>
      <c r="AG21" s="67"/>
      <c r="AH21" s="68"/>
      <c r="AI21" s="69"/>
      <c r="AJ21" s="70"/>
      <c r="AK21" s="70"/>
      <c r="AL21" s="70"/>
      <c r="AM21" s="63"/>
      <c r="AN21" s="64"/>
      <c r="AO21" s="63"/>
      <c r="AP21" s="67"/>
      <c r="AQ21" s="68"/>
      <c r="AR21" s="69"/>
      <c r="AS21" s="70"/>
      <c r="AT21" s="70"/>
      <c r="AU21" s="70"/>
      <c r="AV21" s="63"/>
      <c r="AW21" s="64"/>
      <c r="AX21" s="63"/>
      <c r="AY21" s="67"/>
      <c r="AZ21" s="68"/>
      <c r="BA21" s="69"/>
      <c r="BB21" s="70"/>
      <c r="BC21" s="70"/>
      <c r="BD21" s="70"/>
      <c r="BE21" s="63"/>
      <c r="BF21" s="64"/>
      <c r="BG21" s="63"/>
      <c r="BH21" s="67"/>
      <c r="BI21" s="68"/>
      <c r="BJ21" s="69"/>
      <c r="BK21" s="70"/>
      <c r="BL21" s="70"/>
      <c r="BM21" s="70"/>
      <c r="BN21" s="65"/>
      <c r="BO21" s="66"/>
      <c r="BP21" s="63"/>
      <c r="BQ21" s="67"/>
      <c r="BR21" s="68"/>
      <c r="BS21" s="69"/>
      <c r="BT21" s="70"/>
      <c r="BU21" s="70"/>
      <c r="BV21" s="70"/>
      <c r="BW21" s="65"/>
      <c r="BX21" s="66"/>
      <c r="BY21" s="63"/>
      <c r="BZ21" s="67"/>
      <c r="CA21" s="68"/>
      <c r="CB21" s="69"/>
      <c r="CC21" s="70"/>
      <c r="CD21" s="70"/>
      <c r="CE21" s="70"/>
      <c r="CF21" s="65"/>
      <c r="CG21" s="66"/>
      <c r="CH21" s="63"/>
      <c r="CI21" s="67"/>
      <c r="CJ21" s="68"/>
      <c r="CK21" s="69"/>
      <c r="CL21" s="70"/>
      <c r="CM21" s="70"/>
      <c r="CN21" s="70"/>
      <c r="CO21" s="71"/>
      <c r="CP21" s="68"/>
      <c r="CQ21" s="68"/>
      <c r="CR21" s="68"/>
      <c r="CS21" s="72"/>
    </row>
    <row r="22" spans="1:98">
      <c r="A22" s="30"/>
      <c r="B22" s="37"/>
      <c r="C22" s="21"/>
      <c r="D22" s="21"/>
      <c r="E22" s="21"/>
      <c r="F22" s="22"/>
      <c r="G22" s="36"/>
      <c r="H22" s="36"/>
      <c r="I22" s="75"/>
      <c r="J22" s="193"/>
      <c r="K22" s="34"/>
      <c r="L22" s="34"/>
      <c r="M22" s="31"/>
      <c r="N22" s="23"/>
      <c r="O22" s="23"/>
      <c r="P22" s="23"/>
      <c r="Q22" s="33"/>
      <c r="R22" s="32"/>
      <c r="S22" s="23"/>
      <c r="T22" s="32"/>
      <c r="U22" s="183"/>
      <c r="V22" s="25"/>
      <c r="W22" s="25"/>
      <c r="X22" s="189"/>
      <c r="Y22" s="189"/>
      <c r="Z22" s="189"/>
      <c r="AA22" s="189"/>
      <c r="AB22" s="33"/>
      <c r="AC22" s="61"/>
      <c r="AD22" s="63"/>
      <c r="AE22" s="64"/>
      <c r="AF22" s="63"/>
      <c r="AG22" s="67"/>
      <c r="AH22" s="68"/>
      <c r="AI22" s="69"/>
      <c r="AJ22" s="70"/>
      <c r="AK22" s="70"/>
      <c r="AL22" s="70"/>
      <c r="AM22" s="63"/>
      <c r="AN22" s="64"/>
      <c r="AO22" s="63"/>
      <c r="AP22" s="67"/>
      <c r="AQ22" s="68"/>
      <c r="AR22" s="69"/>
      <c r="AS22" s="70"/>
      <c r="AT22" s="70"/>
      <c r="AU22" s="70"/>
      <c r="AV22" s="63"/>
      <c r="AW22" s="64"/>
      <c r="AX22" s="63"/>
      <c r="AY22" s="67"/>
      <c r="AZ22" s="68"/>
      <c r="BA22" s="69"/>
      <c r="BB22" s="70"/>
      <c r="BC22" s="70"/>
      <c r="BD22" s="70"/>
      <c r="BE22" s="63"/>
      <c r="BF22" s="64"/>
      <c r="BG22" s="63"/>
      <c r="BH22" s="67"/>
      <c r="BI22" s="68"/>
      <c r="BJ22" s="69"/>
      <c r="BK22" s="70"/>
      <c r="BL22" s="70"/>
      <c r="BM22" s="70"/>
      <c r="BN22" s="65"/>
      <c r="BO22" s="66"/>
      <c r="BP22" s="63"/>
      <c r="BQ22" s="67"/>
      <c r="BR22" s="68"/>
      <c r="BS22" s="69"/>
      <c r="BT22" s="70"/>
      <c r="BU22" s="70"/>
      <c r="BV22" s="70"/>
      <c r="BW22" s="65"/>
      <c r="BX22" s="66"/>
      <c r="BY22" s="63"/>
      <c r="BZ22" s="67"/>
      <c r="CA22" s="68"/>
      <c r="CB22" s="69"/>
      <c r="CC22" s="70"/>
      <c r="CD22" s="70"/>
      <c r="CE22" s="70"/>
      <c r="CF22" s="65"/>
      <c r="CG22" s="66"/>
      <c r="CH22" s="63"/>
      <c r="CI22" s="67"/>
      <c r="CJ22" s="68"/>
      <c r="CK22" s="69"/>
      <c r="CL22" s="70"/>
      <c r="CM22" s="70"/>
      <c r="CN22" s="70"/>
      <c r="CO22" s="71"/>
      <c r="CP22" s="68"/>
      <c r="CQ22" s="68"/>
      <c r="CR22" s="68"/>
      <c r="CS22" s="72"/>
    </row>
    <row r="23" spans="1:98">
      <c r="A23" s="19">
        <f>AB23</f>
        <v>3.0655601659751</v>
      </c>
      <c r="B23" s="39"/>
      <c r="C23" s="39"/>
      <c r="D23" s="39"/>
      <c r="E23" s="39"/>
      <c r="F23" s="39"/>
      <c r="G23" s="40" t="s">
        <v>114</v>
      </c>
      <c r="H23" s="40"/>
      <c r="I23" s="40"/>
      <c r="J23" s="190">
        <f>SUM(J6:J22)</f>
        <v>1205000</v>
      </c>
      <c r="K23" s="41">
        <f>SUM(K6:K22)</f>
        <v>733</v>
      </c>
      <c r="L23" s="41">
        <f>SUM(L6:L22)</f>
        <v>236</v>
      </c>
      <c r="M23" s="41">
        <f>SUM(M6:M22)</f>
        <v>1024</v>
      </c>
      <c r="N23" s="41">
        <f>SUM(N6:N22)</f>
        <v>108</v>
      </c>
      <c r="O23" s="41">
        <f>SUM(O6:O22)</f>
        <v>2</v>
      </c>
      <c r="P23" s="41">
        <f>SUM(P6:P22)</f>
        <v>110</v>
      </c>
      <c r="Q23" s="42">
        <f>IFERROR(P23/M23,"-")</f>
        <v>0.107421875</v>
      </c>
      <c r="R23" s="78">
        <f>SUM(R6:R22)</f>
        <v>50</v>
      </c>
      <c r="S23" s="78">
        <f>SUM(S6:S22)</f>
        <v>22</v>
      </c>
      <c r="T23" s="42">
        <f>IFERROR(R23/P23,"-")</f>
        <v>0.45454545454545</v>
      </c>
      <c r="U23" s="184">
        <f>IFERROR(J23/P23,"-")</f>
        <v>10954.545454545</v>
      </c>
      <c r="V23" s="44">
        <f>SUM(V6:V22)</f>
        <v>39</v>
      </c>
      <c r="W23" s="42">
        <f>IFERROR(V23/P23,"-")</f>
        <v>0.35454545454545</v>
      </c>
      <c r="X23" s="190">
        <f>SUM(X6:X22)</f>
        <v>3694000</v>
      </c>
      <c r="Y23" s="190">
        <f>IFERROR(X23/P23,"-")</f>
        <v>33581.818181818</v>
      </c>
      <c r="Z23" s="190">
        <f>IFERROR(X23/V23,"-")</f>
        <v>94717.948717949</v>
      </c>
      <c r="AA23" s="190">
        <f>X23-J23</f>
        <v>2489000</v>
      </c>
      <c r="AB23" s="47">
        <f>X23/J23</f>
        <v>3.0655601659751</v>
      </c>
      <c r="AC23" s="60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4"/>
    <mergeCell ref="J11:J14"/>
    <mergeCell ref="U11:U14"/>
    <mergeCell ref="AA11:AA14"/>
    <mergeCell ref="AB11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115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0.08</v>
      </c>
      <c r="B6" s="203" t="s">
        <v>116</v>
      </c>
      <c r="C6" s="203" t="s">
        <v>117</v>
      </c>
      <c r="D6" s="203" t="s">
        <v>118</v>
      </c>
      <c r="E6" s="203" t="s">
        <v>119</v>
      </c>
      <c r="F6" s="203" t="s">
        <v>64</v>
      </c>
      <c r="G6" s="203" t="s">
        <v>120</v>
      </c>
      <c r="H6" s="90" t="s">
        <v>121</v>
      </c>
      <c r="I6" s="90" t="s">
        <v>122</v>
      </c>
      <c r="J6" s="188">
        <v>100000</v>
      </c>
      <c r="K6" s="81">
        <v>20</v>
      </c>
      <c r="L6" s="81">
        <v>0</v>
      </c>
      <c r="M6" s="81">
        <v>53</v>
      </c>
      <c r="N6" s="91">
        <v>12</v>
      </c>
      <c r="O6" s="92">
        <v>0</v>
      </c>
      <c r="P6" s="93">
        <f>N6+O6</f>
        <v>12</v>
      </c>
      <c r="Q6" s="82">
        <f>IFERROR(P6/M6,"-")</f>
        <v>0.22641509433962</v>
      </c>
      <c r="R6" s="81">
        <v>1</v>
      </c>
      <c r="S6" s="81">
        <v>2</v>
      </c>
      <c r="T6" s="82">
        <f>IFERROR(S6/(O6+P6),"-")</f>
        <v>0.16666666666667</v>
      </c>
      <c r="U6" s="182">
        <f>IFERROR(J6/SUM(P6:P7),"-")</f>
        <v>5555.5555555556</v>
      </c>
      <c r="V6" s="84">
        <v>2</v>
      </c>
      <c r="W6" s="82">
        <f>IF(P6=0,"-",V6/P6)</f>
        <v>0.16666666666667</v>
      </c>
      <c r="X6" s="186">
        <v>8000</v>
      </c>
      <c r="Y6" s="187">
        <f>IFERROR(X6/P6,"-")</f>
        <v>666.66666666667</v>
      </c>
      <c r="Z6" s="187">
        <f>IFERROR(X6/V6,"-")</f>
        <v>4000</v>
      </c>
      <c r="AA6" s="188">
        <f>SUM(X6:X7)-SUM(J6:J7)</f>
        <v>-92000</v>
      </c>
      <c r="AB6" s="85">
        <f>SUM(X6:X7)/SUM(J6:J7)</f>
        <v>0.08</v>
      </c>
      <c r="AC6" s="79"/>
      <c r="AD6" s="94">
        <v>2</v>
      </c>
      <c r="AE6" s="95">
        <f>IF(P6=0,"",IF(AD6=0,"",(AD6/P6)))</f>
        <v>0.16666666666667</v>
      </c>
      <c r="AF6" s="94">
        <v>1</v>
      </c>
      <c r="AG6" s="96">
        <f>IFERROR(AF6/AD6,"-")</f>
        <v>0.5</v>
      </c>
      <c r="AH6" s="97">
        <v>3000</v>
      </c>
      <c r="AI6" s="98">
        <f>IFERROR(AH6/AD6,"-")</f>
        <v>1500</v>
      </c>
      <c r="AJ6" s="99">
        <v>1</v>
      </c>
      <c r="AK6" s="99"/>
      <c r="AL6" s="99"/>
      <c r="AM6" s="100">
        <v>4</v>
      </c>
      <c r="AN6" s="101">
        <f>IF(P6=0,"",IF(AM6=0,"",(AM6/P6)))</f>
        <v>0.33333333333333</v>
      </c>
      <c r="AO6" s="100">
        <v>1</v>
      </c>
      <c r="AP6" s="102">
        <f>IFERROR(AP6/AM6,"-")</f>
        <v>0</v>
      </c>
      <c r="AQ6" s="103">
        <v>5000</v>
      </c>
      <c r="AR6" s="104">
        <f>IFERROR(AQ6/AM6,"-")</f>
        <v>1250</v>
      </c>
      <c r="AS6" s="105">
        <v>1</v>
      </c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4</v>
      </c>
      <c r="BF6" s="113">
        <f>IF(P6=0,"",IF(BE6=0,"",(BE6/P6)))</f>
        <v>0.33333333333333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0.16666666666667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8000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123</v>
      </c>
      <c r="C7" s="203"/>
      <c r="D7" s="203"/>
      <c r="E7" s="203"/>
      <c r="F7" s="203" t="s">
        <v>82</v>
      </c>
      <c r="G7" s="203"/>
      <c r="H7" s="90"/>
      <c r="I7" s="90"/>
      <c r="J7" s="188"/>
      <c r="K7" s="81">
        <v>40</v>
      </c>
      <c r="L7" s="81">
        <v>23</v>
      </c>
      <c r="M7" s="81">
        <v>19</v>
      </c>
      <c r="N7" s="91">
        <v>6</v>
      </c>
      <c r="O7" s="92">
        <v>0</v>
      </c>
      <c r="P7" s="93">
        <f>N7+O7</f>
        <v>6</v>
      </c>
      <c r="Q7" s="82">
        <f>IFERROR(P7/M7,"-")</f>
        <v>0.31578947368421</v>
      </c>
      <c r="R7" s="81">
        <v>1</v>
      </c>
      <c r="S7" s="81">
        <v>2</v>
      </c>
      <c r="T7" s="82">
        <f>IFERROR(S7/(O7+P7),"-")</f>
        <v>0.33333333333333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0.33333333333333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0.33333333333333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0.33333333333333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0.08</v>
      </c>
      <c r="B10" s="39"/>
      <c r="C10" s="39"/>
      <c r="D10" s="39"/>
      <c r="E10" s="39"/>
      <c r="F10" s="39"/>
      <c r="G10" s="40" t="s">
        <v>124</v>
      </c>
      <c r="H10" s="40"/>
      <c r="I10" s="40"/>
      <c r="J10" s="190">
        <f>SUM(J6:J9)</f>
        <v>100000</v>
      </c>
      <c r="K10" s="41">
        <f>SUM(K6:K9)</f>
        <v>60</v>
      </c>
      <c r="L10" s="41">
        <f>SUM(L6:L9)</f>
        <v>23</v>
      </c>
      <c r="M10" s="41">
        <f>SUM(M6:M9)</f>
        <v>72</v>
      </c>
      <c r="N10" s="41">
        <f>SUM(N6:N9)</f>
        <v>18</v>
      </c>
      <c r="O10" s="41">
        <f>SUM(O6:O9)</f>
        <v>0</v>
      </c>
      <c r="P10" s="41">
        <f>SUM(P6:P9)</f>
        <v>18</v>
      </c>
      <c r="Q10" s="42">
        <f>IFERROR(P10/M10,"-")</f>
        <v>0.25</v>
      </c>
      <c r="R10" s="78">
        <f>SUM(R6:R9)</f>
        <v>2</v>
      </c>
      <c r="S10" s="78">
        <f>SUM(S6:S9)</f>
        <v>4</v>
      </c>
      <c r="T10" s="42">
        <f>IFERROR(R10/P10,"-")</f>
        <v>0.11111111111111</v>
      </c>
      <c r="U10" s="184">
        <f>IFERROR(J10/P10,"-")</f>
        <v>5555.5555555556</v>
      </c>
      <c r="V10" s="44">
        <f>SUM(V6:V9)</f>
        <v>2</v>
      </c>
      <c r="W10" s="42">
        <f>IFERROR(V10/P10,"-")</f>
        <v>0.11111111111111</v>
      </c>
      <c r="X10" s="190">
        <f>SUM(X6:X9)</f>
        <v>8000</v>
      </c>
      <c r="Y10" s="190">
        <f>IFERROR(X10/P10,"-")</f>
        <v>444.44444444444</v>
      </c>
      <c r="Z10" s="190">
        <f>IFERROR(X10/V10,"-")</f>
        <v>4000</v>
      </c>
      <c r="AA10" s="190">
        <f>X10-J10</f>
        <v>-92000</v>
      </c>
      <c r="AB10" s="47">
        <f>X10/J10</f>
        <v>0.08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