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<sst xmlns="http://schemas.openxmlformats.org/spreadsheetml/2006/main" uniqueCount="228">
  <si>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</si>
  <si>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</si>
  <si>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</si>
  <si>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</si>
  <si>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</si>
  <si>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</si>
  <si>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</si>
  <si>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</si>
  <si>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</si>
  <si>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</si>
  <si>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</si>
  <si>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</si>
  <si>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</si>
  <si>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</si>
  <si>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</si>
  <si>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</si>
  <si>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</si>
  <si>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</si>
  <si>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</si>
  <si>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</si>
  <si>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</si>
  <si>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</si>
  <si>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</si>
  <si>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</si>
  <si>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</si>
  <si>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</si>
  <si>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</si>
  <si>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</si>
  <si>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</si>
  <si>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</si>
  <si>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</si>
  <si>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</si>
  <si>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</si>
  <si>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</si>
  <si>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</si>
  <si>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</si>
  <si>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</si>
  <si>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</si>
  <si>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</si>
  <si>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</si>
  <si>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</si>
  <si>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</si>
  <si>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</si>
  <si>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</si>
  <si>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</si>
  <si>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</si>
  <si>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</si>
  <si>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</si>
  <si>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</si>
  <si>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</si>
  <si>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</si>
  <si>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</si>
  <si>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</si>
  <si>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</si>
  <si>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</si>
  <si>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</si>
  <si>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</si>
  <si>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</si>
  <si>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</si>
  <si>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</si>
  <si>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</si>
  <si>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sd1450</t>
  </si>
  <si>
    <t>右女３</t>
  </si>
  <si>
    <t>学生いません！ギャルもいません！熟女！熟女！熟女！熟女！</t>
  </si>
  <si>
    <t>lp02</t>
  </si>
  <si>
    <t>スポニチ関東</t>
  </si>
  <si>
    <t>4C終面全5段</t>
  </si>
  <si>
    <t>8月07日(金)</t>
  </si>
  <si>
    <t>sd1451</t>
  </si>
  <si>
    <t>スポニチ関西</t>
  </si>
  <si>
    <t>sd1452</t>
  </si>
  <si>
    <t>スポニチ西部</t>
  </si>
  <si>
    <t>sd1453</t>
  </si>
  <si>
    <t>スポニチ北海道</t>
  </si>
  <si>
    <t>sd1454</t>
  </si>
  <si>
    <t>(空電共通)</t>
  </si>
  <si>
    <t>空電</t>
  </si>
  <si>
    <t>空電 (共通)</t>
  </si>
  <si>
    <t>sd1455</t>
  </si>
  <si>
    <t>デリヘル版2</t>
  </si>
  <si>
    <t>誘われる男の余裕</t>
  </si>
  <si>
    <t>スポーツ報知関西</t>
  </si>
  <si>
    <t>全5段つかみ4回</t>
  </si>
  <si>
    <t>sd1456</t>
  </si>
  <si>
    <t>もう50代の熟女だけど試しに</t>
  </si>
  <si>
    <t>sd1457</t>
  </si>
  <si>
    <t>雑誌版（日程パーツ）</t>
  </si>
  <si>
    <t>sd1458</t>
  </si>
  <si>
    <t>(電話番号のみ)記事風版</t>
  </si>
  <si>
    <t>女性からご飯に誘われる。男性はyesかnoか返事するだけ</t>
  </si>
  <si>
    <t>sd1459</t>
  </si>
  <si>
    <t>sd1460</t>
  </si>
  <si>
    <t>①興奮版</t>
  </si>
  <si>
    <t>久々に興奮しました</t>
  </si>
  <si>
    <t>サンスポ関東</t>
  </si>
  <si>
    <t>半2段・半3段つかみ10段保証</t>
  </si>
  <si>
    <t>1～10日</t>
  </si>
  <si>
    <t>sd1461</t>
  </si>
  <si>
    <t>②大正版</t>
  </si>
  <si>
    <t>70歳までの出会いリクルート</t>
  </si>
  <si>
    <t>11～20日</t>
  </si>
  <si>
    <t>sd1462</t>
  </si>
  <si>
    <t>③右女3</t>
  </si>
  <si>
    <t>134「スポーツ新聞読んでるのにまだやってないの！？」</t>
  </si>
  <si>
    <t>21～31日</t>
  </si>
  <si>
    <t>sd1463</t>
  </si>
  <si>
    <t>sd1464</t>
  </si>
  <si>
    <t>サンスポ関西</t>
  </si>
  <si>
    <t>sd1465</t>
  </si>
  <si>
    <t>sd1466</t>
  </si>
  <si>
    <t>sd1467</t>
  </si>
  <si>
    <t>sd1468</t>
  </si>
  <si>
    <t>①求人風</t>
  </si>
  <si>
    <t>131「出会える人数、無制限」</t>
  </si>
  <si>
    <t>半2段つかみ20段保証</t>
  </si>
  <si>
    <t>20段保証</t>
  </si>
  <si>
    <t>sd1469</t>
  </si>
  <si>
    <t>②旧デイリー風</t>
  </si>
  <si>
    <t>132「いっけねー。またダブルブッキングしちゃった」</t>
  </si>
  <si>
    <t>sd1470</t>
  </si>
  <si>
    <t>③興奮版</t>
  </si>
  <si>
    <t>133「男は頑張らずに出会えるサイト。すごい！すごい！」</t>
  </si>
  <si>
    <t>sd1471</t>
  </si>
  <si>
    <t>④大正版</t>
  </si>
  <si>
    <t>sd1472</t>
  </si>
  <si>
    <t>sd1473</t>
  </si>
  <si>
    <t>興奮版</t>
  </si>
  <si>
    <t>半2段つかみ10段保証</t>
  </si>
  <si>
    <t>10段保証</t>
  </si>
  <si>
    <t>sd1474</t>
  </si>
  <si>
    <t>sd1475</t>
  </si>
  <si>
    <t>デイリースポーツ関西</t>
  </si>
  <si>
    <t>sd1476</t>
  </si>
  <si>
    <t>sd1477</t>
  </si>
  <si>
    <t>sd1478</t>
  </si>
  <si>
    <t>sd1479</t>
  </si>
  <si>
    <t>sd1480</t>
  </si>
  <si>
    <t>ニッカン関西</t>
  </si>
  <si>
    <t>sd1481</t>
  </si>
  <si>
    <t>sd1482</t>
  </si>
  <si>
    <t>sd1483</t>
  </si>
  <si>
    <t>sd1484</t>
  </si>
  <si>
    <t>ニッカン北海道</t>
  </si>
  <si>
    <t>半2段つかみ10回以上</t>
  </si>
  <si>
    <t>sd1485</t>
  </si>
  <si>
    <t>sd1486</t>
  </si>
  <si>
    <t>sd1487</t>
  </si>
  <si>
    <t>sd1488</t>
  </si>
  <si>
    <t>クーポン版</t>
  </si>
  <si>
    <t>総額6500円出会いクーポン</t>
  </si>
  <si>
    <t>半5段・4件割</t>
  </si>
  <si>
    <t>8月15日(土)</t>
  </si>
  <si>
    <t>sd1489</t>
  </si>
  <si>
    <t>sd1490</t>
  </si>
  <si>
    <t>sd1491</t>
  </si>
  <si>
    <t>クーポン版(写真付）</t>
  </si>
  <si>
    <t>総額7300円出会いクーポン（お試しポイントで無料出会い！？）</t>
  </si>
  <si>
    <t>8月29日(土)</t>
  </si>
  <si>
    <t>sd1520</t>
  </si>
  <si>
    <t>sd1492</t>
  </si>
  <si>
    <t>8月23日(日)</t>
  </si>
  <si>
    <t>sd1493</t>
  </si>
  <si>
    <t>sd1494</t>
  </si>
  <si>
    <t>大正版</t>
  </si>
  <si>
    <t>4C雑報</t>
  </si>
  <si>
    <t>8月02日(日)</t>
  </si>
  <si>
    <t>sd1495</t>
  </si>
  <si>
    <t>sd1496</t>
  </si>
  <si>
    <t>旧デイリー風</t>
  </si>
  <si>
    <t>8月08日(土)</t>
  </si>
  <si>
    <t>sd1497</t>
  </si>
  <si>
    <t>sd1498</t>
  </si>
  <si>
    <t>8月09日(日)</t>
  </si>
  <si>
    <t>sd1499</t>
  </si>
  <si>
    <t>sd1500</t>
  </si>
  <si>
    <t>求人風</t>
  </si>
  <si>
    <t>8月16日(日)</t>
  </si>
  <si>
    <t>sd1501</t>
  </si>
  <si>
    <t>sd1502</t>
  </si>
  <si>
    <t>8月22日(土)</t>
  </si>
  <si>
    <t>sd1503</t>
  </si>
  <si>
    <t>sd1504</t>
  </si>
  <si>
    <t>sd1505</t>
  </si>
  <si>
    <t>sd1506</t>
  </si>
  <si>
    <t>sd1507</t>
  </si>
  <si>
    <t>sd1508</t>
  </si>
  <si>
    <t>8月30日(日)</t>
  </si>
  <si>
    <t>sd1509</t>
  </si>
  <si>
    <t>sd1510</t>
  </si>
  <si>
    <t>40代以上限定40代50代60代中年女性が多いサイト</t>
  </si>
  <si>
    <t>スポーツ報知関東</t>
  </si>
  <si>
    <t>4C終面雑報</t>
  </si>
  <si>
    <t>8月04日(火)</t>
  </si>
  <si>
    <t>sd1511</t>
  </si>
  <si>
    <t>sd1512</t>
  </si>
  <si>
    <t>女性から誘われて男の自信復活</t>
  </si>
  <si>
    <t>sd1513</t>
  </si>
  <si>
    <t>sd1514</t>
  </si>
  <si>
    <t>記事(ノーマル)</t>
  </si>
  <si>
    <t>4C記事枠</t>
  </si>
  <si>
    <t>8月01日(土)</t>
  </si>
  <si>
    <t>sd1515</t>
  </si>
  <si>
    <t>記事(黄)</t>
  </si>
  <si>
    <t>sd1516</t>
  </si>
  <si>
    <t>記事(青)</t>
  </si>
  <si>
    <t>sd1517</t>
  </si>
  <si>
    <t>記事(赤)</t>
  </si>
  <si>
    <t>sd1518</t>
  </si>
  <si>
    <t>記事(緑)</t>
  </si>
  <si>
    <t>女性が好きな私にとって神サイトです</t>
  </si>
  <si>
    <t>sd1519</t>
  </si>
  <si>
    <t>共通</t>
  </si>
  <si>
    <t>新聞 TOTAL</t>
  </si>
  <si>
    <t>●雑誌 広告</t>
  </si>
  <si>
    <t>dz104</t>
  </si>
  <si>
    <t>光文社</t>
  </si>
  <si>
    <t>50〜70代男性限定！熟女好きな男性募集中！</t>
  </si>
  <si>
    <t>FLASH</t>
  </si>
  <si>
    <t>4C1P</t>
  </si>
  <si>
    <t>dz105</t>
  </si>
  <si>
    <t>dz106</t>
  </si>
  <si>
    <t>日本ジャーナル出版</t>
  </si>
  <si>
    <t>黄色黒版（ソフトver）</t>
  </si>
  <si>
    <t>出会いの場である〇〇に危機</t>
  </si>
  <si>
    <t>週刊実話</t>
  </si>
  <si>
    <t>8月27日(木)</t>
  </si>
  <si>
    <t>dz107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</si>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</sst>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71</v>
      </c>
      <c r="D6" s="195">
        <v>3230000</v>
      </c>
      <c r="E6" s="81">
        <v>1786</v>
      </c>
      <c r="F6" s="81">
        <v>741</v>
      </c>
      <c r="G6" s="81">
        <v>2922</v>
      </c>
      <c r="H6" s="91">
        <v>239</v>
      </c>
      <c r="I6" s="92">
        <v>1</v>
      </c>
      <c r="J6" s="145">
        <f>H6+I6</f>
        <v>240</v>
      </c>
      <c r="K6" s="82">
        <f>IFERROR(J6/G6,"-")</f>
        <v>0.082135523613963</v>
      </c>
      <c r="L6" s="81">
        <v>88</v>
      </c>
      <c r="M6" s="81">
        <v>57</v>
      </c>
      <c r="N6" s="82">
        <f>IFERROR(L6/J6,"-")</f>
        <v>0.36666666666667</v>
      </c>
      <c r="O6" s="83">
        <f>IFERROR(D6/J6,"-")</f>
        <v>13458.333333333</v>
      </c>
      <c r="P6" s="84">
        <v>83</v>
      </c>
      <c r="Q6" s="82">
        <f>IFERROR(P6/J6,"-")</f>
        <v>0.34583333333333</v>
      </c>
      <c r="R6" s="200">
        <v>6359100</v>
      </c>
      <c r="S6" s="201">
        <f>IFERROR(R6/J6,"-")</f>
        <v>26496.25</v>
      </c>
      <c r="T6" s="201">
        <f>IFERROR(R6/P6,"-")</f>
        <v>76615.662650602</v>
      </c>
      <c r="U6" s="195">
        <f>IFERROR(R6-D6,"-")</f>
        <v>3129100</v>
      </c>
      <c r="V6" s="85">
        <f>R6/D6</f>
        <v>1.9687616099071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475000</v>
      </c>
      <c r="E7" s="81">
        <v>160</v>
      </c>
      <c r="F7" s="81">
        <v>65</v>
      </c>
      <c r="G7" s="81">
        <v>204</v>
      </c>
      <c r="H7" s="91">
        <v>33</v>
      </c>
      <c r="I7" s="92">
        <v>0</v>
      </c>
      <c r="J7" s="145">
        <f>H7+I7</f>
        <v>33</v>
      </c>
      <c r="K7" s="82">
        <f>IFERROR(J7/G7,"-")</f>
        <v>0.16176470588235</v>
      </c>
      <c r="L7" s="81">
        <v>12</v>
      </c>
      <c r="M7" s="81">
        <v>8</v>
      </c>
      <c r="N7" s="82">
        <f>IFERROR(L7/J7,"-")</f>
        <v>0.36363636363636</v>
      </c>
      <c r="O7" s="83">
        <f>IFERROR(D7/J7,"-")</f>
        <v>14393.939393939</v>
      </c>
      <c r="P7" s="84">
        <v>12</v>
      </c>
      <c r="Q7" s="82">
        <f>IFERROR(P7/J7,"-")</f>
        <v>0.36363636363636</v>
      </c>
      <c r="R7" s="200">
        <v>922000</v>
      </c>
      <c r="S7" s="201">
        <f>IFERROR(R7/J7,"-")</f>
        <v>27939.393939394</v>
      </c>
      <c r="T7" s="201">
        <f>IFERROR(R7/P7,"-")</f>
        <v>76833.333333333</v>
      </c>
      <c r="U7" s="195">
        <f>IFERROR(R7-D7,"-")</f>
        <v>447000</v>
      </c>
      <c r="V7" s="85">
        <f>R7/D7</f>
        <v>1.9410526315789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3705000</v>
      </c>
      <c r="E10" s="41">
        <f>SUM(E6:E8)</f>
        <v>1946</v>
      </c>
      <c r="F10" s="41">
        <f>SUM(F6:F8)</f>
        <v>806</v>
      </c>
      <c r="G10" s="41">
        <f>SUM(G6:G8)</f>
        <v>3126</v>
      </c>
      <c r="H10" s="41">
        <f>SUM(H6:H8)</f>
        <v>272</v>
      </c>
      <c r="I10" s="41">
        <f>SUM(I6:I8)</f>
        <v>1</v>
      </c>
      <c r="J10" s="41">
        <f>SUM(J6:J8)</f>
        <v>273</v>
      </c>
      <c r="K10" s="42">
        <f>IFERROR(J10/G10,"-")</f>
        <v>0.087332053742802</v>
      </c>
      <c r="L10" s="78">
        <f>SUM(L6:L8)</f>
        <v>100</v>
      </c>
      <c r="M10" s="78">
        <f>SUM(M6:M8)</f>
        <v>65</v>
      </c>
      <c r="N10" s="42">
        <f>IFERROR(L10/J10,"-")</f>
        <v>0.36630036630037</v>
      </c>
      <c r="O10" s="43">
        <f>IFERROR(D10/J10,"-")</f>
        <v>13571.428571429</v>
      </c>
      <c r="P10" s="44">
        <f>SUM(P6:P8)</f>
        <v>95</v>
      </c>
      <c r="Q10" s="42">
        <f>IFERROR(P10/J10,"-")</f>
        <v>0.34798534798535</v>
      </c>
      <c r="R10" s="45">
        <f>SUM(R6:R8)</f>
        <v>7281100</v>
      </c>
      <c r="S10" s="45">
        <f>IFERROR(R10/J10,"-")</f>
        <v>26670.695970696</v>
      </c>
      <c r="T10" s="45">
        <f>IFERROR(R10/P10,"-")</f>
        <v>76643.157894737</v>
      </c>
      <c r="U10" s="46">
        <f>SUM(U6:U8)</f>
        <v>3576100</v>
      </c>
      <c r="V10" s="47">
        <f>IFERROR(R10/D10,"-")</f>
        <v>1.9652091767881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1.0942857142857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700000</v>
      </c>
      <c r="K6" s="81">
        <v>25</v>
      </c>
      <c r="L6" s="81">
        <v>0</v>
      </c>
      <c r="M6" s="81">
        <v>77</v>
      </c>
      <c r="N6" s="91">
        <v>7</v>
      </c>
      <c r="O6" s="92">
        <v>1</v>
      </c>
      <c r="P6" s="93">
        <f>N6+O6</f>
        <v>8</v>
      </c>
      <c r="Q6" s="82">
        <f>IFERROR(P6/M6,"-")</f>
        <v>0.1038961038961</v>
      </c>
      <c r="R6" s="81">
        <v>1</v>
      </c>
      <c r="S6" s="81">
        <v>0</v>
      </c>
      <c r="T6" s="82">
        <f>IFERROR(S6/(O6+P6),"-")</f>
        <v>0</v>
      </c>
      <c r="U6" s="182">
        <f>IFERROR(J6/SUM(P6:P10),"-")</f>
        <v>15555.555555556</v>
      </c>
      <c r="V6" s="84">
        <v>2</v>
      </c>
      <c r="W6" s="82">
        <f>IF(P6=0,"-",V6/P6)</f>
        <v>0.25</v>
      </c>
      <c r="X6" s="186">
        <v>440000</v>
      </c>
      <c r="Y6" s="187">
        <f>IFERROR(X6/P6,"-")</f>
        <v>55000</v>
      </c>
      <c r="Z6" s="187">
        <f>IFERROR(X6/V6,"-")</f>
        <v>220000</v>
      </c>
      <c r="AA6" s="188">
        <f>SUM(X6:X10)-SUM(J6:J10)</f>
        <v>66000</v>
      </c>
      <c r="AB6" s="85">
        <f>SUM(X6:X10)/SUM(J6:J10)</f>
        <v>1.0942857142857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0.375</v>
      </c>
      <c r="BG6" s="112">
        <v>1</v>
      </c>
      <c r="BH6" s="114">
        <f>IFERROR(BG6/BE6,"-")</f>
        <v>0.33333333333333</v>
      </c>
      <c r="BI6" s="115">
        <v>3000</v>
      </c>
      <c r="BJ6" s="116">
        <f>IFERROR(BI6/BE6,"-")</f>
        <v>1000</v>
      </c>
      <c r="BK6" s="117">
        <v>1</v>
      </c>
      <c r="BL6" s="117"/>
      <c r="BM6" s="117"/>
      <c r="BN6" s="119">
        <v>2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0.375</v>
      </c>
      <c r="BY6" s="128">
        <v>1</v>
      </c>
      <c r="BZ6" s="129">
        <f>IFERROR(BY6/BW6,"-")</f>
        <v>0.33333333333333</v>
      </c>
      <c r="CA6" s="130">
        <v>437000</v>
      </c>
      <c r="CB6" s="131">
        <f>IFERROR(CA6/BW6,"-")</f>
        <v>145666.66666667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440000</v>
      </c>
      <c r="CQ6" s="141">
        <v>437000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90" t="s">
        <v>67</v>
      </c>
      <c r="J7" s="188"/>
      <c r="K7" s="81">
        <v>21</v>
      </c>
      <c r="L7" s="81">
        <v>0</v>
      </c>
      <c r="M7" s="81">
        <v>82</v>
      </c>
      <c r="N7" s="91">
        <v>8</v>
      </c>
      <c r="O7" s="92">
        <v>0</v>
      </c>
      <c r="P7" s="93">
        <f>N7+O7</f>
        <v>8</v>
      </c>
      <c r="Q7" s="82">
        <f>IFERROR(P7/M7,"-")</f>
        <v>0.097560975609756</v>
      </c>
      <c r="R7" s="81">
        <v>3</v>
      </c>
      <c r="S7" s="81">
        <v>3</v>
      </c>
      <c r="T7" s="82">
        <f>IFERROR(S7/(O7+P7),"-")</f>
        <v>0.375</v>
      </c>
      <c r="U7" s="182"/>
      <c r="V7" s="84">
        <v>3</v>
      </c>
      <c r="W7" s="82">
        <f>IF(P7=0,"-",V7/P7)</f>
        <v>0.375</v>
      </c>
      <c r="X7" s="186">
        <v>38000</v>
      </c>
      <c r="Y7" s="187">
        <f>IFERROR(X7/P7,"-")</f>
        <v>4750</v>
      </c>
      <c r="Z7" s="187">
        <f>IFERROR(X7/V7,"-")</f>
        <v>12666.666666667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0.125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0.625</v>
      </c>
      <c r="BY7" s="128">
        <v>3</v>
      </c>
      <c r="BZ7" s="129">
        <f>IFERROR(BY7/BW7,"-")</f>
        <v>0.6</v>
      </c>
      <c r="CA7" s="130">
        <v>38000</v>
      </c>
      <c r="CB7" s="131">
        <f>IFERROR(CA7/BW7,"-")</f>
        <v>7600</v>
      </c>
      <c r="CC7" s="132">
        <v>1</v>
      </c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38000</v>
      </c>
      <c r="CQ7" s="141">
        <v>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90" t="s">
        <v>67</v>
      </c>
      <c r="J8" s="188"/>
      <c r="K8" s="81">
        <v>4</v>
      </c>
      <c r="L8" s="81">
        <v>0</v>
      </c>
      <c r="M8" s="81">
        <v>30</v>
      </c>
      <c r="N8" s="91">
        <v>2</v>
      </c>
      <c r="O8" s="92">
        <v>0</v>
      </c>
      <c r="P8" s="93">
        <f>N8+O8</f>
        <v>2</v>
      </c>
      <c r="Q8" s="82">
        <f>IFERROR(P8/M8,"-")</f>
        <v>0.066666666666667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90" t="s">
        <v>67</v>
      </c>
      <c r="J9" s="188"/>
      <c r="K9" s="81">
        <v>4</v>
      </c>
      <c r="L9" s="81">
        <v>0</v>
      </c>
      <c r="M9" s="81">
        <v>23</v>
      </c>
      <c r="N9" s="91">
        <v>2</v>
      </c>
      <c r="O9" s="92">
        <v>0</v>
      </c>
      <c r="P9" s="93">
        <f>N9+O9</f>
        <v>2</v>
      </c>
      <c r="Q9" s="82">
        <f>IFERROR(P9/M9,"-")</f>
        <v>0.08695652173913</v>
      </c>
      <c r="R9" s="81">
        <v>0</v>
      </c>
      <c r="S9" s="81">
        <v>2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131</v>
      </c>
      <c r="L10" s="81">
        <v>97</v>
      </c>
      <c r="M10" s="81">
        <v>85</v>
      </c>
      <c r="N10" s="91">
        <v>25</v>
      </c>
      <c r="O10" s="92">
        <v>0</v>
      </c>
      <c r="P10" s="93">
        <f>N10+O10</f>
        <v>25</v>
      </c>
      <c r="Q10" s="82">
        <f>IFERROR(P10/M10,"-")</f>
        <v>0.29411764705882</v>
      </c>
      <c r="R10" s="81">
        <v>10</v>
      </c>
      <c r="S10" s="81">
        <v>5</v>
      </c>
      <c r="T10" s="82">
        <f>IFERROR(S10/(O10+P10),"-")</f>
        <v>0.2</v>
      </c>
      <c r="U10" s="182"/>
      <c r="V10" s="84">
        <v>13</v>
      </c>
      <c r="W10" s="82">
        <f>IF(P10=0,"-",V10/P10)</f>
        <v>0.52</v>
      </c>
      <c r="X10" s="186">
        <v>288000</v>
      </c>
      <c r="Y10" s="187">
        <f>IFERROR(X10/P10,"-")</f>
        <v>11520</v>
      </c>
      <c r="Z10" s="187">
        <f>IFERROR(X10/V10,"-")</f>
        <v>22153.846153846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0.04</v>
      </c>
      <c r="AO10" s="100">
        <v>1</v>
      </c>
      <c r="AP10" s="102">
        <f>IFERROR(AP10/AM10,"-")</f>
        <v>0</v>
      </c>
      <c r="AQ10" s="103">
        <v>3000</v>
      </c>
      <c r="AR10" s="104">
        <f>IFERROR(AQ10/AM10,"-")</f>
        <v>3000</v>
      </c>
      <c r="AS10" s="105">
        <v>1</v>
      </c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0.16</v>
      </c>
      <c r="BG10" s="112">
        <v>2</v>
      </c>
      <c r="BH10" s="114">
        <f>IFERROR(BG10/BE10,"-")</f>
        <v>0.5</v>
      </c>
      <c r="BI10" s="115">
        <v>11000</v>
      </c>
      <c r="BJ10" s="116">
        <f>IFERROR(BI10/BE10,"-")</f>
        <v>2750</v>
      </c>
      <c r="BK10" s="117">
        <v>1</v>
      </c>
      <c r="BL10" s="117">
        <v>1</v>
      </c>
      <c r="BM10" s="117"/>
      <c r="BN10" s="119">
        <v>9</v>
      </c>
      <c r="BO10" s="120">
        <f>IF(P10=0,"",IF(BN10=0,"",(BN10/P10)))</f>
        <v>0.36</v>
      </c>
      <c r="BP10" s="121">
        <v>7</v>
      </c>
      <c r="BQ10" s="122">
        <f>IFERROR(BP10/BN10,"-")</f>
        <v>0.77777777777778</v>
      </c>
      <c r="BR10" s="123">
        <v>231000</v>
      </c>
      <c r="BS10" s="124">
        <f>IFERROR(BR10/BN10,"-")</f>
        <v>25666.666666667</v>
      </c>
      <c r="BT10" s="125">
        <v>4</v>
      </c>
      <c r="BU10" s="125">
        <v>1</v>
      </c>
      <c r="BV10" s="125">
        <v>2</v>
      </c>
      <c r="BW10" s="126">
        <v>11</v>
      </c>
      <c r="BX10" s="127">
        <f>IF(P10=0,"",IF(BW10=0,"",(BW10/P10)))</f>
        <v>0.44</v>
      </c>
      <c r="BY10" s="128">
        <v>3</v>
      </c>
      <c r="BZ10" s="129">
        <f>IFERROR(BY10/BW10,"-")</f>
        <v>0.27272727272727</v>
      </c>
      <c r="CA10" s="130">
        <v>43000</v>
      </c>
      <c r="CB10" s="131">
        <f>IFERROR(CA10/BW10,"-")</f>
        <v>3909.0909090909</v>
      </c>
      <c r="CC10" s="132">
        <v>2</v>
      </c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13</v>
      </c>
      <c r="CP10" s="141">
        <v>288000</v>
      </c>
      <c r="CQ10" s="141">
        <v>115000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1.7467857142857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82</v>
      </c>
      <c r="I11" s="90"/>
      <c r="J11" s="188">
        <v>280000</v>
      </c>
      <c r="K11" s="81">
        <v>8</v>
      </c>
      <c r="L11" s="81">
        <v>0</v>
      </c>
      <c r="M11" s="81">
        <v>24</v>
      </c>
      <c r="N11" s="91">
        <v>1</v>
      </c>
      <c r="O11" s="92">
        <v>0</v>
      </c>
      <c r="P11" s="93">
        <f>N11+O11</f>
        <v>1</v>
      </c>
      <c r="Q11" s="82">
        <f>IFERROR(P11/M11,"-")</f>
        <v>0.041666666666667</v>
      </c>
      <c r="R11" s="81">
        <v>0</v>
      </c>
      <c r="S11" s="81">
        <v>1</v>
      </c>
      <c r="T11" s="82">
        <f>IFERROR(S11/(O11+P11),"-")</f>
        <v>1</v>
      </c>
      <c r="U11" s="182">
        <f>IFERROR(J11/SUM(P11:P15),"-")</f>
        <v>20000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SUM(X11:X15)-SUM(J11:J15)</f>
        <v>209100</v>
      </c>
      <c r="AB11" s="85">
        <f>SUM(X11:X15)/SUM(J11:J15)</f>
        <v>1.7467857142857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62</v>
      </c>
      <c r="E12" s="203" t="s">
        <v>84</v>
      </c>
      <c r="F12" s="203" t="s">
        <v>64</v>
      </c>
      <c r="G12" s="203" t="s">
        <v>81</v>
      </c>
      <c r="H12" s="90" t="s">
        <v>82</v>
      </c>
      <c r="I12" s="90"/>
      <c r="J12" s="188"/>
      <c r="K12" s="81">
        <v>3</v>
      </c>
      <c r="L12" s="81">
        <v>0</v>
      </c>
      <c r="M12" s="81">
        <v>28</v>
      </c>
      <c r="N12" s="91">
        <v>2</v>
      </c>
      <c r="O12" s="92">
        <v>0</v>
      </c>
      <c r="P12" s="93">
        <f>N12+O12</f>
        <v>2</v>
      </c>
      <c r="Q12" s="82">
        <f>IFERROR(P12/M12,"-")</f>
        <v>0.071428571428571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1</v>
      </c>
      <c r="W12" s="82">
        <f>IF(P12=0,"-",V12/P12)</f>
        <v>0.5</v>
      </c>
      <c r="X12" s="186">
        <v>15000</v>
      </c>
      <c r="Y12" s="187">
        <f>IFERROR(X12/P12,"-")</f>
        <v>7500</v>
      </c>
      <c r="Z12" s="187">
        <f>IFERROR(X12/V12,"-")</f>
        <v>15000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>
        <v>1</v>
      </c>
      <c r="BQ12" s="122">
        <f>IFERROR(BP12/BN12,"-")</f>
        <v>1</v>
      </c>
      <c r="BR12" s="123">
        <v>15000</v>
      </c>
      <c r="BS12" s="124">
        <f>IFERROR(BR12/BN12,"-")</f>
        <v>15000</v>
      </c>
      <c r="BT12" s="125"/>
      <c r="BU12" s="125">
        <v>1</v>
      </c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15000</v>
      </c>
      <c r="CQ12" s="141">
        <v>15000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86</v>
      </c>
      <c r="E13" s="203" t="s">
        <v>63</v>
      </c>
      <c r="F13" s="203" t="s">
        <v>64</v>
      </c>
      <c r="G13" s="203" t="s">
        <v>81</v>
      </c>
      <c r="H13" s="90" t="s">
        <v>82</v>
      </c>
      <c r="I13" s="90"/>
      <c r="J13" s="188"/>
      <c r="K13" s="81">
        <v>9</v>
      </c>
      <c r="L13" s="81">
        <v>0</v>
      </c>
      <c r="M13" s="81">
        <v>38</v>
      </c>
      <c r="N13" s="91">
        <v>1</v>
      </c>
      <c r="O13" s="92">
        <v>0</v>
      </c>
      <c r="P13" s="93">
        <f>N13+O13</f>
        <v>1</v>
      </c>
      <c r="Q13" s="82">
        <f>IFERROR(P13/M13,"-")</f>
        <v>0.026315789473684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1</v>
      </c>
      <c r="X13" s="186">
        <v>290000</v>
      </c>
      <c r="Y13" s="187">
        <f>IFERROR(X13/P13,"-")</f>
        <v>290000</v>
      </c>
      <c r="Z13" s="187">
        <f>IFERROR(X13/V13,"-")</f>
        <v>290000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1</v>
      </c>
      <c r="BP13" s="121">
        <v>1</v>
      </c>
      <c r="BQ13" s="122">
        <f>IFERROR(BP13/BN13,"-")</f>
        <v>1</v>
      </c>
      <c r="BR13" s="123">
        <v>290000</v>
      </c>
      <c r="BS13" s="124">
        <f>IFERROR(BR13/BN13,"-")</f>
        <v>290000</v>
      </c>
      <c r="BT13" s="125"/>
      <c r="BU13" s="125"/>
      <c r="BV13" s="125">
        <v>1</v>
      </c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290000</v>
      </c>
      <c r="CQ13" s="141">
        <v>290000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87</v>
      </c>
      <c r="C14" s="203"/>
      <c r="D14" s="203" t="s">
        <v>88</v>
      </c>
      <c r="E14" s="203" t="s">
        <v>89</v>
      </c>
      <c r="F14" s="203" t="s">
        <v>64</v>
      </c>
      <c r="G14" s="203" t="s">
        <v>81</v>
      </c>
      <c r="H14" s="90" t="s">
        <v>82</v>
      </c>
      <c r="I14" s="90"/>
      <c r="J14" s="188"/>
      <c r="K14" s="81">
        <v>0</v>
      </c>
      <c r="L14" s="81">
        <v>0</v>
      </c>
      <c r="M14" s="81">
        <v>1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75</v>
      </c>
      <c r="E15" s="203" t="s">
        <v>75</v>
      </c>
      <c r="F15" s="203" t="s">
        <v>76</v>
      </c>
      <c r="G15" s="203" t="s">
        <v>77</v>
      </c>
      <c r="H15" s="90"/>
      <c r="I15" s="90"/>
      <c r="J15" s="188"/>
      <c r="K15" s="81">
        <v>77</v>
      </c>
      <c r="L15" s="81">
        <v>56</v>
      </c>
      <c r="M15" s="81">
        <v>48</v>
      </c>
      <c r="N15" s="91">
        <v>10</v>
      </c>
      <c r="O15" s="92">
        <v>0</v>
      </c>
      <c r="P15" s="93">
        <f>N15+O15</f>
        <v>10</v>
      </c>
      <c r="Q15" s="82">
        <f>IFERROR(P15/M15,"-")</f>
        <v>0.20833333333333</v>
      </c>
      <c r="R15" s="81">
        <v>6</v>
      </c>
      <c r="S15" s="81">
        <v>0</v>
      </c>
      <c r="T15" s="82">
        <f>IFERROR(S15/(O15+P15),"-")</f>
        <v>0</v>
      </c>
      <c r="U15" s="182"/>
      <c r="V15" s="84">
        <v>2</v>
      </c>
      <c r="W15" s="82">
        <f>IF(P15=0,"-",V15/P15)</f>
        <v>0.2</v>
      </c>
      <c r="X15" s="186">
        <v>184100</v>
      </c>
      <c r="Y15" s="187">
        <f>IFERROR(X15/P15,"-")</f>
        <v>18410</v>
      </c>
      <c r="Z15" s="187">
        <f>IFERROR(X15/V15,"-")</f>
        <v>92050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4</v>
      </c>
      <c r="BO15" s="120">
        <f>IF(P15=0,"",IF(BN15=0,"",(BN15/P15)))</f>
        <v>0.4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0.3</v>
      </c>
      <c r="BY15" s="128">
        <v>1</v>
      </c>
      <c r="BZ15" s="129">
        <f>IFERROR(BY15/BW15,"-")</f>
        <v>0.33333333333333</v>
      </c>
      <c r="CA15" s="130">
        <v>8100</v>
      </c>
      <c r="CB15" s="131">
        <f>IFERROR(CA15/BW15,"-")</f>
        <v>2700</v>
      </c>
      <c r="CC15" s="132"/>
      <c r="CD15" s="132">
        <v>1</v>
      </c>
      <c r="CE15" s="132"/>
      <c r="CF15" s="133">
        <v>1</v>
      </c>
      <c r="CG15" s="134">
        <f>IF(P15=0,"",IF(CF15=0,"",(CF15/P15)))</f>
        <v>0.1</v>
      </c>
      <c r="CH15" s="135">
        <v>1</v>
      </c>
      <c r="CI15" s="136">
        <f>IFERROR(CH15/CF15,"-")</f>
        <v>1</v>
      </c>
      <c r="CJ15" s="137">
        <v>176000</v>
      </c>
      <c r="CK15" s="138">
        <f>IFERROR(CJ15/CF15,"-")</f>
        <v>176000</v>
      </c>
      <c r="CL15" s="139"/>
      <c r="CM15" s="139"/>
      <c r="CN15" s="139">
        <v>1</v>
      </c>
      <c r="CO15" s="140">
        <v>2</v>
      </c>
      <c r="CP15" s="141">
        <v>184100</v>
      </c>
      <c r="CQ15" s="141">
        <v>176000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4.576</v>
      </c>
      <c r="B16" s="203" t="s">
        <v>91</v>
      </c>
      <c r="C16" s="203"/>
      <c r="D16" s="203" t="s">
        <v>92</v>
      </c>
      <c r="E16" s="203" t="s">
        <v>93</v>
      </c>
      <c r="F16" s="203" t="s">
        <v>64</v>
      </c>
      <c r="G16" s="203" t="s">
        <v>94</v>
      </c>
      <c r="H16" s="90" t="s">
        <v>95</v>
      </c>
      <c r="I16" s="90" t="s">
        <v>96</v>
      </c>
      <c r="J16" s="188">
        <v>375000</v>
      </c>
      <c r="K16" s="81">
        <v>6</v>
      </c>
      <c r="L16" s="81">
        <v>0</v>
      </c>
      <c r="M16" s="81">
        <v>34</v>
      </c>
      <c r="N16" s="91">
        <v>1</v>
      </c>
      <c r="O16" s="92">
        <v>0</v>
      </c>
      <c r="P16" s="93">
        <f>N16+O16</f>
        <v>1</v>
      </c>
      <c r="Q16" s="82">
        <f>IFERROR(P16/M16,"-")</f>
        <v>0.029411764705882</v>
      </c>
      <c r="R16" s="81">
        <v>0</v>
      </c>
      <c r="S16" s="81">
        <v>1</v>
      </c>
      <c r="T16" s="82">
        <f>IFERROR(S16/(O16+P16),"-")</f>
        <v>1</v>
      </c>
      <c r="U16" s="182">
        <f>IFERROR(J16/SUM(P16:P23),"-")</f>
        <v>10714.285714286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SUM(X16:X23)-SUM(J16:J23)</f>
        <v>1341000</v>
      </c>
      <c r="AB16" s="85">
        <f>SUM(X16:X23)/SUM(J16:J23)</f>
        <v>4.576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97</v>
      </c>
      <c r="C17" s="203"/>
      <c r="D17" s="203" t="s">
        <v>98</v>
      </c>
      <c r="E17" s="203" t="s">
        <v>99</v>
      </c>
      <c r="F17" s="203" t="s">
        <v>64</v>
      </c>
      <c r="G17" s="203"/>
      <c r="H17" s="90" t="s">
        <v>95</v>
      </c>
      <c r="I17" s="90" t="s">
        <v>100</v>
      </c>
      <c r="J17" s="188"/>
      <c r="K17" s="81">
        <v>0</v>
      </c>
      <c r="L17" s="81">
        <v>0</v>
      </c>
      <c r="M17" s="81">
        <v>33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101</v>
      </c>
      <c r="C18" s="203"/>
      <c r="D18" s="203" t="s">
        <v>102</v>
      </c>
      <c r="E18" s="203" t="s">
        <v>103</v>
      </c>
      <c r="F18" s="203" t="s">
        <v>64</v>
      </c>
      <c r="G18" s="203"/>
      <c r="H18" s="90" t="s">
        <v>95</v>
      </c>
      <c r="I18" s="90" t="s">
        <v>104</v>
      </c>
      <c r="J18" s="188"/>
      <c r="K18" s="81">
        <v>14</v>
      </c>
      <c r="L18" s="81">
        <v>0</v>
      </c>
      <c r="M18" s="81">
        <v>55</v>
      </c>
      <c r="N18" s="91">
        <v>3</v>
      </c>
      <c r="O18" s="92">
        <v>0</v>
      </c>
      <c r="P18" s="93">
        <f>N18+O18</f>
        <v>3</v>
      </c>
      <c r="Q18" s="82">
        <f>IFERROR(P18/M18,"-")</f>
        <v>0.054545454545455</v>
      </c>
      <c r="R18" s="81">
        <v>1</v>
      </c>
      <c r="S18" s="81">
        <v>1</v>
      </c>
      <c r="T18" s="82">
        <f>IFERROR(S18/(O18+P18),"-")</f>
        <v>0.33333333333333</v>
      </c>
      <c r="U18" s="182"/>
      <c r="V18" s="84">
        <v>2</v>
      </c>
      <c r="W18" s="82">
        <f>IF(P18=0,"-",V18/P18)</f>
        <v>0.66666666666667</v>
      </c>
      <c r="X18" s="186">
        <v>23000</v>
      </c>
      <c r="Y18" s="187">
        <f>IFERROR(X18/P18,"-")</f>
        <v>7666.6666666667</v>
      </c>
      <c r="Z18" s="187">
        <f>IFERROR(X18/V18,"-")</f>
        <v>11500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0.33333333333333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0.66666666666667</v>
      </c>
      <c r="BP18" s="121">
        <v>2</v>
      </c>
      <c r="BQ18" s="122">
        <f>IFERROR(BP18/BN18,"-")</f>
        <v>1</v>
      </c>
      <c r="BR18" s="123">
        <v>23000</v>
      </c>
      <c r="BS18" s="124">
        <f>IFERROR(BR18/BN18,"-")</f>
        <v>11500</v>
      </c>
      <c r="BT18" s="125"/>
      <c r="BU18" s="125">
        <v>1</v>
      </c>
      <c r="BV18" s="125">
        <v>1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23000</v>
      </c>
      <c r="CQ18" s="141">
        <v>15000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105</v>
      </c>
      <c r="C19" s="203"/>
      <c r="D19" s="203" t="s">
        <v>75</v>
      </c>
      <c r="E19" s="203" t="s">
        <v>75</v>
      </c>
      <c r="F19" s="203" t="s">
        <v>76</v>
      </c>
      <c r="G19" s="203"/>
      <c r="H19" s="90"/>
      <c r="I19" s="90"/>
      <c r="J19" s="188"/>
      <c r="K19" s="81">
        <v>115</v>
      </c>
      <c r="L19" s="81">
        <v>69</v>
      </c>
      <c r="M19" s="81">
        <v>51</v>
      </c>
      <c r="N19" s="91">
        <v>11</v>
      </c>
      <c r="O19" s="92">
        <v>0</v>
      </c>
      <c r="P19" s="93">
        <f>N19+O19</f>
        <v>11</v>
      </c>
      <c r="Q19" s="82">
        <f>IFERROR(P19/M19,"-")</f>
        <v>0.2156862745098</v>
      </c>
      <c r="R19" s="81">
        <v>8</v>
      </c>
      <c r="S19" s="81">
        <v>2</v>
      </c>
      <c r="T19" s="82">
        <f>IFERROR(S19/(O19+P19),"-")</f>
        <v>0.18181818181818</v>
      </c>
      <c r="U19" s="182"/>
      <c r="V19" s="84">
        <v>9</v>
      </c>
      <c r="W19" s="82">
        <f>IF(P19=0,"-",V19/P19)</f>
        <v>0.81818181818182</v>
      </c>
      <c r="X19" s="186">
        <v>1014000</v>
      </c>
      <c r="Y19" s="187">
        <f>IFERROR(X19/P19,"-")</f>
        <v>92181.818181818</v>
      </c>
      <c r="Z19" s="187">
        <f>IFERROR(X19/V19,"-")</f>
        <v>112666.66666667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0.18181818181818</v>
      </c>
      <c r="BP19" s="121">
        <v>2</v>
      </c>
      <c r="BQ19" s="122">
        <f>IFERROR(BP19/BN19,"-")</f>
        <v>1</v>
      </c>
      <c r="BR19" s="123">
        <v>70000</v>
      </c>
      <c r="BS19" s="124">
        <f>IFERROR(BR19/BN19,"-")</f>
        <v>35000</v>
      </c>
      <c r="BT19" s="125"/>
      <c r="BU19" s="125"/>
      <c r="BV19" s="125">
        <v>2</v>
      </c>
      <c r="BW19" s="126">
        <v>6</v>
      </c>
      <c r="BX19" s="127">
        <f>IF(P19=0,"",IF(BW19=0,"",(BW19/P19)))</f>
        <v>0.54545454545455</v>
      </c>
      <c r="BY19" s="128">
        <v>4</v>
      </c>
      <c r="BZ19" s="129">
        <f>IFERROR(BY19/BW19,"-")</f>
        <v>0.66666666666667</v>
      </c>
      <c r="CA19" s="130">
        <v>603000</v>
      </c>
      <c r="CB19" s="131">
        <f>IFERROR(CA19/BW19,"-")</f>
        <v>100500</v>
      </c>
      <c r="CC19" s="132">
        <v>1</v>
      </c>
      <c r="CD19" s="132"/>
      <c r="CE19" s="132">
        <v>3</v>
      </c>
      <c r="CF19" s="133">
        <v>3</v>
      </c>
      <c r="CG19" s="134">
        <f>IF(P19=0,"",IF(CF19=0,"",(CF19/P19)))</f>
        <v>0.27272727272727</v>
      </c>
      <c r="CH19" s="135">
        <v>3</v>
      </c>
      <c r="CI19" s="136">
        <f>IFERROR(CH19/CF19,"-")</f>
        <v>1</v>
      </c>
      <c r="CJ19" s="137">
        <v>346000</v>
      </c>
      <c r="CK19" s="138">
        <f>IFERROR(CJ19/CF19,"-")</f>
        <v>115333.33333333</v>
      </c>
      <c r="CL19" s="139"/>
      <c r="CM19" s="139"/>
      <c r="CN19" s="139">
        <v>3</v>
      </c>
      <c r="CO19" s="140">
        <v>9</v>
      </c>
      <c r="CP19" s="141">
        <v>1014000</v>
      </c>
      <c r="CQ19" s="141">
        <v>331000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106</v>
      </c>
      <c r="C20" s="203"/>
      <c r="D20" s="203" t="s">
        <v>92</v>
      </c>
      <c r="E20" s="203" t="s">
        <v>93</v>
      </c>
      <c r="F20" s="203" t="s">
        <v>64</v>
      </c>
      <c r="G20" s="203" t="s">
        <v>107</v>
      </c>
      <c r="H20" s="90" t="s">
        <v>95</v>
      </c>
      <c r="I20" s="90" t="s">
        <v>96</v>
      </c>
      <c r="J20" s="188"/>
      <c r="K20" s="81">
        <v>14</v>
      </c>
      <c r="L20" s="81">
        <v>0</v>
      </c>
      <c r="M20" s="81">
        <v>60</v>
      </c>
      <c r="N20" s="91">
        <v>4</v>
      </c>
      <c r="O20" s="92">
        <v>0</v>
      </c>
      <c r="P20" s="93">
        <f>N20+O20</f>
        <v>4</v>
      </c>
      <c r="Q20" s="82">
        <f>IFERROR(P20/M20,"-")</f>
        <v>0.066666666666667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0.25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108</v>
      </c>
      <c r="C21" s="203"/>
      <c r="D21" s="203" t="s">
        <v>98</v>
      </c>
      <c r="E21" s="203" t="s">
        <v>99</v>
      </c>
      <c r="F21" s="203" t="s">
        <v>64</v>
      </c>
      <c r="G21" s="203"/>
      <c r="H21" s="90" t="s">
        <v>95</v>
      </c>
      <c r="I21" s="90" t="s">
        <v>100</v>
      </c>
      <c r="J21" s="188"/>
      <c r="K21" s="81">
        <v>16</v>
      </c>
      <c r="L21" s="81">
        <v>0</v>
      </c>
      <c r="M21" s="81">
        <v>84</v>
      </c>
      <c r="N21" s="91">
        <v>4</v>
      </c>
      <c r="O21" s="92">
        <v>0</v>
      </c>
      <c r="P21" s="93">
        <f>N21+O21</f>
        <v>4</v>
      </c>
      <c r="Q21" s="82">
        <f>IFERROR(P21/M21,"-")</f>
        <v>0.047619047619048</v>
      </c>
      <c r="R21" s="81">
        <v>2</v>
      </c>
      <c r="S21" s="81">
        <v>1</v>
      </c>
      <c r="T21" s="82">
        <f>IFERROR(S21/(O21+P21),"-")</f>
        <v>0.25</v>
      </c>
      <c r="U21" s="182"/>
      <c r="V21" s="84">
        <v>1</v>
      </c>
      <c r="W21" s="82">
        <f>IF(P21=0,"-",V21/P21)</f>
        <v>0.25</v>
      </c>
      <c r="X21" s="186">
        <v>3000</v>
      </c>
      <c r="Y21" s="187">
        <f>IFERROR(X21/P21,"-")</f>
        <v>750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0.25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0.5</v>
      </c>
      <c r="BP21" s="121">
        <v>1</v>
      </c>
      <c r="BQ21" s="122">
        <f>IFERROR(BP21/BN21,"-")</f>
        <v>0.5</v>
      </c>
      <c r="BR21" s="123">
        <v>3000</v>
      </c>
      <c r="BS21" s="124">
        <f>IFERROR(BR21/BN21,"-")</f>
        <v>1500</v>
      </c>
      <c r="BT21" s="125">
        <v>1</v>
      </c>
      <c r="BU21" s="125"/>
      <c r="BV21" s="125"/>
      <c r="BW21" s="126">
        <v>1</v>
      </c>
      <c r="BX21" s="127">
        <f>IF(P21=0,"",IF(BW21=0,"",(BW21/P21)))</f>
        <v>0.25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109</v>
      </c>
      <c r="C22" s="203"/>
      <c r="D22" s="203" t="s">
        <v>102</v>
      </c>
      <c r="E22" s="203" t="s">
        <v>103</v>
      </c>
      <c r="F22" s="203" t="s">
        <v>64</v>
      </c>
      <c r="G22" s="203"/>
      <c r="H22" s="90" t="s">
        <v>95</v>
      </c>
      <c r="I22" s="90" t="s">
        <v>104</v>
      </c>
      <c r="J22" s="188"/>
      <c r="K22" s="81">
        <v>2</v>
      </c>
      <c r="L22" s="81">
        <v>0</v>
      </c>
      <c r="M22" s="81">
        <v>15</v>
      </c>
      <c r="N22" s="91">
        <v>1</v>
      </c>
      <c r="O22" s="92">
        <v>0</v>
      </c>
      <c r="P22" s="93">
        <f>N22+O22</f>
        <v>1</v>
      </c>
      <c r="Q22" s="82">
        <f>IFERROR(P22/M22,"-")</f>
        <v>0.066666666666667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110</v>
      </c>
      <c r="C23" s="203"/>
      <c r="D23" s="203" t="s">
        <v>75</v>
      </c>
      <c r="E23" s="203" t="s">
        <v>75</v>
      </c>
      <c r="F23" s="203" t="s">
        <v>76</v>
      </c>
      <c r="G23" s="203"/>
      <c r="H23" s="90"/>
      <c r="I23" s="90"/>
      <c r="J23" s="188"/>
      <c r="K23" s="81">
        <v>117</v>
      </c>
      <c r="L23" s="81">
        <v>62</v>
      </c>
      <c r="M23" s="81">
        <v>94</v>
      </c>
      <c r="N23" s="91">
        <v>11</v>
      </c>
      <c r="O23" s="92">
        <v>0</v>
      </c>
      <c r="P23" s="93">
        <f>N23+O23</f>
        <v>11</v>
      </c>
      <c r="Q23" s="82">
        <f>IFERROR(P23/M23,"-")</f>
        <v>0.11702127659574</v>
      </c>
      <c r="R23" s="81">
        <v>6</v>
      </c>
      <c r="S23" s="81">
        <v>3</v>
      </c>
      <c r="T23" s="82">
        <f>IFERROR(S23/(O23+P23),"-")</f>
        <v>0.27272727272727</v>
      </c>
      <c r="U23" s="182"/>
      <c r="V23" s="84">
        <v>6</v>
      </c>
      <c r="W23" s="82">
        <f>IF(P23=0,"-",V23/P23)</f>
        <v>0.54545454545455</v>
      </c>
      <c r="X23" s="186">
        <v>676000</v>
      </c>
      <c r="Y23" s="187">
        <f>IFERROR(X23/P23,"-")</f>
        <v>61454.545454545</v>
      </c>
      <c r="Z23" s="187">
        <f>IFERROR(X23/V23,"-")</f>
        <v>112666.66666667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0.090909090909091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</v>
      </c>
      <c r="BO23" s="120">
        <f>IF(P23=0,"",IF(BN23=0,"",(BN23/P23)))</f>
        <v>0.18181818181818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0.18181818181818</v>
      </c>
      <c r="BY23" s="128">
        <v>1</v>
      </c>
      <c r="BZ23" s="129">
        <f>IFERROR(BY23/BW23,"-")</f>
        <v>0.5</v>
      </c>
      <c r="CA23" s="130">
        <v>25000</v>
      </c>
      <c r="CB23" s="131">
        <f>IFERROR(CA23/BW23,"-")</f>
        <v>12500</v>
      </c>
      <c r="CC23" s="132"/>
      <c r="CD23" s="132"/>
      <c r="CE23" s="132">
        <v>1</v>
      </c>
      <c r="CF23" s="133">
        <v>6</v>
      </c>
      <c r="CG23" s="134">
        <f>IF(P23=0,"",IF(CF23=0,"",(CF23/P23)))</f>
        <v>0.54545454545455</v>
      </c>
      <c r="CH23" s="135">
        <v>5</v>
      </c>
      <c r="CI23" s="136">
        <f>IFERROR(CH23/CF23,"-")</f>
        <v>0.83333333333333</v>
      </c>
      <c r="CJ23" s="137">
        <v>651000</v>
      </c>
      <c r="CK23" s="138">
        <f>IFERROR(CJ23/CF23,"-")</f>
        <v>108500</v>
      </c>
      <c r="CL23" s="139"/>
      <c r="CM23" s="139"/>
      <c r="CN23" s="139">
        <v>5</v>
      </c>
      <c r="CO23" s="140">
        <v>6</v>
      </c>
      <c r="CP23" s="141">
        <v>676000</v>
      </c>
      <c r="CQ23" s="141">
        <v>460000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0.445</v>
      </c>
      <c r="B24" s="203" t="s">
        <v>111</v>
      </c>
      <c r="C24" s="203"/>
      <c r="D24" s="203" t="s">
        <v>112</v>
      </c>
      <c r="E24" s="203" t="s">
        <v>113</v>
      </c>
      <c r="F24" s="203" t="s">
        <v>64</v>
      </c>
      <c r="G24" s="203" t="s">
        <v>69</v>
      </c>
      <c r="H24" s="90" t="s">
        <v>114</v>
      </c>
      <c r="I24" s="90" t="s">
        <v>115</v>
      </c>
      <c r="J24" s="188">
        <v>400000</v>
      </c>
      <c r="K24" s="81">
        <v>33</v>
      </c>
      <c r="L24" s="81">
        <v>0</v>
      </c>
      <c r="M24" s="81">
        <v>131</v>
      </c>
      <c r="N24" s="91">
        <v>10</v>
      </c>
      <c r="O24" s="92">
        <v>0</v>
      </c>
      <c r="P24" s="93">
        <f>N24+O24</f>
        <v>10</v>
      </c>
      <c r="Q24" s="82">
        <f>IFERROR(P24/M24,"-")</f>
        <v>0.076335877862595</v>
      </c>
      <c r="R24" s="81">
        <v>3</v>
      </c>
      <c r="S24" s="81">
        <v>4</v>
      </c>
      <c r="T24" s="82">
        <f>IFERROR(S24/(O24+P24),"-")</f>
        <v>0.4</v>
      </c>
      <c r="U24" s="182">
        <f>IFERROR(J24/SUM(P24:P28),"-")</f>
        <v>11428.571428571</v>
      </c>
      <c r="V24" s="84">
        <v>2</v>
      </c>
      <c r="W24" s="82">
        <f>IF(P24=0,"-",V24/P24)</f>
        <v>0.2</v>
      </c>
      <c r="X24" s="186">
        <v>83000</v>
      </c>
      <c r="Y24" s="187">
        <f>IFERROR(X24/P24,"-")</f>
        <v>8300</v>
      </c>
      <c r="Z24" s="187">
        <f>IFERROR(X24/V24,"-")</f>
        <v>41500</v>
      </c>
      <c r="AA24" s="188">
        <f>SUM(X24:X28)-SUM(J24:J28)</f>
        <v>-222000</v>
      </c>
      <c r="AB24" s="85">
        <f>SUM(X24:X28)/SUM(J24:J28)</f>
        <v>0.445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2</v>
      </c>
      <c r="AW24" s="107">
        <f>IF(P24=0,"",IF(AV24=0,"",(AV24/P24)))</f>
        <v>0.2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3</v>
      </c>
      <c r="BF24" s="113">
        <f>IF(P24=0,"",IF(BE24=0,"",(BE24/P24)))</f>
        <v>0.3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4</v>
      </c>
      <c r="BO24" s="120">
        <f>IF(P24=0,"",IF(BN24=0,"",(BN24/P24)))</f>
        <v>0.4</v>
      </c>
      <c r="BP24" s="121">
        <v>2</v>
      </c>
      <c r="BQ24" s="122">
        <f>IFERROR(BP24/BN24,"-")</f>
        <v>0.5</v>
      </c>
      <c r="BR24" s="123">
        <v>83000</v>
      </c>
      <c r="BS24" s="124">
        <f>IFERROR(BR24/BN24,"-")</f>
        <v>20750</v>
      </c>
      <c r="BT24" s="125"/>
      <c r="BU24" s="125">
        <v>1</v>
      </c>
      <c r="BV24" s="125">
        <v>1</v>
      </c>
      <c r="BW24" s="126">
        <v>1</v>
      </c>
      <c r="BX24" s="127">
        <f>IF(P24=0,"",IF(BW24=0,"",(BW24/P24)))</f>
        <v>0.1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83000</v>
      </c>
      <c r="CQ24" s="141">
        <v>75000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116</v>
      </c>
      <c r="C25" s="203"/>
      <c r="D25" s="203" t="s">
        <v>117</v>
      </c>
      <c r="E25" s="203" t="s">
        <v>118</v>
      </c>
      <c r="F25" s="203" t="s">
        <v>64</v>
      </c>
      <c r="G25" s="203"/>
      <c r="H25" s="90" t="s">
        <v>114</v>
      </c>
      <c r="I25" s="90"/>
      <c r="J25" s="188"/>
      <c r="K25" s="81">
        <v>8</v>
      </c>
      <c r="L25" s="81">
        <v>0</v>
      </c>
      <c r="M25" s="81">
        <v>47</v>
      </c>
      <c r="N25" s="91">
        <v>2</v>
      </c>
      <c r="O25" s="92">
        <v>0</v>
      </c>
      <c r="P25" s="93">
        <f>N25+O25</f>
        <v>2</v>
      </c>
      <c r="Q25" s="82">
        <f>IFERROR(P25/M25,"-")</f>
        <v>0.042553191489362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0.5</v>
      </c>
      <c r="X25" s="186">
        <v>31000</v>
      </c>
      <c r="Y25" s="187">
        <f>IFERROR(X25/P25,"-")</f>
        <v>15500</v>
      </c>
      <c r="Z25" s="187">
        <f>IFERROR(X25/V25,"-")</f>
        <v>31000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>
        <v>1</v>
      </c>
      <c r="BQ25" s="122">
        <f>IFERROR(BP25/BN25,"-")</f>
        <v>1</v>
      </c>
      <c r="BR25" s="123">
        <v>31000</v>
      </c>
      <c r="BS25" s="124">
        <f>IFERROR(BR25/BN25,"-")</f>
        <v>31000</v>
      </c>
      <c r="BT25" s="125"/>
      <c r="BU25" s="125"/>
      <c r="BV25" s="125">
        <v>1</v>
      </c>
      <c r="BW25" s="126">
        <v>1</v>
      </c>
      <c r="BX25" s="127">
        <f>IF(P25=0,"",IF(BW25=0,"",(BW25/P25)))</f>
        <v>0.5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31000</v>
      </c>
      <c r="CQ25" s="141">
        <v>31000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120</v>
      </c>
      <c r="E26" s="203" t="s">
        <v>121</v>
      </c>
      <c r="F26" s="203" t="s">
        <v>64</v>
      </c>
      <c r="G26" s="203"/>
      <c r="H26" s="90" t="s">
        <v>114</v>
      </c>
      <c r="I26" s="90"/>
      <c r="J26" s="188"/>
      <c r="K26" s="81">
        <v>20</v>
      </c>
      <c r="L26" s="81">
        <v>0</v>
      </c>
      <c r="M26" s="81">
        <v>113</v>
      </c>
      <c r="N26" s="91">
        <v>6</v>
      </c>
      <c r="O26" s="92">
        <v>0</v>
      </c>
      <c r="P26" s="93">
        <f>N26+O26</f>
        <v>6</v>
      </c>
      <c r="Q26" s="82">
        <f>IFERROR(P26/M26,"-")</f>
        <v>0.053097345132743</v>
      </c>
      <c r="R26" s="81">
        <v>2</v>
      </c>
      <c r="S26" s="81">
        <v>2</v>
      </c>
      <c r="T26" s="82">
        <f>IFERROR(S26/(O26+P26),"-")</f>
        <v>0.33333333333333</v>
      </c>
      <c r="U26" s="182"/>
      <c r="V26" s="84">
        <v>2</v>
      </c>
      <c r="W26" s="82">
        <f>IF(P26=0,"-",V26/P26)</f>
        <v>0.33333333333333</v>
      </c>
      <c r="X26" s="186">
        <v>28000</v>
      </c>
      <c r="Y26" s="187">
        <f>IFERROR(X26/P26,"-")</f>
        <v>4666.6666666667</v>
      </c>
      <c r="Z26" s="187">
        <f>IFERROR(X26/V26,"-")</f>
        <v>14000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3</v>
      </c>
      <c r="BO26" s="120">
        <f>IF(P26=0,"",IF(BN26=0,"",(BN26/P26)))</f>
        <v>0.5</v>
      </c>
      <c r="BP26" s="121">
        <v>2</v>
      </c>
      <c r="BQ26" s="122">
        <f>IFERROR(BP26/BN26,"-")</f>
        <v>0.66666666666667</v>
      </c>
      <c r="BR26" s="123">
        <v>28000</v>
      </c>
      <c r="BS26" s="124">
        <f>IFERROR(BR26/BN26,"-")</f>
        <v>9333.3333333333</v>
      </c>
      <c r="BT26" s="125">
        <v>1</v>
      </c>
      <c r="BU26" s="125"/>
      <c r="BV26" s="125">
        <v>1</v>
      </c>
      <c r="BW26" s="126">
        <v>1</v>
      </c>
      <c r="BX26" s="127">
        <f>IF(P26=0,"",IF(BW26=0,"",(BW26/P26)))</f>
        <v>0.16666666666667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28000</v>
      </c>
      <c r="CQ26" s="141">
        <v>25000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122</v>
      </c>
      <c r="C27" s="203"/>
      <c r="D27" s="203" t="s">
        <v>123</v>
      </c>
      <c r="E27" s="203" t="s">
        <v>103</v>
      </c>
      <c r="F27" s="203" t="s">
        <v>64</v>
      </c>
      <c r="G27" s="203"/>
      <c r="H27" s="90" t="s">
        <v>114</v>
      </c>
      <c r="I27" s="90"/>
      <c r="J27" s="188"/>
      <c r="K27" s="81">
        <v>17</v>
      </c>
      <c r="L27" s="81">
        <v>0</v>
      </c>
      <c r="M27" s="81">
        <v>96</v>
      </c>
      <c r="N27" s="91">
        <v>3</v>
      </c>
      <c r="O27" s="92">
        <v>0</v>
      </c>
      <c r="P27" s="93">
        <f>N27+O27</f>
        <v>3</v>
      </c>
      <c r="Q27" s="82">
        <f>IFERROR(P27/M27,"-")</f>
        <v>0.03125</v>
      </c>
      <c r="R27" s="81">
        <v>1</v>
      </c>
      <c r="S27" s="81">
        <v>2</v>
      </c>
      <c r="T27" s="82">
        <f>IFERROR(S27/(O27+P27),"-")</f>
        <v>0.66666666666667</v>
      </c>
      <c r="U27" s="182"/>
      <c r="V27" s="84">
        <v>1</v>
      </c>
      <c r="W27" s="82">
        <f>IF(P27=0,"-",V27/P27)</f>
        <v>0.33333333333333</v>
      </c>
      <c r="X27" s="186">
        <v>3000</v>
      </c>
      <c r="Y27" s="187">
        <f>IFERROR(X27/P27,"-")</f>
        <v>1000</v>
      </c>
      <c r="Z27" s="187">
        <f>IFERROR(X27/V27,"-")</f>
        <v>3000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>
        <v>1</v>
      </c>
      <c r="BQ27" s="122">
        <f>IFERROR(BP27/BN27,"-")</f>
        <v>1</v>
      </c>
      <c r="BR27" s="123">
        <v>3000</v>
      </c>
      <c r="BS27" s="124">
        <f>IFERROR(BR27/BN27,"-")</f>
        <v>3000</v>
      </c>
      <c r="BT27" s="125">
        <v>1</v>
      </c>
      <c r="BU27" s="125"/>
      <c r="BV27" s="125"/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1</v>
      </c>
      <c r="CG27" s="134">
        <f>IF(P27=0,"",IF(CF27=0,"",(CF27/P27)))</f>
        <v>0.33333333333333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1</v>
      </c>
      <c r="CP27" s="141">
        <v>3000</v>
      </c>
      <c r="CQ27" s="141">
        <v>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124</v>
      </c>
      <c r="C28" s="203"/>
      <c r="D28" s="203" t="s">
        <v>75</v>
      </c>
      <c r="E28" s="203" t="s">
        <v>75</v>
      </c>
      <c r="F28" s="203" t="s">
        <v>76</v>
      </c>
      <c r="G28" s="203"/>
      <c r="H28" s="90"/>
      <c r="I28" s="90"/>
      <c r="J28" s="188"/>
      <c r="K28" s="81">
        <v>239</v>
      </c>
      <c r="L28" s="81">
        <v>96</v>
      </c>
      <c r="M28" s="81">
        <v>220</v>
      </c>
      <c r="N28" s="91">
        <v>14</v>
      </c>
      <c r="O28" s="92">
        <v>0</v>
      </c>
      <c r="P28" s="93">
        <f>N28+O28</f>
        <v>14</v>
      </c>
      <c r="Q28" s="82">
        <f>IFERROR(P28/M28,"-")</f>
        <v>0.063636363636364</v>
      </c>
      <c r="R28" s="81">
        <v>1</v>
      </c>
      <c r="S28" s="81">
        <v>5</v>
      </c>
      <c r="T28" s="82">
        <f>IFERROR(S28/(O28+P28),"-")</f>
        <v>0.35714285714286</v>
      </c>
      <c r="U28" s="182"/>
      <c r="V28" s="84">
        <v>4</v>
      </c>
      <c r="W28" s="82">
        <f>IF(P28=0,"-",V28/P28)</f>
        <v>0.28571428571429</v>
      </c>
      <c r="X28" s="186">
        <v>33000</v>
      </c>
      <c r="Y28" s="187">
        <f>IFERROR(X28/P28,"-")</f>
        <v>2357.1428571429</v>
      </c>
      <c r="Z28" s="187">
        <f>IFERROR(X28/V28,"-")</f>
        <v>8250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0.071428571428571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5</v>
      </c>
      <c r="BF28" s="113">
        <f>IF(P28=0,"",IF(BE28=0,"",(BE28/P28)))</f>
        <v>0.35714285714286</v>
      </c>
      <c r="BG28" s="112">
        <v>1</v>
      </c>
      <c r="BH28" s="114">
        <f>IFERROR(BG28/BE28,"-")</f>
        <v>0.2</v>
      </c>
      <c r="BI28" s="115">
        <v>5000</v>
      </c>
      <c r="BJ28" s="116">
        <f>IFERROR(BI28/BE28,"-")</f>
        <v>1000</v>
      </c>
      <c r="BK28" s="117">
        <v>1</v>
      </c>
      <c r="BL28" s="117"/>
      <c r="BM28" s="117"/>
      <c r="BN28" s="119">
        <v>2</v>
      </c>
      <c r="BO28" s="120">
        <f>IF(P28=0,"",IF(BN28=0,"",(BN28/P28)))</f>
        <v>0.14285714285714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3</v>
      </c>
      <c r="BX28" s="127">
        <f>IF(P28=0,"",IF(BW28=0,"",(BW28/P28)))</f>
        <v>0.21428571428571</v>
      </c>
      <c r="BY28" s="128">
        <v>1</v>
      </c>
      <c r="BZ28" s="129">
        <f>IFERROR(BY28/BW28,"-")</f>
        <v>0.33333333333333</v>
      </c>
      <c r="CA28" s="130">
        <v>5000</v>
      </c>
      <c r="CB28" s="131">
        <f>IFERROR(CA28/BW28,"-")</f>
        <v>1666.6666666667</v>
      </c>
      <c r="CC28" s="132">
        <v>1</v>
      </c>
      <c r="CD28" s="132"/>
      <c r="CE28" s="132"/>
      <c r="CF28" s="133">
        <v>3</v>
      </c>
      <c r="CG28" s="134">
        <f>IF(P28=0,"",IF(CF28=0,"",(CF28/P28)))</f>
        <v>0.21428571428571</v>
      </c>
      <c r="CH28" s="135">
        <v>2</v>
      </c>
      <c r="CI28" s="136">
        <f>IFERROR(CH28/CF28,"-")</f>
        <v>0.66666666666667</v>
      </c>
      <c r="CJ28" s="137">
        <v>23000</v>
      </c>
      <c r="CK28" s="138">
        <f>IFERROR(CJ28/CF28,"-")</f>
        <v>7666.6666666667</v>
      </c>
      <c r="CL28" s="139"/>
      <c r="CM28" s="139">
        <v>1</v>
      </c>
      <c r="CN28" s="139">
        <v>1</v>
      </c>
      <c r="CO28" s="140">
        <v>4</v>
      </c>
      <c r="CP28" s="141">
        <v>33000</v>
      </c>
      <c r="CQ28" s="141">
        <v>13000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0.356</v>
      </c>
      <c r="B29" s="203" t="s">
        <v>125</v>
      </c>
      <c r="C29" s="203"/>
      <c r="D29" s="203" t="s">
        <v>126</v>
      </c>
      <c r="E29" s="203" t="s">
        <v>93</v>
      </c>
      <c r="F29" s="203" t="s">
        <v>64</v>
      </c>
      <c r="G29" s="203" t="s">
        <v>71</v>
      </c>
      <c r="H29" s="90" t="s">
        <v>127</v>
      </c>
      <c r="I29" s="90" t="s">
        <v>128</v>
      </c>
      <c r="J29" s="188">
        <v>250000</v>
      </c>
      <c r="K29" s="81">
        <v>20</v>
      </c>
      <c r="L29" s="81">
        <v>0</v>
      </c>
      <c r="M29" s="81">
        <v>65</v>
      </c>
      <c r="N29" s="91">
        <v>3</v>
      </c>
      <c r="O29" s="92">
        <v>0</v>
      </c>
      <c r="P29" s="93">
        <f>N29+O29</f>
        <v>3</v>
      </c>
      <c r="Q29" s="82">
        <f>IFERROR(P29/M29,"-")</f>
        <v>0.046153846153846</v>
      </c>
      <c r="R29" s="81">
        <v>1</v>
      </c>
      <c r="S29" s="81">
        <v>1</v>
      </c>
      <c r="T29" s="82">
        <f>IFERROR(S29/(O29+P29),"-")</f>
        <v>0.33333333333333</v>
      </c>
      <c r="U29" s="182">
        <f>IFERROR(J29/SUM(P29:P30),"-")</f>
        <v>16666.666666667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-161000</v>
      </c>
      <c r="AB29" s="85">
        <f>SUM(X29:X30)/SUM(J29:J30)</f>
        <v>0.356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0.66666666666667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0.33333333333333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129</v>
      </c>
      <c r="C30" s="203"/>
      <c r="D30" s="203" t="s">
        <v>126</v>
      </c>
      <c r="E30" s="203" t="s">
        <v>93</v>
      </c>
      <c r="F30" s="203" t="s">
        <v>76</v>
      </c>
      <c r="G30" s="203"/>
      <c r="H30" s="90"/>
      <c r="I30" s="90"/>
      <c r="J30" s="188"/>
      <c r="K30" s="81">
        <v>73</v>
      </c>
      <c r="L30" s="81">
        <v>45</v>
      </c>
      <c r="M30" s="81">
        <v>51</v>
      </c>
      <c r="N30" s="91">
        <v>12</v>
      </c>
      <c r="O30" s="92">
        <v>0</v>
      </c>
      <c r="P30" s="93">
        <f>N30+O30</f>
        <v>12</v>
      </c>
      <c r="Q30" s="82">
        <f>IFERROR(P30/M30,"-")</f>
        <v>0.23529411764706</v>
      </c>
      <c r="R30" s="81">
        <v>6</v>
      </c>
      <c r="S30" s="81">
        <v>2</v>
      </c>
      <c r="T30" s="82">
        <f>IFERROR(S30/(O30+P30),"-")</f>
        <v>0.16666666666667</v>
      </c>
      <c r="U30" s="182"/>
      <c r="V30" s="84">
        <v>5</v>
      </c>
      <c r="W30" s="82">
        <f>IF(P30=0,"-",V30/P30)</f>
        <v>0.41666666666667</v>
      </c>
      <c r="X30" s="186">
        <v>89000</v>
      </c>
      <c r="Y30" s="187">
        <f>IFERROR(X30/P30,"-")</f>
        <v>7416.6666666667</v>
      </c>
      <c r="Z30" s="187">
        <f>IFERROR(X30/V30,"-")</f>
        <v>17800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0.083333333333333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8</v>
      </c>
      <c r="BO30" s="120">
        <f>IF(P30=0,"",IF(BN30=0,"",(BN30/P30)))</f>
        <v>0.66666666666667</v>
      </c>
      <c r="BP30" s="121">
        <v>3</v>
      </c>
      <c r="BQ30" s="122">
        <f>IFERROR(BP30/BN30,"-")</f>
        <v>0.375</v>
      </c>
      <c r="BR30" s="123">
        <v>64000</v>
      </c>
      <c r="BS30" s="124">
        <f>IFERROR(BR30/BN30,"-")</f>
        <v>8000</v>
      </c>
      <c r="BT30" s="125">
        <v>1</v>
      </c>
      <c r="BU30" s="125"/>
      <c r="BV30" s="125">
        <v>2</v>
      </c>
      <c r="BW30" s="126">
        <v>2</v>
      </c>
      <c r="BX30" s="127">
        <f>IF(P30=0,"",IF(BW30=0,"",(BW30/P30)))</f>
        <v>0.16666666666667</v>
      </c>
      <c r="BY30" s="128">
        <v>1</v>
      </c>
      <c r="BZ30" s="129">
        <f>IFERROR(BY30/BW30,"-")</f>
        <v>0.5</v>
      </c>
      <c r="CA30" s="130">
        <v>5000</v>
      </c>
      <c r="CB30" s="131">
        <f>IFERROR(CA30/BW30,"-")</f>
        <v>2500</v>
      </c>
      <c r="CC30" s="132">
        <v>1</v>
      </c>
      <c r="CD30" s="132"/>
      <c r="CE30" s="132"/>
      <c r="CF30" s="133">
        <v>1</v>
      </c>
      <c r="CG30" s="134">
        <f>IF(P30=0,"",IF(CF30=0,"",(CF30/P30)))</f>
        <v>0.083333333333333</v>
      </c>
      <c r="CH30" s="135">
        <v>1</v>
      </c>
      <c r="CI30" s="136">
        <f>IFERROR(CH30/CF30,"-")</f>
        <v>1</v>
      </c>
      <c r="CJ30" s="137">
        <v>20000</v>
      </c>
      <c r="CK30" s="138">
        <f>IFERROR(CJ30/CF30,"-")</f>
        <v>20000</v>
      </c>
      <c r="CL30" s="139"/>
      <c r="CM30" s="139"/>
      <c r="CN30" s="139">
        <v>1</v>
      </c>
      <c r="CO30" s="140">
        <v>5</v>
      </c>
      <c r="CP30" s="141">
        <v>89000</v>
      </c>
      <c r="CQ30" s="141">
        <v>41000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8.8233333333333</v>
      </c>
      <c r="B31" s="203" t="s">
        <v>130</v>
      </c>
      <c r="C31" s="203"/>
      <c r="D31" s="203" t="s">
        <v>112</v>
      </c>
      <c r="E31" s="203" t="s">
        <v>113</v>
      </c>
      <c r="F31" s="203" t="s">
        <v>64</v>
      </c>
      <c r="G31" s="203" t="s">
        <v>131</v>
      </c>
      <c r="H31" s="90" t="s">
        <v>114</v>
      </c>
      <c r="I31" s="90" t="s">
        <v>115</v>
      </c>
      <c r="J31" s="188">
        <v>300000</v>
      </c>
      <c r="K31" s="81">
        <v>26</v>
      </c>
      <c r="L31" s="81">
        <v>0</v>
      </c>
      <c r="M31" s="81">
        <v>107</v>
      </c>
      <c r="N31" s="91">
        <v>6</v>
      </c>
      <c r="O31" s="92">
        <v>0</v>
      </c>
      <c r="P31" s="93">
        <f>N31+O31</f>
        <v>6</v>
      </c>
      <c r="Q31" s="82">
        <f>IFERROR(P31/M31,"-")</f>
        <v>0.05607476635514</v>
      </c>
      <c r="R31" s="81">
        <v>3</v>
      </c>
      <c r="S31" s="81">
        <v>2</v>
      </c>
      <c r="T31" s="82">
        <f>IFERROR(S31/(O31+P31),"-")</f>
        <v>0.33333333333333</v>
      </c>
      <c r="U31" s="182">
        <f>IFERROR(J31/SUM(P31:P35),"-")</f>
        <v>9375</v>
      </c>
      <c r="V31" s="84">
        <v>4</v>
      </c>
      <c r="W31" s="82">
        <f>IF(P31=0,"-",V31/P31)</f>
        <v>0.66666666666667</v>
      </c>
      <c r="X31" s="186">
        <v>49000</v>
      </c>
      <c r="Y31" s="187">
        <f>IFERROR(X31/P31,"-")</f>
        <v>8166.6666666667</v>
      </c>
      <c r="Z31" s="187">
        <f>IFERROR(X31/V31,"-")</f>
        <v>12250</v>
      </c>
      <c r="AA31" s="188">
        <f>SUM(X31:X35)-SUM(J31:J35)</f>
        <v>2347000</v>
      </c>
      <c r="AB31" s="85">
        <f>SUM(X31:X35)/SUM(J31:J35)</f>
        <v>8.8233333333333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3</v>
      </c>
      <c r="BF31" s="113">
        <f>IF(P31=0,"",IF(BE31=0,"",(BE31/P31)))</f>
        <v>0.5</v>
      </c>
      <c r="BG31" s="112">
        <v>1</v>
      </c>
      <c r="BH31" s="114">
        <f>IFERROR(BG31/BE31,"-")</f>
        <v>0.33333333333333</v>
      </c>
      <c r="BI31" s="115">
        <v>3000</v>
      </c>
      <c r="BJ31" s="116">
        <f>IFERROR(BI31/BE31,"-")</f>
        <v>1000</v>
      </c>
      <c r="BK31" s="117">
        <v>1</v>
      </c>
      <c r="BL31" s="117"/>
      <c r="BM31" s="117"/>
      <c r="BN31" s="119">
        <v>1</v>
      </c>
      <c r="BO31" s="120">
        <f>IF(P31=0,"",IF(BN31=0,"",(BN31/P31)))</f>
        <v>0.16666666666667</v>
      </c>
      <c r="BP31" s="121">
        <v>1</v>
      </c>
      <c r="BQ31" s="122">
        <f>IFERROR(BP31/BN31,"-")</f>
        <v>1</v>
      </c>
      <c r="BR31" s="123">
        <v>13000</v>
      </c>
      <c r="BS31" s="124">
        <f>IFERROR(BR31/BN31,"-")</f>
        <v>13000</v>
      </c>
      <c r="BT31" s="125"/>
      <c r="BU31" s="125"/>
      <c r="BV31" s="125">
        <v>1</v>
      </c>
      <c r="BW31" s="126">
        <v>2</v>
      </c>
      <c r="BX31" s="127">
        <f>IF(P31=0,"",IF(BW31=0,"",(BW31/P31)))</f>
        <v>0.33333333333333</v>
      </c>
      <c r="BY31" s="128">
        <v>2</v>
      </c>
      <c r="BZ31" s="129">
        <f>IFERROR(BY31/BW31,"-")</f>
        <v>1</v>
      </c>
      <c r="CA31" s="130">
        <v>33000</v>
      </c>
      <c r="CB31" s="131">
        <f>IFERROR(CA31/BW31,"-")</f>
        <v>16500</v>
      </c>
      <c r="CC31" s="132">
        <v>1</v>
      </c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4</v>
      </c>
      <c r="CP31" s="141">
        <v>49000</v>
      </c>
      <c r="CQ31" s="141">
        <v>30000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132</v>
      </c>
      <c r="C32" s="203"/>
      <c r="D32" s="203" t="s">
        <v>117</v>
      </c>
      <c r="E32" s="203" t="s">
        <v>118</v>
      </c>
      <c r="F32" s="203" t="s">
        <v>64</v>
      </c>
      <c r="G32" s="203"/>
      <c r="H32" s="90" t="s">
        <v>114</v>
      </c>
      <c r="I32" s="90"/>
      <c r="J32" s="188"/>
      <c r="K32" s="81">
        <v>6</v>
      </c>
      <c r="L32" s="81">
        <v>0</v>
      </c>
      <c r="M32" s="81">
        <v>52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 t="s">
        <v>120</v>
      </c>
      <c r="E33" s="203" t="s">
        <v>121</v>
      </c>
      <c r="F33" s="203" t="s">
        <v>64</v>
      </c>
      <c r="G33" s="203"/>
      <c r="H33" s="90" t="s">
        <v>114</v>
      </c>
      <c r="I33" s="90"/>
      <c r="J33" s="188"/>
      <c r="K33" s="81">
        <v>29</v>
      </c>
      <c r="L33" s="81">
        <v>0</v>
      </c>
      <c r="M33" s="81">
        <v>84</v>
      </c>
      <c r="N33" s="91">
        <v>5</v>
      </c>
      <c r="O33" s="92">
        <v>0</v>
      </c>
      <c r="P33" s="93">
        <f>N33+O33</f>
        <v>5</v>
      </c>
      <c r="Q33" s="82">
        <f>IFERROR(P33/M33,"-")</f>
        <v>0.05952380952381</v>
      </c>
      <c r="R33" s="81">
        <v>0</v>
      </c>
      <c r="S33" s="81">
        <v>3</v>
      </c>
      <c r="T33" s="82">
        <f>IFERROR(S33/(O33+P33),"-")</f>
        <v>0.6</v>
      </c>
      <c r="U33" s="182"/>
      <c r="V33" s="84">
        <v>1</v>
      </c>
      <c r="W33" s="82">
        <f>IF(P33=0,"-",V33/P33)</f>
        <v>0.2</v>
      </c>
      <c r="X33" s="186">
        <v>3000</v>
      </c>
      <c r="Y33" s="187">
        <f>IFERROR(X33/P33,"-")</f>
        <v>600</v>
      </c>
      <c r="Z33" s="187">
        <f>IFERROR(X33/V33,"-")</f>
        <v>3000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3</v>
      </c>
      <c r="BF33" s="113">
        <f>IF(P33=0,"",IF(BE33=0,"",(BE33/P33)))</f>
        <v>0.6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0.4</v>
      </c>
      <c r="BP33" s="121">
        <v>1</v>
      </c>
      <c r="BQ33" s="122">
        <f>IFERROR(BP33/BN33,"-")</f>
        <v>0.5</v>
      </c>
      <c r="BR33" s="123">
        <v>3000</v>
      </c>
      <c r="BS33" s="124">
        <f>IFERROR(BR33/BN33,"-")</f>
        <v>1500</v>
      </c>
      <c r="BT33" s="125">
        <v>1</v>
      </c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3000</v>
      </c>
      <c r="CQ33" s="141">
        <v>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134</v>
      </c>
      <c r="C34" s="203"/>
      <c r="D34" s="203" t="s">
        <v>123</v>
      </c>
      <c r="E34" s="203" t="s">
        <v>103</v>
      </c>
      <c r="F34" s="203" t="s">
        <v>64</v>
      </c>
      <c r="G34" s="203"/>
      <c r="H34" s="90" t="s">
        <v>114</v>
      </c>
      <c r="I34" s="90"/>
      <c r="J34" s="188"/>
      <c r="K34" s="81">
        <v>12</v>
      </c>
      <c r="L34" s="81">
        <v>0</v>
      </c>
      <c r="M34" s="81">
        <v>68</v>
      </c>
      <c r="N34" s="91">
        <v>4</v>
      </c>
      <c r="O34" s="92">
        <v>0</v>
      </c>
      <c r="P34" s="93">
        <f>N34+O34</f>
        <v>4</v>
      </c>
      <c r="Q34" s="82">
        <f>IFERROR(P34/M34,"-")</f>
        <v>0.058823529411765</v>
      </c>
      <c r="R34" s="81">
        <v>2</v>
      </c>
      <c r="S34" s="81">
        <v>1</v>
      </c>
      <c r="T34" s="82">
        <f>IFERROR(S34/(O34+P34),"-")</f>
        <v>0.25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0.25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1</v>
      </c>
      <c r="AW34" s="107">
        <f>IF(P34=0,"",IF(AV34=0,"",(AV34/P34)))</f>
        <v>0.25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2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135</v>
      </c>
      <c r="C35" s="203"/>
      <c r="D35" s="203" t="s">
        <v>75</v>
      </c>
      <c r="E35" s="203" t="s">
        <v>75</v>
      </c>
      <c r="F35" s="203" t="s">
        <v>76</v>
      </c>
      <c r="G35" s="203"/>
      <c r="H35" s="90"/>
      <c r="I35" s="90"/>
      <c r="J35" s="188"/>
      <c r="K35" s="81">
        <v>217</v>
      </c>
      <c r="L35" s="81">
        <v>93</v>
      </c>
      <c r="M35" s="81">
        <v>65</v>
      </c>
      <c r="N35" s="91">
        <v>17</v>
      </c>
      <c r="O35" s="92">
        <v>0</v>
      </c>
      <c r="P35" s="93">
        <f>N35+O35</f>
        <v>17</v>
      </c>
      <c r="Q35" s="82">
        <f>IFERROR(P35/M35,"-")</f>
        <v>0.26153846153846</v>
      </c>
      <c r="R35" s="81">
        <v>7</v>
      </c>
      <c r="S35" s="81">
        <v>1</v>
      </c>
      <c r="T35" s="82">
        <f>IFERROR(S35/(O35+P35),"-")</f>
        <v>0.058823529411765</v>
      </c>
      <c r="U35" s="182"/>
      <c r="V35" s="84">
        <v>6</v>
      </c>
      <c r="W35" s="82">
        <f>IF(P35=0,"-",V35/P35)</f>
        <v>0.35294117647059</v>
      </c>
      <c r="X35" s="186">
        <v>2595000</v>
      </c>
      <c r="Y35" s="187">
        <f>IFERROR(X35/P35,"-")</f>
        <v>152647.05882353</v>
      </c>
      <c r="Z35" s="187">
        <f>IFERROR(X35/V35,"-")</f>
        <v>432500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2</v>
      </c>
      <c r="AW35" s="107">
        <f>IF(P35=0,"",IF(AV35=0,"",(AV35/P35)))</f>
        <v>0.11764705882353</v>
      </c>
      <c r="AX35" s="106">
        <v>1</v>
      </c>
      <c r="AY35" s="108">
        <f>IFERROR(AX35/AV35,"-")</f>
        <v>0.5</v>
      </c>
      <c r="AZ35" s="109">
        <v>8000</v>
      </c>
      <c r="BA35" s="110">
        <f>IFERROR(AZ35/AV35,"-")</f>
        <v>4000</v>
      </c>
      <c r="BB35" s="111"/>
      <c r="BC35" s="111">
        <v>1</v>
      </c>
      <c r="BD35" s="111"/>
      <c r="BE35" s="112">
        <v>3</v>
      </c>
      <c r="BF35" s="113">
        <f>IF(P35=0,"",IF(BE35=0,"",(BE35/P35)))</f>
        <v>0.17647058823529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7</v>
      </c>
      <c r="BO35" s="120">
        <f>IF(P35=0,"",IF(BN35=0,"",(BN35/P35)))</f>
        <v>0.41176470588235</v>
      </c>
      <c r="BP35" s="121">
        <v>3</v>
      </c>
      <c r="BQ35" s="122">
        <f>IFERROR(BP35/BN35,"-")</f>
        <v>0.42857142857143</v>
      </c>
      <c r="BR35" s="123">
        <v>54000</v>
      </c>
      <c r="BS35" s="124">
        <f>IFERROR(BR35/BN35,"-")</f>
        <v>7714.2857142857</v>
      </c>
      <c r="BT35" s="125"/>
      <c r="BU35" s="125">
        <v>1</v>
      </c>
      <c r="BV35" s="125">
        <v>2</v>
      </c>
      <c r="BW35" s="126">
        <v>3</v>
      </c>
      <c r="BX35" s="127">
        <f>IF(P35=0,"",IF(BW35=0,"",(BW35/P35)))</f>
        <v>0.17647058823529</v>
      </c>
      <c r="BY35" s="128">
        <v>1</v>
      </c>
      <c r="BZ35" s="129">
        <f>IFERROR(BY35/BW35,"-")</f>
        <v>0.33333333333333</v>
      </c>
      <c r="CA35" s="130">
        <v>73000</v>
      </c>
      <c r="CB35" s="131">
        <f>IFERROR(CA35/BW35,"-")</f>
        <v>24333.333333333</v>
      </c>
      <c r="CC35" s="132"/>
      <c r="CD35" s="132"/>
      <c r="CE35" s="132">
        <v>1</v>
      </c>
      <c r="CF35" s="133">
        <v>2</v>
      </c>
      <c r="CG35" s="134">
        <f>IF(P35=0,"",IF(CF35=0,"",(CF35/P35)))</f>
        <v>0.11764705882353</v>
      </c>
      <c r="CH35" s="135">
        <v>1</v>
      </c>
      <c r="CI35" s="136">
        <f>IFERROR(CH35/CF35,"-")</f>
        <v>0.5</v>
      </c>
      <c r="CJ35" s="137">
        <v>2460000</v>
      </c>
      <c r="CK35" s="138">
        <f>IFERROR(CJ35/CF35,"-")</f>
        <v>1230000</v>
      </c>
      <c r="CL35" s="139"/>
      <c r="CM35" s="139"/>
      <c r="CN35" s="139">
        <v>1</v>
      </c>
      <c r="CO35" s="140">
        <v>6</v>
      </c>
      <c r="CP35" s="141">
        <v>2595000</v>
      </c>
      <c r="CQ35" s="141">
        <v>2460000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0.94615384615385</v>
      </c>
      <c r="B36" s="203" t="s">
        <v>136</v>
      </c>
      <c r="C36" s="203"/>
      <c r="D36" s="203" t="s">
        <v>112</v>
      </c>
      <c r="E36" s="203" t="s">
        <v>113</v>
      </c>
      <c r="F36" s="203" t="s">
        <v>64</v>
      </c>
      <c r="G36" s="203" t="s">
        <v>137</v>
      </c>
      <c r="H36" s="90" t="s">
        <v>127</v>
      </c>
      <c r="I36" s="90" t="s">
        <v>96</v>
      </c>
      <c r="J36" s="188">
        <v>260000</v>
      </c>
      <c r="K36" s="81">
        <v>7</v>
      </c>
      <c r="L36" s="81">
        <v>0</v>
      </c>
      <c r="M36" s="81">
        <v>45</v>
      </c>
      <c r="N36" s="91">
        <v>3</v>
      </c>
      <c r="O36" s="92">
        <v>0</v>
      </c>
      <c r="P36" s="93">
        <f>N36+O36</f>
        <v>3</v>
      </c>
      <c r="Q36" s="82">
        <f>IFERROR(P36/M36,"-")</f>
        <v>0.066666666666667</v>
      </c>
      <c r="R36" s="81">
        <v>0</v>
      </c>
      <c r="S36" s="81">
        <v>2</v>
      </c>
      <c r="T36" s="82">
        <f>IFERROR(S36/(O36+P36),"-")</f>
        <v>0.66666666666667</v>
      </c>
      <c r="U36" s="182">
        <f>IFERROR(J36/SUM(P36:P39),"-")</f>
        <v>10400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SUM(X36:X39)-SUM(J36:J39)</f>
        <v>-14000</v>
      </c>
      <c r="AB36" s="85">
        <f>SUM(X36:X39)/SUM(J36:J39)</f>
        <v>0.94615384615385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0.66666666666667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117</v>
      </c>
      <c r="E37" s="203" t="s">
        <v>118</v>
      </c>
      <c r="F37" s="203" t="s">
        <v>64</v>
      </c>
      <c r="G37" s="203"/>
      <c r="H37" s="90" t="s">
        <v>127</v>
      </c>
      <c r="I37" s="90" t="s">
        <v>100</v>
      </c>
      <c r="J37" s="188"/>
      <c r="K37" s="81">
        <v>5</v>
      </c>
      <c r="L37" s="81">
        <v>0</v>
      </c>
      <c r="M37" s="81">
        <v>31</v>
      </c>
      <c r="N37" s="91">
        <v>1</v>
      </c>
      <c r="O37" s="92">
        <v>0</v>
      </c>
      <c r="P37" s="93">
        <f>N37+O37</f>
        <v>1</v>
      </c>
      <c r="Q37" s="82">
        <f>IFERROR(P37/M37,"-")</f>
        <v>0.032258064516129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1</v>
      </c>
      <c r="X37" s="186">
        <v>5000</v>
      </c>
      <c r="Y37" s="187">
        <f>IFERROR(X37/P37,"-")</f>
        <v>5000</v>
      </c>
      <c r="Z37" s="187">
        <f>IFERROR(X37/V37,"-")</f>
        <v>5000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1</v>
      </c>
      <c r="BG37" s="112">
        <v>1</v>
      </c>
      <c r="BH37" s="114">
        <f>IFERROR(BG37/BE37,"-")</f>
        <v>1</v>
      </c>
      <c r="BI37" s="115">
        <v>5000</v>
      </c>
      <c r="BJ37" s="116">
        <f>IFERROR(BI37/BE37,"-")</f>
        <v>5000</v>
      </c>
      <c r="BK37" s="117">
        <v>1</v>
      </c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5000</v>
      </c>
      <c r="CQ37" s="141">
        <v>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139</v>
      </c>
      <c r="C38" s="203"/>
      <c r="D38" s="203" t="s">
        <v>120</v>
      </c>
      <c r="E38" s="203" t="s">
        <v>121</v>
      </c>
      <c r="F38" s="203" t="s">
        <v>64</v>
      </c>
      <c r="G38" s="203"/>
      <c r="H38" s="90" t="s">
        <v>127</v>
      </c>
      <c r="I38" s="90" t="s">
        <v>104</v>
      </c>
      <c r="J38" s="188"/>
      <c r="K38" s="81">
        <v>18</v>
      </c>
      <c r="L38" s="81">
        <v>0</v>
      </c>
      <c r="M38" s="81">
        <v>91</v>
      </c>
      <c r="N38" s="91">
        <v>8</v>
      </c>
      <c r="O38" s="92">
        <v>0</v>
      </c>
      <c r="P38" s="93">
        <f>N38+O38</f>
        <v>8</v>
      </c>
      <c r="Q38" s="82">
        <f>IFERROR(P38/M38,"-")</f>
        <v>0.087912087912088</v>
      </c>
      <c r="R38" s="81">
        <v>2</v>
      </c>
      <c r="S38" s="81">
        <v>1</v>
      </c>
      <c r="T38" s="82">
        <f>IFERROR(S38/(O38+P38),"-")</f>
        <v>0.125</v>
      </c>
      <c r="U38" s="182"/>
      <c r="V38" s="84">
        <v>1</v>
      </c>
      <c r="W38" s="82">
        <f>IF(P38=0,"-",V38/P38)</f>
        <v>0.125</v>
      </c>
      <c r="X38" s="186">
        <v>5000</v>
      </c>
      <c r="Y38" s="187">
        <f>IFERROR(X38/P38,"-")</f>
        <v>625</v>
      </c>
      <c r="Z38" s="187">
        <f>IFERROR(X38/V38,"-")</f>
        <v>5000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0.125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1</v>
      </c>
      <c r="BF38" s="113">
        <f>IF(P38=0,"",IF(BE38=0,"",(BE38/P38)))</f>
        <v>0.125</v>
      </c>
      <c r="BG38" s="112">
        <v>1</v>
      </c>
      <c r="BH38" s="114">
        <f>IFERROR(BG38/BE38,"-")</f>
        <v>1</v>
      </c>
      <c r="BI38" s="115">
        <v>5000</v>
      </c>
      <c r="BJ38" s="116">
        <f>IFERROR(BI38/BE38,"-")</f>
        <v>5000</v>
      </c>
      <c r="BK38" s="117">
        <v>1</v>
      </c>
      <c r="BL38" s="117"/>
      <c r="BM38" s="117"/>
      <c r="BN38" s="119">
        <v>5</v>
      </c>
      <c r="BO38" s="120">
        <f>IF(P38=0,"",IF(BN38=0,"",(BN38/P38)))</f>
        <v>0.625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0.125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5000</v>
      </c>
      <c r="CQ38" s="141">
        <v>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140</v>
      </c>
      <c r="C39" s="203"/>
      <c r="D39" s="203" t="s">
        <v>75</v>
      </c>
      <c r="E39" s="203" t="s">
        <v>75</v>
      </c>
      <c r="F39" s="203" t="s">
        <v>76</v>
      </c>
      <c r="G39" s="203"/>
      <c r="H39" s="90"/>
      <c r="I39" s="90"/>
      <c r="J39" s="188"/>
      <c r="K39" s="81">
        <v>125</v>
      </c>
      <c r="L39" s="81">
        <v>63</v>
      </c>
      <c r="M39" s="81">
        <v>111</v>
      </c>
      <c r="N39" s="91">
        <v>13</v>
      </c>
      <c r="O39" s="92">
        <v>0</v>
      </c>
      <c r="P39" s="93">
        <f>N39+O39</f>
        <v>13</v>
      </c>
      <c r="Q39" s="82">
        <f>IFERROR(P39/M39,"-")</f>
        <v>0.11711711711712</v>
      </c>
      <c r="R39" s="81">
        <v>6</v>
      </c>
      <c r="S39" s="81">
        <v>1</v>
      </c>
      <c r="T39" s="82">
        <f>IFERROR(S39/(O39+P39),"-")</f>
        <v>0.076923076923077</v>
      </c>
      <c r="U39" s="182"/>
      <c r="V39" s="84">
        <v>7</v>
      </c>
      <c r="W39" s="82">
        <f>IF(P39=0,"-",V39/P39)</f>
        <v>0.53846153846154</v>
      </c>
      <c r="X39" s="186">
        <v>236000</v>
      </c>
      <c r="Y39" s="187">
        <f>IFERROR(X39/P39,"-")</f>
        <v>18153.846153846</v>
      </c>
      <c r="Z39" s="187">
        <f>IFERROR(X39/V39,"-")</f>
        <v>33714.285714286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0.076923076923077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0.076923076923077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3</v>
      </c>
      <c r="BO39" s="120">
        <f>IF(P39=0,"",IF(BN39=0,"",(BN39/P39)))</f>
        <v>0.23076923076923</v>
      </c>
      <c r="BP39" s="121">
        <v>2</v>
      </c>
      <c r="BQ39" s="122">
        <f>IFERROR(BP39/BN39,"-")</f>
        <v>0.66666666666667</v>
      </c>
      <c r="BR39" s="123">
        <v>43000</v>
      </c>
      <c r="BS39" s="124">
        <f>IFERROR(BR39/BN39,"-")</f>
        <v>14333.333333333</v>
      </c>
      <c r="BT39" s="125">
        <v>1</v>
      </c>
      <c r="BU39" s="125"/>
      <c r="BV39" s="125">
        <v>1</v>
      </c>
      <c r="BW39" s="126">
        <v>8</v>
      </c>
      <c r="BX39" s="127">
        <f>IF(P39=0,"",IF(BW39=0,"",(BW39/P39)))</f>
        <v>0.61538461538462</v>
      </c>
      <c r="BY39" s="128">
        <v>5</v>
      </c>
      <c r="BZ39" s="129">
        <f>IFERROR(BY39/BW39,"-")</f>
        <v>0.625</v>
      </c>
      <c r="CA39" s="130">
        <v>193000</v>
      </c>
      <c r="CB39" s="131">
        <f>IFERROR(CA39/BW39,"-")</f>
        <v>24125</v>
      </c>
      <c r="CC39" s="132">
        <v>1</v>
      </c>
      <c r="CD39" s="132">
        <v>1</v>
      </c>
      <c r="CE39" s="132">
        <v>3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7</v>
      </c>
      <c r="CP39" s="141">
        <v>236000</v>
      </c>
      <c r="CQ39" s="141">
        <v>127000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0.104</v>
      </c>
      <c r="B40" s="203" t="s">
        <v>141</v>
      </c>
      <c r="C40" s="203"/>
      <c r="D40" s="203" t="s">
        <v>112</v>
      </c>
      <c r="E40" s="203" t="s">
        <v>113</v>
      </c>
      <c r="F40" s="203" t="s">
        <v>64</v>
      </c>
      <c r="G40" s="203" t="s">
        <v>142</v>
      </c>
      <c r="H40" s="90" t="s">
        <v>143</v>
      </c>
      <c r="I40" s="90" t="s">
        <v>96</v>
      </c>
      <c r="J40" s="188">
        <v>125000</v>
      </c>
      <c r="K40" s="81">
        <v>1</v>
      </c>
      <c r="L40" s="81">
        <v>0</v>
      </c>
      <c r="M40" s="81">
        <v>34</v>
      </c>
      <c r="N40" s="91">
        <v>1</v>
      </c>
      <c r="O40" s="92">
        <v>0</v>
      </c>
      <c r="P40" s="93">
        <f>N40+O40</f>
        <v>1</v>
      </c>
      <c r="Q40" s="82">
        <f>IFERROR(P40/M40,"-")</f>
        <v>0.029411764705882</v>
      </c>
      <c r="R40" s="81">
        <v>0</v>
      </c>
      <c r="S40" s="81">
        <v>1</v>
      </c>
      <c r="T40" s="82">
        <f>IFERROR(S40/(O40+P40),"-")</f>
        <v>1</v>
      </c>
      <c r="U40" s="182">
        <f>IFERROR(J40/SUM(P40:P43),"-")</f>
        <v>20833.333333333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SUM(X40:X43)-SUM(J40:J43)</f>
        <v>-112000</v>
      </c>
      <c r="AB40" s="85">
        <f>SUM(X40:X43)/SUM(J40:J43)</f>
        <v>0.104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144</v>
      </c>
      <c r="C41" s="203"/>
      <c r="D41" s="203" t="s">
        <v>117</v>
      </c>
      <c r="E41" s="203" t="s">
        <v>118</v>
      </c>
      <c r="F41" s="203" t="s">
        <v>64</v>
      </c>
      <c r="G41" s="203"/>
      <c r="H41" s="90" t="s">
        <v>143</v>
      </c>
      <c r="I41" s="90" t="s">
        <v>100</v>
      </c>
      <c r="J41" s="188"/>
      <c r="K41" s="81">
        <v>4</v>
      </c>
      <c r="L41" s="81">
        <v>0</v>
      </c>
      <c r="M41" s="81">
        <v>40</v>
      </c>
      <c r="N41" s="91">
        <v>0</v>
      </c>
      <c r="O41" s="92">
        <v>0</v>
      </c>
      <c r="P41" s="93">
        <f>N41+O41</f>
        <v>0</v>
      </c>
      <c r="Q41" s="82">
        <f>IFERROR(P41/M41,"-")</f>
        <v>0</v>
      </c>
      <c r="R41" s="81">
        <v>0</v>
      </c>
      <c r="S41" s="81">
        <v>0</v>
      </c>
      <c r="T41" s="82" t="str">
        <f>IFERROR(S41/(O41+P41),"-")</f>
        <v>-</v>
      </c>
      <c r="U41" s="182"/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145</v>
      </c>
      <c r="C42" s="203"/>
      <c r="D42" s="203" t="s">
        <v>120</v>
      </c>
      <c r="E42" s="203" t="s">
        <v>121</v>
      </c>
      <c r="F42" s="203" t="s">
        <v>64</v>
      </c>
      <c r="G42" s="203"/>
      <c r="H42" s="90" t="s">
        <v>143</v>
      </c>
      <c r="I42" s="90" t="s">
        <v>104</v>
      </c>
      <c r="J42" s="188"/>
      <c r="K42" s="81">
        <v>6</v>
      </c>
      <c r="L42" s="81">
        <v>0</v>
      </c>
      <c r="M42" s="81">
        <v>50</v>
      </c>
      <c r="N42" s="91">
        <v>2</v>
      </c>
      <c r="O42" s="92">
        <v>0</v>
      </c>
      <c r="P42" s="93">
        <f>N42+O42</f>
        <v>2</v>
      </c>
      <c r="Q42" s="82">
        <f>IFERROR(P42/M42,"-")</f>
        <v>0.04</v>
      </c>
      <c r="R42" s="81">
        <v>0</v>
      </c>
      <c r="S42" s="81">
        <v>2</v>
      </c>
      <c r="T42" s="82">
        <f>IFERROR(S42/(O42+P42),"-")</f>
        <v>1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1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146</v>
      </c>
      <c r="C43" s="203"/>
      <c r="D43" s="203" t="s">
        <v>75</v>
      </c>
      <c r="E43" s="203" t="s">
        <v>75</v>
      </c>
      <c r="F43" s="203" t="s">
        <v>76</v>
      </c>
      <c r="G43" s="203"/>
      <c r="H43" s="90"/>
      <c r="I43" s="90"/>
      <c r="J43" s="188"/>
      <c r="K43" s="81">
        <v>28</v>
      </c>
      <c r="L43" s="81">
        <v>20</v>
      </c>
      <c r="M43" s="81">
        <v>15</v>
      </c>
      <c r="N43" s="91">
        <v>3</v>
      </c>
      <c r="O43" s="92">
        <v>0</v>
      </c>
      <c r="P43" s="93">
        <f>N43+O43</f>
        <v>3</v>
      </c>
      <c r="Q43" s="82">
        <f>IFERROR(P43/M43,"-")</f>
        <v>0.2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0.33333333333333</v>
      </c>
      <c r="X43" s="186">
        <v>13000</v>
      </c>
      <c r="Y43" s="187">
        <f>IFERROR(X43/P43,"-")</f>
        <v>4333.3333333333</v>
      </c>
      <c r="Z43" s="187">
        <f>IFERROR(X43/V43,"-")</f>
        <v>13000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3</v>
      </c>
      <c r="BF43" s="113">
        <f>IF(P43=0,"",IF(BE43=0,"",(BE43/P43)))</f>
        <v>1</v>
      </c>
      <c r="BG43" s="112">
        <v>1</v>
      </c>
      <c r="BH43" s="114">
        <f>IFERROR(BG43/BE43,"-")</f>
        <v>0.33333333333333</v>
      </c>
      <c r="BI43" s="115">
        <v>13000</v>
      </c>
      <c r="BJ43" s="116">
        <f>IFERROR(BI43/BE43,"-")</f>
        <v>4333.3333333333</v>
      </c>
      <c r="BK43" s="117"/>
      <c r="BL43" s="117"/>
      <c r="BM43" s="117">
        <v>1</v>
      </c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13000</v>
      </c>
      <c r="CQ43" s="141">
        <v>13000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0.070588235294118</v>
      </c>
      <c r="B44" s="203" t="s">
        <v>147</v>
      </c>
      <c r="C44" s="203"/>
      <c r="D44" s="203" t="s">
        <v>148</v>
      </c>
      <c r="E44" s="203" t="s">
        <v>149</v>
      </c>
      <c r="F44" s="203" t="s">
        <v>64</v>
      </c>
      <c r="G44" s="203" t="s">
        <v>65</v>
      </c>
      <c r="H44" s="90" t="s">
        <v>150</v>
      </c>
      <c r="I44" s="204" t="s">
        <v>151</v>
      </c>
      <c r="J44" s="188">
        <v>42500</v>
      </c>
      <c r="K44" s="81">
        <v>0</v>
      </c>
      <c r="L44" s="81">
        <v>0</v>
      </c>
      <c r="M44" s="81">
        <v>13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>
        <f>IFERROR(J44/SUM(P44:P46),"-")</f>
        <v>14166.666666667</v>
      </c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>
        <f>SUM(X44:X46)-SUM(J44:J46)</f>
        <v>-39500</v>
      </c>
      <c r="AB44" s="85">
        <f>SUM(X44:X46)/SUM(J44:J46)</f>
        <v>0.070588235294118</v>
      </c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152</v>
      </c>
      <c r="C45" s="203"/>
      <c r="D45" s="203" t="s">
        <v>148</v>
      </c>
      <c r="E45" s="203" t="s">
        <v>149</v>
      </c>
      <c r="F45" s="203" t="s">
        <v>64</v>
      </c>
      <c r="G45" s="203" t="s">
        <v>69</v>
      </c>
      <c r="H45" s="90" t="s">
        <v>150</v>
      </c>
      <c r="I45" s="204" t="s">
        <v>151</v>
      </c>
      <c r="J45" s="188"/>
      <c r="K45" s="81">
        <v>0</v>
      </c>
      <c r="L45" s="81">
        <v>0</v>
      </c>
      <c r="M45" s="81">
        <v>12</v>
      </c>
      <c r="N45" s="91">
        <v>0</v>
      </c>
      <c r="O45" s="92">
        <v>0</v>
      </c>
      <c r="P45" s="93">
        <f>N45+O45</f>
        <v>0</v>
      </c>
      <c r="Q45" s="82">
        <f>IFERROR(P45/M45,"-")</f>
        <v>0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153</v>
      </c>
      <c r="C46" s="203"/>
      <c r="D46" s="203" t="s">
        <v>75</v>
      </c>
      <c r="E46" s="203" t="s">
        <v>75</v>
      </c>
      <c r="F46" s="203" t="s">
        <v>76</v>
      </c>
      <c r="G46" s="203" t="s">
        <v>77</v>
      </c>
      <c r="H46" s="90"/>
      <c r="I46" s="90"/>
      <c r="J46" s="188"/>
      <c r="K46" s="81">
        <v>35</v>
      </c>
      <c r="L46" s="81">
        <v>17</v>
      </c>
      <c r="M46" s="81">
        <v>10</v>
      </c>
      <c r="N46" s="91">
        <v>3</v>
      </c>
      <c r="O46" s="92">
        <v>0</v>
      </c>
      <c r="P46" s="93">
        <f>N46+O46</f>
        <v>3</v>
      </c>
      <c r="Q46" s="82">
        <f>IFERROR(P46/M46,"-")</f>
        <v>0.3</v>
      </c>
      <c r="R46" s="81">
        <v>2</v>
      </c>
      <c r="S46" s="81">
        <v>0</v>
      </c>
      <c r="T46" s="82">
        <f>IFERROR(S46/(O46+P46),"-")</f>
        <v>0</v>
      </c>
      <c r="U46" s="182"/>
      <c r="V46" s="84">
        <v>1</v>
      </c>
      <c r="W46" s="82">
        <f>IF(P46=0,"-",V46/P46)</f>
        <v>0.33333333333333</v>
      </c>
      <c r="X46" s="186">
        <v>3000</v>
      </c>
      <c r="Y46" s="187">
        <f>IFERROR(X46/P46,"-")</f>
        <v>1000</v>
      </c>
      <c r="Z46" s="187">
        <f>IFERROR(X46/V46,"-")</f>
        <v>3000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0.66666666666667</v>
      </c>
      <c r="BY46" s="128">
        <v>1</v>
      </c>
      <c r="BZ46" s="129">
        <f>IFERROR(BY46/BW46,"-")</f>
        <v>0.5</v>
      </c>
      <c r="CA46" s="130">
        <v>3000</v>
      </c>
      <c r="CB46" s="131">
        <f>IFERROR(CA46/BW46,"-")</f>
        <v>1500</v>
      </c>
      <c r="CC46" s="132">
        <v>1</v>
      </c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3000</v>
      </c>
      <c r="CQ46" s="141">
        <v>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</v>
      </c>
      <c r="B47" s="203" t="s">
        <v>154</v>
      </c>
      <c r="C47" s="203"/>
      <c r="D47" s="203" t="s">
        <v>155</v>
      </c>
      <c r="E47" s="203" t="s">
        <v>156</v>
      </c>
      <c r="F47" s="203" t="s">
        <v>64</v>
      </c>
      <c r="G47" s="203" t="s">
        <v>94</v>
      </c>
      <c r="H47" s="90" t="s">
        <v>150</v>
      </c>
      <c r="I47" s="204" t="s">
        <v>157</v>
      </c>
      <c r="J47" s="188">
        <v>16250</v>
      </c>
      <c r="K47" s="81">
        <v>0</v>
      </c>
      <c r="L47" s="81">
        <v>0</v>
      </c>
      <c r="M47" s="81">
        <v>12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 t="str">
        <f>IFERROR(J47/SUM(P47:P48),"-")</f>
        <v>-</v>
      </c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>
        <f>SUM(X47:X48)-SUM(J47:J48)</f>
        <v>-16250</v>
      </c>
      <c r="AB47" s="85">
        <f>SUM(X47:X48)/SUM(J47:J48)</f>
        <v>0</v>
      </c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158</v>
      </c>
      <c r="C48" s="203"/>
      <c r="D48" s="203" t="s">
        <v>155</v>
      </c>
      <c r="E48" s="203" t="s">
        <v>156</v>
      </c>
      <c r="F48" s="203" t="s">
        <v>76</v>
      </c>
      <c r="G48" s="203"/>
      <c r="H48" s="90"/>
      <c r="I48" s="90"/>
      <c r="J48" s="188"/>
      <c r="K48" s="81">
        <v>2</v>
      </c>
      <c r="L48" s="81">
        <v>2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</v>
      </c>
      <c r="B49" s="203" t="s">
        <v>159</v>
      </c>
      <c r="C49" s="203"/>
      <c r="D49" s="203" t="s">
        <v>148</v>
      </c>
      <c r="E49" s="203" t="s">
        <v>156</v>
      </c>
      <c r="F49" s="203" t="s">
        <v>64</v>
      </c>
      <c r="G49" s="203" t="s">
        <v>107</v>
      </c>
      <c r="H49" s="90" t="s">
        <v>150</v>
      </c>
      <c r="I49" s="205" t="s">
        <v>160</v>
      </c>
      <c r="J49" s="188">
        <v>16250</v>
      </c>
      <c r="K49" s="81">
        <v>2</v>
      </c>
      <c r="L49" s="81">
        <v>0</v>
      </c>
      <c r="M49" s="81">
        <v>7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>
        <f>IFERROR(J49/SUM(P49:P50),"-")</f>
        <v>4062.5</v>
      </c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>
        <f>SUM(X49:X50)-SUM(J49:J50)</f>
        <v>-16250</v>
      </c>
      <c r="AB49" s="85">
        <f>SUM(X49:X50)/SUM(J49:J50)</f>
        <v>0</v>
      </c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161</v>
      </c>
      <c r="C50" s="203"/>
      <c r="D50" s="203" t="s">
        <v>148</v>
      </c>
      <c r="E50" s="203" t="s">
        <v>156</v>
      </c>
      <c r="F50" s="203" t="s">
        <v>76</v>
      </c>
      <c r="G50" s="203"/>
      <c r="H50" s="90"/>
      <c r="I50" s="90"/>
      <c r="J50" s="188"/>
      <c r="K50" s="81">
        <v>11</v>
      </c>
      <c r="L50" s="81">
        <v>10</v>
      </c>
      <c r="M50" s="81">
        <v>14</v>
      </c>
      <c r="N50" s="91">
        <v>4</v>
      </c>
      <c r="O50" s="92">
        <v>0</v>
      </c>
      <c r="P50" s="93">
        <f>N50+O50</f>
        <v>4</v>
      </c>
      <c r="Q50" s="82">
        <f>IFERROR(P50/M50,"-")</f>
        <v>0.28571428571429</v>
      </c>
      <c r="R50" s="81">
        <v>2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3</v>
      </c>
      <c r="BO50" s="120">
        <f>IF(P50=0,"",IF(BN50=0,"",(BN50/P50)))</f>
        <v>0.75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0.25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</v>
      </c>
      <c r="B51" s="203" t="s">
        <v>162</v>
      </c>
      <c r="C51" s="203"/>
      <c r="D51" s="203" t="s">
        <v>163</v>
      </c>
      <c r="E51" s="203" t="s">
        <v>113</v>
      </c>
      <c r="F51" s="203" t="s">
        <v>64</v>
      </c>
      <c r="G51" s="203" t="s">
        <v>65</v>
      </c>
      <c r="H51" s="90" t="s">
        <v>164</v>
      </c>
      <c r="I51" s="205" t="s">
        <v>165</v>
      </c>
      <c r="J51" s="188">
        <v>30000</v>
      </c>
      <c r="K51" s="81">
        <v>5</v>
      </c>
      <c r="L51" s="81">
        <v>0</v>
      </c>
      <c r="M51" s="81">
        <v>40</v>
      </c>
      <c r="N51" s="91">
        <v>2</v>
      </c>
      <c r="O51" s="92">
        <v>0</v>
      </c>
      <c r="P51" s="93">
        <f>N51+O51</f>
        <v>2</v>
      </c>
      <c r="Q51" s="82">
        <f>IFERROR(P51/M51,"-")</f>
        <v>0.05</v>
      </c>
      <c r="R51" s="81">
        <v>1</v>
      </c>
      <c r="S51" s="81">
        <v>0</v>
      </c>
      <c r="T51" s="82">
        <f>IFERROR(S51/(O51+P51),"-")</f>
        <v>0</v>
      </c>
      <c r="U51" s="182">
        <f>IFERROR(J51/SUM(P51:P52),"-")</f>
        <v>10000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-30000</v>
      </c>
      <c r="AB51" s="85">
        <f>SUM(X51:X52)/SUM(J51:J52)</f>
        <v>0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0.5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166</v>
      </c>
      <c r="C52" s="203"/>
      <c r="D52" s="203" t="s">
        <v>163</v>
      </c>
      <c r="E52" s="203" t="s">
        <v>113</v>
      </c>
      <c r="F52" s="203" t="s">
        <v>76</v>
      </c>
      <c r="G52" s="203"/>
      <c r="H52" s="90"/>
      <c r="I52" s="90"/>
      <c r="J52" s="188"/>
      <c r="K52" s="81">
        <v>8</v>
      </c>
      <c r="L52" s="81">
        <v>7</v>
      </c>
      <c r="M52" s="81">
        <v>1</v>
      </c>
      <c r="N52" s="91">
        <v>1</v>
      </c>
      <c r="O52" s="92">
        <v>0</v>
      </c>
      <c r="P52" s="93">
        <f>N52+O52</f>
        <v>1</v>
      </c>
      <c r="Q52" s="82">
        <f>IFERROR(P52/M52,"-")</f>
        <v>1</v>
      </c>
      <c r="R52" s="81">
        <v>0</v>
      </c>
      <c r="S52" s="81">
        <v>1</v>
      </c>
      <c r="T52" s="82">
        <f>IFERROR(S52/(O52+P52),"-")</f>
        <v>1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1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1.7666666666667</v>
      </c>
      <c r="B53" s="203" t="s">
        <v>167</v>
      </c>
      <c r="C53" s="203"/>
      <c r="D53" s="203" t="s">
        <v>168</v>
      </c>
      <c r="E53" s="203" t="s">
        <v>118</v>
      </c>
      <c r="F53" s="203" t="s">
        <v>64</v>
      </c>
      <c r="G53" s="203" t="s">
        <v>65</v>
      </c>
      <c r="H53" s="90" t="s">
        <v>164</v>
      </c>
      <c r="I53" s="204" t="s">
        <v>169</v>
      </c>
      <c r="J53" s="188">
        <v>30000</v>
      </c>
      <c r="K53" s="81">
        <v>6</v>
      </c>
      <c r="L53" s="81">
        <v>0</v>
      </c>
      <c r="M53" s="81">
        <v>27</v>
      </c>
      <c r="N53" s="91">
        <v>1</v>
      </c>
      <c r="O53" s="92">
        <v>0</v>
      </c>
      <c r="P53" s="93">
        <f>N53+O53</f>
        <v>1</v>
      </c>
      <c r="Q53" s="82">
        <f>IFERROR(P53/M53,"-")</f>
        <v>0.037037037037037</v>
      </c>
      <c r="R53" s="81">
        <v>1</v>
      </c>
      <c r="S53" s="81">
        <v>0</v>
      </c>
      <c r="T53" s="82">
        <f>IFERROR(S53/(O53+P53),"-")</f>
        <v>0</v>
      </c>
      <c r="U53" s="182">
        <f>IFERROR(J53/SUM(P53:P54),"-")</f>
        <v>30000</v>
      </c>
      <c r="V53" s="84">
        <v>1</v>
      </c>
      <c r="W53" s="82">
        <f>IF(P53=0,"-",V53/P53)</f>
        <v>1</v>
      </c>
      <c r="X53" s="186">
        <v>53000</v>
      </c>
      <c r="Y53" s="187">
        <f>IFERROR(X53/P53,"-")</f>
        <v>53000</v>
      </c>
      <c r="Z53" s="187">
        <f>IFERROR(X53/V53,"-")</f>
        <v>53000</v>
      </c>
      <c r="AA53" s="188">
        <f>SUM(X53:X54)-SUM(J53:J54)</f>
        <v>23000</v>
      </c>
      <c r="AB53" s="85">
        <f>SUM(X53:X54)/SUM(J53:J54)</f>
        <v>1.7666666666667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1</v>
      </c>
      <c r="BO53" s="120">
        <f>IF(P53=0,"",IF(BN53=0,"",(BN53/P53)))</f>
        <v>1</v>
      </c>
      <c r="BP53" s="121">
        <v>1</v>
      </c>
      <c r="BQ53" s="122">
        <f>IFERROR(BP53/BN53,"-")</f>
        <v>1</v>
      </c>
      <c r="BR53" s="123">
        <v>53000</v>
      </c>
      <c r="BS53" s="124">
        <f>IFERROR(BR53/BN53,"-")</f>
        <v>53000</v>
      </c>
      <c r="BT53" s="125"/>
      <c r="BU53" s="125"/>
      <c r="BV53" s="125">
        <v>1</v>
      </c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53000</v>
      </c>
      <c r="CQ53" s="141">
        <v>53000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170</v>
      </c>
      <c r="C54" s="203"/>
      <c r="D54" s="203" t="s">
        <v>168</v>
      </c>
      <c r="E54" s="203" t="s">
        <v>118</v>
      </c>
      <c r="F54" s="203" t="s">
        <v>76</v>
      </c>
      <c r="G54" s="203"/>
      <c r="H54" s="90"/>
      <c r="I54" s="90"/>
      <c r="J54" s="188"/>
      <c r="K54" s="81">
        <v>12</v>
      </c>
      <c r="L54" s="81">
        <v>6</v>
      </c>
      <c r="M54" s="81">
        <v>6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171</v>
      </c>
      <c r="C55" s="203"/>
      <c r="D55" s="203" t="s">
        <v>126</v>
      </c>
      <c r="E55" s="203" t="s">
        <v>121</v>
      </c>
      <c r="F55" s="203" t="s">
        <v>64</v>
      </c>
      <c r="G55" s="203" t="s">
        <v>65</v>
      </c>
      <c r="H55" s="90" t="s">
        <v>164</v>
      </c>
      <c r="I55" s="205" t="s">
        <v>172</v>
      </c>
      <c r="J55" s="188">
        <v>30000</v>
      </c>
      <c r="K55" s="81">
        <v>3</v>
      </c>
      <c r="L55" s="81">
        <v>0</v>
      </c>
      <c r="M55" s="81">
        <v>24</v>
      </c>
      <c r="N55" s="91">
        <v>2</v>
      </c>
      <c r="O55" s="92">
        <v>0</v>
      </c>
      <c r="P55" s="93">
        <f>N55+O55</f>
        <v>2</v>
      </c>
      <c r="Q55" s="82">
        <f>IFERROR(P55/M55,"-")</f>
        <v>0.083333333333333</v>
      </c>
      <c r="R55" s="81">
        <v>0</v>
      </c>
      <c r="S55" s="81">
        <v>0</v>
      </c>
      <c r="T55" s="82">
        <f>IFERROR(S55/(O55+P55),"-")</f>
        <v>0</v>
      </c>
      <c r="U55" s="182">
        <f>IFERROR(J55/SUM(P55:P56),"-")</f>
        <v>15000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-30000</v>
      </c>
      <c r="AB55" s="85">
        <f>SUM(X55:X56)/SUM(J55:J56)</f>
        <v>0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>
        <v>1</v>
      </c>
      <c r="AN55" s="101">
        <f>IF(P55=0,"",IF(AM55=0,"",(AM55/P55)))</f>
        <v>0.5</v>
      </c>
      <c r="AO55" s="100"/>
      <c r="AP55" s="102">
        <f>IFERROR(AP55/AM55,"-")</f>
        <v>0</v>
      </c>
      <c r="AQ55" s="103"/>
      <c r="AR55" s="104">
        <f>IFERROR(AQ55/AM55,"-")</f>
        <v>0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0.5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173</v>
      </c>
      <c r="C56" s="203"/>
      <c r="D56" s="203" t="s">
        <v>126</v>
      </c>
      <c r="E56" s="203" t="s">
        <v>121</v>
      </c>
      <c r="F56" s="203" t="s">
        <v>76</v>
      </c>
      <c r="G56" s="203"/>
      <c r="H56" s="90"/>
      <c r="I56" s="90"/>
      <c r="J56" s="188"/>
      <c r="K56" s="81">
        <v>13</v>
      </c>
      <c r="L56" s="81">
        <v>11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</v>
      </c>
      <c r="B57" s="203" t="s">
        <v>174</v>
      </c>
      <c r="C57" s="203"/>
      <c r="D57" s="203" t="s">
        <v>175</v>
      </c>
      <c r="E57" s="203" t="s">
        <v>103</v>
      </c>
      <c r="F57" s="203" t="s">
        <v>64</v>
      </c>
      <c r="G57" s="203" t="s">
        <v>65</v>
      </c>
      <c r="H57" s="90" t="s">
        <v>164</v>
      </c>
      <c r="I57" s="205" t="s">
        <v>176</v>
      </c>
      <c r="J57" s="188">
        <v>30000</v>
      </c>
      <c r="K57" s="81">
        <v>2</v>
      </c>
      <c r="L57" s="81">
        <v>0</v>
      </c>
      <c r="M57" s="81">
        <v>33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>
        <f>IFERROR(J57/SUM(P57:P58),"-")</f>
        <v>30000</v>
      </c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>
        <f>SUM(X57:X58)-SUM(J57:J58)</f>
        <v>-30000</v>
      </c>
      <c r="AB57" s="85">
        <f>SUM(X57:X58)/SUM(J57:J58)</f>
        <v>0</v>
      </c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177</v>
      </c>
      <c r="C58" s="203"/>
      <c r="D58" s="203" t="s">
        <v>175</v>
      </c>
      <c r="E58" s="203" t="s">
        <v>103</v>
      </c>
      <c r="F58" s="203" t="s">
        <v>76</v>
      </c>
      <c r="G58" s="203"/>
      <c r="H58" s="90"/>
      <c r="I58" s="90"/>
      <c r="J58" s="188"/>
      <c r="K58" s="81">
        <v>6</v>
      </c>
      <c r="L58" s="81">
        <v>6</v>
      </c>
      <c r="M58" s="81">
        <v>1</v>
      </c>
      <c r="N58" s="91">
        <v>1</v>
      </c>
      <c r="O58" s="92">
        <v>0</v>
      </c>
      <c r="P58" s="93">
        <f>N58+O58</f>
        <v>1</v>
      </c>
      <c r="Q58" s="82">
        <f>IFERROR(P58/M58,"-")</f>
        <v>1</v>
      </c>
      <c r="R58" s="81">
        <v>0</v>
      </c>
      <c r="S58" s="81">
        <v>1</v>
      </c>
      <c r="T58" s="82">
        <f>IFERROR(S58/(O58+P58),"-")</f>
        <v>1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1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</v>
      </c>
      <c r="B59" s="203" t="s">
        <v>178</v>
      </c>
      <c r="C59" s="203"/>
      <c r="D59" s="203" t="s">
        <v>163</v>
      </c>
      <c r="E59" s="203" t="s">
        <v>113</v>
      </c>
      <c r="F59" s="203" t="s">
        <v>64</v>
      </c>
      <c r="G59" s="203" t="s">
        <v>65</v>
      </c>
      <c r="H59" s="90" t="s">
        <v>164</v>
      </c>
      <c r="I59" s="204" t="s">
        <v>179</v>
      </c>
      <c r="J59" s="188">
        <v>30000</v>
      </c>
      <c r="K59" s="81">
        <v>3</v>
      </c>
      <c r="L59" s="81">
        <v>0</v>
      </c>
      <c r="M59" s="81">
        <v>20</v>
      </c>
      <c r="N59" s="91">
        <v>1</v>
      </c>
      <c r="O59" s="92">
        <v>0</v>
      </c>
      <c r="P59" s="93">
        <f>N59+O59</f>
        <v>1</v>
      </c>
      <c r="Q59" s="82">
        <f>IFERROR(P59/M59,"-")</f>
        <v>0.05</v>
      </c>
      <c r="R59" s="81">
        <v>1</v>
      </c>
      <c r="S59" s="81">
        <v>0</v>
      </c>
      <c r="T59" s="82">
        <f>IFERROR(S59/(O59+P59),"-")</f>
        <v>0</v>
      </c>
      <c r="U59" s="182">
        <f>IFERROR(J59/SUM(P59:P60),"-")</f>
        <v>30000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-30000</v>
      </c>
      <c r="AB59" s="85">
        <f>SUM(X59:X60)/SUM(J59:J60)</f>
        <v>0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1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180</v>
      </c>
      <c r="C60" s="203"/>
      <c r="D60" s="203" t="s">
        <v>163</v>
      </c>
      <c r="E60" s="203" t="s">
        <v>113</v>
      </c>
      <c r="F60" s="203" t="s">
        <v>76</v>
      </c>
      <c r="G60" s="203"/>
      <c r="H60" s="90"/>
      <c r="I60" s="90"/>
      <c r="J60" s="188"/>
      <c r="K60" s="81">
        <v>12</v>
      </c>
      <c r="L60" s="81">
        <v>8</v>
      </c>
      <c r="M60" s="81">
        <v>5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</v>
      </c>
      <c r="B61" s="203" t="s">
        <v>181</v>
      </c>
      <c r="C61" s="203"/>
      <c r="D61" s="203" t="s">
        <v>168</v>
      </c>
      <c r="E61" s="203" t="s">
        <v>118</v>
      </c>
      <c r="F61" s="203" t="s">
        <v>64</v>
      </c>
      <c r="G61" s="203" t="s">
        <v>65</v>
      </c>
      <c r="H61" s="90" t="s">
        <v>164</v>
      </c>
      <c r="I61" s="205" t="s">
        <v>160</v>
      </c>
      <c r="J61" s="188">
        <v>30000</v>
      </c>
      <c r="K61" s="81">
        <v>0</v>
      </c>
      <c r="L61" s="81">
        <v>0</v>
      </c>
      <c r="M61" s="81">
        <v>30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 t="str">
        <f>IFERROR(J61/SUM(P61:P62),"-")</f>
        <v>-</v>
      </c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>
        <f>SUM(X61:X62)-SUM(J61:J62)</f>
        <v>-30000</v>
      </c>
      <c r="AB61" s="85">
        <f>SUM(X61:X62)/SUM(J61:J62)</f>
        <v>0</v>
      </c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182</v>
      </c>
      <c r="C62" s="203"/>
      <c r="D62" s="203" t="s">
        <v>168</v>
      </c>
      <c r="E62" s="203" t="s">
        <v>118</v>
      </c>
      <c r="F62" s="203" t="s">
        <v>76</v>
      </c>
      <c r="G62" s="203"/>
      <c r="H62" s="90"/>
      <c r="I62" s="90"/>
      <c r="J62" s="188"/>
      <c r="K62" s="81">
        <v>2</v>
      </c>
      <c r="L62" s="81">
        <v>2</v>
      </c>
      <c r="M62" s="81">
        <v>0</v>
      </c>
      <c r="N62" s="91">
        <v>0</v>
      </c>
      <c r="O62" s="92">
        <v>0</v>
      </c>
      <c r="P62" s="93">
        <f>N62+O62</f>
        <v>0</v>
      </c>
      <c r="Q62" s="82" t="str">
        <f>IFERROR(P62/M62,"-")</f>
        <v>-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183</v>
      </c>
      <c r="C63" s="203"/>
      <c r="D63" s="203" t="s">
        <v>126</v>
      </c>
      <c r="E63" s="203" t="s">
        <v>121</v>
      </c>
      <c r="F63" s="203" t="s">
        <v>64</v>
      </c>
      <c r="G63" s="203" t="s">
        <v>65</v>
      </c>
      <c r="H63" s="90" t="s">
        <v>164</v>
      </c>
      <c r="I63" s="204" t="s">
        <v>157</v>
      </c>
      <c r="J63" s="188">
        <v>30000</v>
      </c>
      <c r="K63" s="81">
        <v>1</v>
      </c>
      <c r="L63" s="81">
        <v>0</v>
      </c>
      <c r="M63" s="81">
        <v>22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>
        <f>IFERROR(J63/SUM(P63:P64),"-")</f>
        <v>30000</v>
      </c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>
        <f>SUM(X63:X64)-SUM(J63:J64)</f>
        <v>-30000</v>
      </c>
      <c r="AB63" s="85">
        <f>SUM(X63:X64)/SUM(J63:J64)</f>
        <v>0</v>
      </c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184</v>
      </c>
      <c r="C64" s="203"/>
      <c r="D64" s="203" t="s">
        <v>126</v>
      </c>
      <c r="E64" s="203" t="s">
        <v>121</v>
      </c>
      <c r="F64" s="203" t="s">
        <v>76</v>
      </c>
      <c r="G64" s="203"/>
      <c r="H64" s="90"/>
      <c r="I64" s="90"/>
      <c r="J64" s="188"/>
      <c r="K64" s="81">
        <v>6</v>
      </c>
      <c r="L64" s="81">
        <v>6</v>
      </c>
      <c r="M64" s="81">
        <v>6</v>
      </c>
      <c r="N64" s="91">
        <v>1</v>
      </c>
      <c r="O64" s="92">
        <v>0</v>
      </c>
      <c r="P64" s="93">
        <f>N64+O64</f>
        <v>1</v>
      </c>
      <c r="Q64" s="82">
        <f>IFERROR(P64/M64,"-")</f>
        <v>0.16666666666667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4.4333333333333</v>
      </c>
      <c r="B65" s="203" t="s">
        <v>185</v>
      </c>
      <c r="C65" s="203"/>
      <c r="D65" s="203" t="s">
        <v>175</v>
      </c>
      <c r="E65" s="203" t="s">
        <v>103</v>
      </c>
      <c r="F65" s="203" t="s">
        <v>64</v>
      </c>
      <c r="G65" s="203" t="s">
        <v>65</v>
      </c>
      <c r="H65" s="90" t="s">
        <v>164</v>
      </c>
      <c r="I65" s="205" t="s">
        <v>186</v>
      </c>
      <c r="J65" s="188">
        <v>30000</v>
      </c>
      <c r="K65" s="81">
        <v>4</v>
      </c>
      <c r="L65" s="81">
        <v>0</v>
      </c>
      <c r="M65" s="81">
        <v>32</v>
      </c>
      <c r="N65" s="91">
        <v>3</v>
      </c>
      <c r="O65" s="92">
        <v>0</v>
      </c>
      <c r="P65" s="93">
        <f>N65+O65</f>
        <v>3</v>
      </c>
      <c r="Q65" s="82">
        <f>IFERROR(P65/M65,"-")</f>
        <v>0.09375</v>
      </c>
      <c r="R65" s="81">
        <v>0</v>
      </c>
      <c r="S65" s="81">
        <v>1</v>
      </c>
      <c r="T65" s="82">
        <f>IFERROR(S65/(O65+P65),"-")</f>
        <v>0.33333333333333</v>
      </c>
      <c r="U65" s="182">
        <f>IFERROR(J65/SUM(P65:P66),"-")</f>
        <v>7500</v>
      </c>
      <c r="V65" s="84">
        <v>1</v>
      </c>
      <c r="W65" s="82">
        <f>IF(P65=0,"-",V65/P65)</f>
        <v>0.33333333333333</v>
      </c>
      <c r="X65" s="186">
        <v>43000</v>
      </c>
      <c r="Y65" s="187">
        <f>IFERROR(X65/P65,"-")</f>
        <v>14333.333333333</v>
      </c>
      <c r="Z65" s="187">
        <f>IFERROR(X65/V65,"-")</f>
        <v>43000</v>
      </c>
      <c r="AA65" s="188">
        <f>SUM(X65:X66)-SUM(J65:J66)</f>
        <v>103000</v>
      </c>
      <c r="AB65" s="85">
        <f>SUM(X65:X66)/SUM(J65:J66)</f>
        <v>4.4333333333333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0.33333333333333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2</v>
      </c>
      <c r="BO65" s="120">
        <f>IF(P65=0,"",IF(BN65=0,"",(BN65/P65)))</f>
        <v>0.66666666666667</v>
      </c>
      <c r="BP65" s="121">
        <v>1</v>
      </c>
      <c r="BQ65" s="122">
        <f>IFERROR(BP65/BN65,"-")</f>
        <v>0.5</v>
      </c>
      <c r="BR65" s="123">
        <v>43000</v>
      </c>
      <c r="BS65" s="124">
        <f>IFERROR(BR65/BN65,"-")</f>
        <v>21500</v>
      </c>
      <c r="BT65" s="125"/>
      <c r="BU65" s="125"/>
      <c r="BV65" s="125">
        <v>1</v>
      </c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43000</v>
      </c>
      <c r="CQ65" s="141">
        <v>43000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187</v>
      </c>
      <c r="C66" s="203"/>
      <c r="D66" s="203" t="s">
        <v>175</v>
      </c>
      <c r="E66" s="203" t="s">
        <v>103</v>
      </c>
      <c r="F66" s="203" t="s">
        <v>76</v>
      </c>
      <c r="G66" s="203"/>
      <c r="H66" s="90"/>
      <c r="I66" s="90"/>
      <c r="J66" s="188"/>
      <c r="K66" s="81">
        <v>19</v>
      </c>
      <c r="L66" s="81">
        <v>12</v>
      </c>
      <c r="M66" s="81">
        <v>2</v>
      </c>
      <c r="N66" s="91">
        <v>1</v>
      </c>
      <c r="O66" s="92">
        <v>0</v>
      </c>
      <c r="P66" s="93">
        <f>N66+O66</f>
        <v>1</v>
      </c>
      <c r="Q66" s="82">
        <f>IFERROR(P66/M66,"-")</f>
        <v>0.5</v>
      </c>
      <c r="R66" s="81">
        <v>1</v>
      </c>
      <c r="S66" s="81">
        <v>0</v>
      </c>
      <c r="T66" s="82">
        <f>IFERROR(S66/(O66+P66),"-")</f>
        <v>0</v>
      </c>
      <c r="U66" s="182"/>
      <c r="V66" s="84">
        <v>1</v>
      </c>
      <c r="W66" s="82">
        <f>IF(P66=0,"-",V66/P66)</f>
        <v>1</v>
      </c>
      <c r="X66" s="186">
        <v>90000</v>
      </c>
      <c r="Y66" s="187">
        <f>IFERROR(X66/P66,"-")</f>
        <v>90000</v>
      </c>
      <c r="Z66" s="187">
        <f>IFERROR(X66/V66,"-")</f>
        <v>90000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1</v>
      </c>
      <c r="BG66" s="112">
        <v>1</v>
      </c>
      <c r="BH66" s="114">
        <f>IFERROR(BG66/BE66,"-")</f>
        <v>1</v>
      </c>
      <c r="BI66" s="115">
        <v>90000</v>
      </c>
      <c r="BJ66" s="116">
        <f>IFERROR(BI66/BE66,"-")</f>
        <v>90000</v>
      </c>
      <c r="BK66" s="117"/>
      <c r="BL66" s="117"/>
      <c r="BM66" s="117">
        <v>1</v>
      </c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90000</v>
      </c>
      <c r="CQ66" s="141">
        <v>90000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</v>
      </c>
      <c r="B67" s="203" t="s">
        <v>188</v>
      </c>
      <c r="C67" s="203"/>
      <c r="D67" s="203" t="s">
        <v>126</v>
      </c>
      <c r="E67" s="203" t="s">
        <v>189</v>
      </c>
      <c r="F67" s="203" t="s">
        <v>64</v>
      </c>
      <c r="G67" s="203" t="s">
        <v>190</v>
      </c>
      <c r="H67" s="90" t="s">
        <v>191</v>
      </c>
      <c r="I67" s="90" t="s">
        <v>192</v>
      </c>
      <c r="J67" s="188">
        <v>50000</v>
      </c>
      <c r="K67" s="81">
        <v>4</v>
      </c>
      <c r="L67" s="81">
        <v>0</v>
      </c>
      <c r="M67" s="81">
        <v>29</v>
      </c>
      <c r="N67" s="91">
        <v>1</v>
      </c>
      <c r="O67" s="92">
        <v>0</v>
      </c>
      <c r="P67" s="93">
        <f>N67+O67</f>
        <v>1</v>
      </c>
      <c r="Q67" s="82">
        <f>IFERROR(P67/M67,"-")</f>
        <v>0.03448275862069</v>
      </c>
      <c r="R67" s="81">
        <v>0</v>
      </c>
      <c r="S67" s="81">
        <v>1</v>
      </c>
      <c r="T67" s="82">
        <f>IFERROR(S67/(O67+P67),"-")</f>
        <v>1</v>
      </c>
      <c r="U67" s="182">
        <f>IFERROR(J67/SUM(P67:P68),"-")</f>
        <v>16666.666666667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-50000</v>
      </c>
      <c r="AB67" s="85">
        <f>SUM(X67:X68)/SUM(J67:J68)</f>
        <v>0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193</v>
      </c>
      <c r="C68" s="203"/>
      <c r="D68" s="203" t="s">
        <v>126</v>
      </c>
      <c r="E68" s="203" t="s">
        <v>189</v>
      </c>
      <c r="F68" s="203" t="s">
        <v>76</v>
      </c>
      <c r="G68" s="203"/>
      <c r="H68" s="90"/>
      <c r="I68" s="90"/>
      <c r="J68" s="188"/>
      <c r="K68" s="81">
        <v>9</v>
      </c>
      <c r="L68" s="81">
        <v>9</v>
      </c>
      <c r="M68" s="81">
        <v>5</v>
      </c>
      <c r="N68" s="91">
        <v>2</v>
      </c>
      <c r="O68" s="92">
        <v>0</v>
      </c>
      <c r="P68" s="93">
        <f>N68+O68</f>
        <v>2</v>
      </c>
      <c r="Q68" s="82">
        <f>IFERROR(P68/M68,"-")</f>
        <v>0.4</v>
      </c>
      <c r="R68" s="81">
        <v>1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0.5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>
        <v>1</v>
      </c>
      <c r="CG68" s="134">
        <f>IF(P68=0,"",IF(CF68=0,"",(CF68/P68)))</f>
        <v>0.5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0.36</v>
      </c>
      <c r="B69" s="203" t="s">
        <v>194</v>
      </c>
      <c r="C69" s="203"/>
      <c r="D69" s="203" t="s">
        <v>163</v>
      </c>
      <c r="E69" s="203" t="s">
        <v>195</v>
      </c>
      <c r="F69" s="203" t="s">
        <v>64</v>
      </c>
      <c r="G69" s="203" t="s">
        <v>190</v>
      </c>
      <c r="H69" s="90" t="s">
        <v>191</v>
      </c>
      <c r="I69" s="90" t="s">
        <v>67</v>
      </c>
      <c r="J69" s="188">
        <v>50000</v>
      </c>
      <c r="K69" s="81">
        <v>3</v>
      </c>
      <c r="L69" s="81">
        <v>0</v>
      </c>
      <c r="M69" s="81">
        <v>26</v>
      </c>
      <c r="N69" s="91">
        <v>1</v>
      </c>
      <c r="O69" s="92">
        <v>0</v>
      </c>
      <c r="P69" s="93">
        <f>N69+O69</f>
        <v>1</v>
      </c>
      <c r="Q69" s="82">
        <f>IFERROR(P69/M69,"-")</f>
        <v>0.038461538461538</v>
      </c>
      <c r="R69" s="81">
        <v>1</v>
      </c>
      <c r="S69" s="81">
        <v>0</v>
      </c>
      <c r="T69" s="82">
        <f>IFERROR(S69/(O69+P69),"-")</f>
        <v>0</v>
      </c>
      <c r="U69" s="182">
        <f>IFERROR(J69/SUM(P69:P70),"-")</f>
        <v>16666.666666667</v>
      </c>
      <c r="V69" s="84">
        <v>1</v>
      </c>
      <c r="W69" s="82">
        <f>IF(P69=0,"-",V69/P69)</f>
        <v>1</v>
      </c>
      <c r="X69" s="186">
        <v>18000</v>
      </c>
      <c r="Y69" s="187">
        <f>IFERROR(X69/P69,"-")</f>
        <v>18000</v>
      </c>
      <c r="Z69" s="187">
        <f>IFERROR(X69/V69,"-")</f>
        <v>18000</v>
      </c>
      <c r="AA69" s="188">
        <f>SUM(X69:X70)-SUM(J69:J70)</f>
        <v>-32000</v>
      </c>
      <c r="AB69" s="85">
        <f>SUM(X69:X70)/SUM(J69:J70)</f>
        <v>0.36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>
        <v>1</v>
      </c>
      <c r="CG69" s="134">
        <f>IF(P69=0,"",IF(CF69=0,"",(CF69/P69)))</f>
        <v>1</v>
      </c>
      <c r="CH69" s="135">
        <v>1</v>
      </c>
      <c r="CI69" s="136">
        <f>IFERROR(CH69/CF69,"-")</f>
        <v>1</v>
      </c>
      <c r="CJ69" s="137">
        <v>18000</v>
      </c>
      <c r="CK69" s="138">
        <f>IFERROR(CJ69/CF69,"-")</f>
        <v>18000</v>
      </c>
      <c r="CL69" s="139"/>
      <c r="CM69" s="139"/>
      <c r="CN69" s="139">
        <v>1</v>
      </c>
      <c r="CO69" s="140">
        <v>1</v>
      </c>
      <c r="CP69" s="141">
        <v>18000</v>
      </c>
      <c r="CQ69" s="141">
        <v>18000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196</v>
      </c>
      <c r="C70" s="203"/>
      <c r="D70" s="203" t="s">
        <v>163</v>
      </c>
      <c r="E70" s="203" t="s">
        <v>195</v>
      </c>
      <c r="F70" s="203" t="s">
        <v>76</v>
      </c>
      <c r="G70" s="203"/>
      <c r="H70" s="90"/>
      <c r="I70" s="90"/>
      <c r="J70" s="188"/>
      <c r="K70" s="81">
        <v>16</v>
      </c>
      <c r="L70" s="81">
        <v>14</v>
      </c>
      <c r="M70" s="81">
        <v>2</v>
      </c>
      <c r="N70" s="91">
        <v>2</v>
      </c>
      <c r="O70" s="92">
        <v>0</v>
      </c>
      <c r="P70" s="93">
        <f>N70+O70</f>
        <v>2</v>
      </c>
      <c r="Q70" s="82">
        <f>IFERROR(P70/M70,"-")</f>
        <v>1</v>
      </c>
      <c r="R70" s="81">
        <v>0</v>
      </c>
      <c r="S70" s="81">
        <v>1</v>
      </c>
      <c r="T70" s="82">
        <f>IFERROR(S70/(O70+P70),"-")</f>
        <v>0.5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0.5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>
        <v>1</v>
      </c>
      <c r="BX70" s="127">
        <f>IF(P70=0,"",IF(BW70=0,"",(BW70/P70)))</f>
        <v>0.5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0.064</v>
      </c>
      <c r="B71" s="203" t="s">
        <v>197</v>
      </c>
      <c r="C71" s="203"/>
      <c r="D71" s="203" t="s">
        <v>198</v>
      </c>
      <c r="E71" s="203" t="s">
        <v>113</v>
      </c>
      <c r="F71" s="203" t="s">
        <v>64</v>
      </c>
      <c r="G71" s="203" t="s">
        <v>131</v>
      </c>
      <c r="H71" s="90" t="s">
        <v>199</v>
      </c>
      <c r="I71" s="204" t="s">
        <v>200</v>
      </c>
      <c r="J71" s="188">
        <v>125000</v>
      </c>
      <c r="K71" s="81">
        <v>3</v>
      </c>
      <c r="L71" s="81">
        <v>0</v>
      </c>
      <c r="M71" s="81">
        <v>41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>
        <f>IFERROR(J71/SUM(P71:P76),"-")</f>
        <v>17857.142857143</v>
      </c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>
        <f>SUM(X71:X76)-SUM(J71:J76)</f>
        <v>-117000</v>
      </c>
      <c r="AB71" s="85">
        <f>SUM(X71:X76)/SUM(J71:J76)</f>
        <v>0.064</v>
      </c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201</v>
      </c>
      <c r="C72" s="203"/>
      <c r="D72" s="203" t="s">
        <v>202</v>
      </c>
      <c r="E72" s="203" t="s">
        <v>118</v>
      </c>
      <c r="F72" s="203" t="s">
        <v>64</v>
      </c>
      <c r="G72" s="203" t="s">
        <v>131</v>
      </c>
      <c r="H72" s="90" t="s">
        <v>199</v>
      </c>
      <c r="I72" s="205" t="s">
        <v>172</v>
      </c>
      <c r="J72" s="188"/>
      <c r="K72" s="81">
        <v>1</v>
      </c>
      <c r="L72" s="81">
        <v>0</v>
      </c>
      <c r="M72" s="81">
        <v>17</v>
      </c>
      <c r="N72" s="91">
        <v>1</v>
      </c>
      <c r="O72" s="92">
        <v>0</v>
      </c>
      <c r="P72" s="93">
        <f>N72+O72</f>
        <v>1</v>
      </c>
      <c r="Q72" s="82">
        <f>IFERROR(P72/M72,"-")</f>
        <v>0.058823529411765</v>
      </c>
      <c r="R72" s="81">
        <v>0</v>
      </c>
      <c r="S72" s="81">
        <v>1</v>
      </c>
      <c r="T72" s="82">
        <f>IFERROR(S72/(O72+P72),"-")</f>
        <v>1</v>
      </c>
      <c r="U72" s="182"/>
      <c r="V72" s="84">
        <v>1</v>
      </c>
      <c r="W72" s="82">
        <f>IF(P72=0,"-",V72/P72)</f>
        <v>1</v>
      </c>
      <c r="X72" s="186">
        <v>0</v>
      </c>
      <c r="Y72" s="187">
        <f>IFERROR(X72/P72,"-")</f>
        <v>0</v>
      </c>
      <c r="Z72" s="187">
        <f>IFERROR(X72/V72,"-")</f>
        <v>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1</v>
      </c>
      <c r="BG72" s="112">
        <v>1</v>
      </c>
      <c r="BH72" s="114">
        <f>IFERROR(BG72/BE72,"-")</f>
        <v>1</v>
      </c>
      <c r="BI72" s="115">
        <v>7000</v>
      </c>
      <c r="BJ72" s="116">
        <f>IFERROR(BI72/BE72,"-")</f>
        <v>7000</v>
      </c>
      <c r="BK72" s="117"/>
      <c r="BL72" s="117">
        <v>1</v>
      </c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0</v>
      </c>
      <c r="CQ72" s="141">
        <v>7000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203</v>
      </c>
      <c r="C73" s="203"/>
      <c r="D73" s="203" t="s">
        <v>204</v>
      </c>
      <c r="E73" s="203" t="s">
        <v>121</v>
      </c>
      <c r="F73" s="203" t="s">
        <v>64</v>
      </c>
      <c r="G73" s="203" t="s">
        <v>131</v>
      </c>
      <c r="H73" s="90" t="s">
        <v>199</v>
      </c>
      <c r="I73" s="204" t="s">
        <v>151</v>
      </c>
      <c r="J73" s="188"/>
      <c r="K73" s="81">
        <v>5</v>
      </c>
      <c r="L73" s="81">
        <v>0</v>
      </c>
      <c r="M73" s="81">
        <v>30</v>
      </c>
      <c r="N73" s="91">
        <v>1</v>
      </c>
      <c r="O73" s="92">
        <v>0</v>
      </c>
      <c r="P73" s="93">
        <f>N73+O73</f>
        <v>1</v>
      </c>
      <c r="Q73" s="82">
        <f>IFERROR(P73/M73,"-")</f>
        <v>0.033333333333333</v>
      </c>
      <c r="R73" s="81">
        <v>0</v>
      </c>
      <c r="S73" s="81">
        <v>1</v>
      </c>
      <c r="T73" s="82">
        <f>IFERROR(S73/(O73+P73),"-")</f>
        <v>1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1</v>
      </c>
      <c r="AN73" s="101">
        <f>IF(P73=0,"",IF(AM73=0,"",(AM73/P73)))</f>
        <v>1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205</v>
      </c>
      <c r="C74" s="203"/>
      <c r="D74" s="203" t="s">
        <v>206</v>
      </c>
      <c r="E74" s="203" t="s">
        <v>103</v>
      </c>
      <c r="F74" s="203" t="s">
        <v>64</v>
      </c>
      <c r="G74" s="203" t="s">
        <v>131</v>
      </c>
      <c r="H74" s="90" t="s">
        <v>199</v>
      </c>
      <c r="I74" s="205" t="s">
        <v>160</v>
      </c>
      <c r="J74" s="188"/>
      <c r="K74" s="81">
        <v>2</v>
      </c>
      <c r="L74" s="81">
        <v>0</v>
      </c>
      <c r="M74" s="81">
        <v>26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207</v>
      </c>
      <c r="C75" s="203"/>
      <c r="D75" s="203" t="s">
        <v>208</v>
      </c>
      <c r="E75" s="203" t="s">
        <v>209</v>
      </c>
      <c r="F75" s="203" t="s">
        <v>64</v>
      </c>
      <c r="G75" s="203" t="s">
        <v>131</v>
      </c>
      <c r="H75" s="90" t="s">
        <v>199</v>
      </c>
      <c r="I75" s="204" t="s">
        <v>157</v>
      </c>
      <c r="J75" s="188"/>
      <c r="K75" s="81">
        <v>7</v>
      </c>
      <c r="L75" s="81">
        <v>0</v>
      </c>
      <c r="M75" s="81">
        <v>36</v>
      </c>
      <c r="N75" s="91">
        <v>2</v>
      </c>
      <c r="O75" s="92">
        <v>0</v>
      </c>
      <c r="P75" s="93">
        <f>N75+O75</f>
        <v>2</v>
      </c>
      <c r="Q75" s="82">
        <f>IFERROR(P75/M75,"-")</f>
        <v>0.055555555555556</v>
      </c>
      <c r="R75" s="81">
        <v>1</v>
      </c>
      <c r="S75" s="81">
        <v>0</v>
      </c>
      <c r="T75" s="82">
        <f>IFERROR(S75/(O75+P75),"-")</f>
        <v>0</v>
      </c>
      <c r="U75" s="182"/>
      <c r="V75" s="84">
        <v>1</v>
      </c>
      <c r="W75" s="82">
        <f>IF(P75=0,"-",V75/P75)</f>
        <v>0.5</v>
      </c>
      <c r="X75" s="186">
        <v>8000</v>
      </c>
      <c r="Y75" s="187">
        <f>IFERROR(X75/P75,"-")</f>
        <v>4000</v>
      </c>
      <c r="Z75" s="187">
        <f>IFERROR(X75/V75,"-")</f>
        <v>8000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1</v>
      </c>
      <c r="BX75" s="127">
        <f>IF(P75=0,"",IF(BW75=0,"",(BW75/P75)))</f>
        <v>0.5</v>
      </c>
      <c r="BY75" s="128">
        <v>1</v>
      </c>
      <c r="BZ75" s="129">
        <f>IFERROR(BY75/BW75,"-")</f>
        <v>1</v>
      </c>
      <c r="CA75" s="130">
        <v>8000</v>
      </c>
      <c r="CB75" s="131">
        <f>IFERROR(CA75/BW75,"-")</f>
        <v>8000</v>
      </c>
      <c r="CC75" s="132"/>
      <c r="CD75" s="132">
        <v>1</v>
      </c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1</v>
      </c>
      <c r="CP75" s="141">
        <v>8000</v>
      </c>
      <c r="CQ75" s="141">
        <v>8000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210</v>
      </c>
      <c r="C76" s="203"/>
      <c r="D76" s="203" t="s">
        <v>75</v>
      </c>
      <c r="E76" s="203" t="s">
        <v>75</v>
      </c>
      <c r="F76" s="203" t="s">
        <v>76</v>
      </c>
      <c r="G76" s="203" t="s">
        <v>211</v>
      </c>
      <c r="H76" s="90"/>
      <c r="I76" s="90"/>
      <c r="J76" s="188"/>
      <c r="K76" s="81">
        <v>124</v>
      </c>
      <c r="L76" s="81">
        <v>30</v>
      </c>
      <c r="M76" s="81">
        <v>15</v>
      </c>
      <c r="N76" s="91">
        <v>3</v>
      </c>
      <c r="O76" s="92">
        <v>0</v>
      </c>
      <c r="P76" s="93">
        <f>N76+O76</f>
        <v>3</v>
      </c>
      <c r="Q76" s="82">
        <f>IFERROR(P76/M76,"-")</f>
        <v>0.2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>
        <v>1</v>
      </c>
      <c r="AW76" s="107">
        <f>IF(P76=0,"",IF(AV76=0,"",(AV76/P76)))</f>
        <v>0.33333333333333</v>
      </c>
      <c r="AX76" s="106"/>
      <c r="AY76" s="108">
        <f>IFERROR(AX76/AV76,"-")</f>
        <v>0</v>
      </c>
      <c r="AZ76" s="109"/>
      <c r="BA76" s="110">
        <f>IFERROR(AZ76/AV76,"-")</f>
        <v>0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>
        <v>1</v>
      </c>
      <c r="BX76" s="127">
        <f>IF(P76=0,"",IF(BW76=0,"",(BW76/P76)))</f>
        <v>0.33333333333333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>
        <v>1</v>
      </c>
      <c r="CG76" s="134">
        <f>IF(P76=0,"",IF(CF76=0,"",(CF76/P76)))</f>
        <v>0.33333333333333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30"/>
      <c r="B77" s="87"/>
      <c r="C77" s="88"/>
      <c r="D77" s="88"/>
      <c r="E77" s="88"/>
      <c r="F77" s="89"/>
      <c r="G77" s="90"/>
      <c r="H77" s="90"/>
      <c r="I77" s="90"/>
      <c r="J77" s="192"/>
      <c r="K77" s="34"/>
      <c r="L77" s="34"/>
      <c r="M77" s="31"/>
      <c r="N77" s="23"/>
      <c r="O77" s="23"/>
      <c r="P77" s="23"/>
      <c r="Q77" s="33"/>
      <c r="R77" s="32"/>
      <c r="S77" s="23"/>
      <c r="T77" s="32"/>
      <c r="U77" s="183"/>
      <c r="V77" s="25"/>
      <c r="W77" s="25"/>
      <c r="X77" s="189"/>
      <c r="Y77" s="189"/>
      <c r="Z77" s="189"/>
      <c r="AA77" s="189"/>
      <c r="AB77" s="33"/>
      <c r="AC77" s="59"/>
      <c r="AD77" s="63"/>
      <c r="AE77" s="64"/>
      <c r="AF77" s="63"/>
      <c r="AG77" s="67"/>
      <c r="AH77" s="68"/>
      <c r="AI77" s="69"/>
      <c r="AJ77" s="70"/>
      <c r="AK77" s="70"/>
      <c r="AL77" s="70"/>
      <c r="AM77" s="63"/>
      <c r="AN77" s="64"/>
      <c r="AO77" s="63"/>
      <c r="AP77" s="67"/>
      <c r="AQ77" s="68"/>
      <c r="AR77" s="69"/>
      <c r="AS77" s="70"/>
      <c r="AT77" s="70"/>
      <c r="AU77" s="70"/>
      <c r="AV77" s="63"/>
      <c r="AW77" s="64"/>
      <c r="AX77" s="63"/>
      <c r="AY77" s="67"/>
      <c r="AZ77" s="68"/>
      <c r="BA77" s="69"/>
      <c r="BB77" s="70"/>
      <c r="BC77" s="70"/>
      <c r="BD77" s="70"/>
      <c r="BE77" s="63"/>
      <c r="BF77" s="64"/>
      <c r="BG77" s="63"/>
      <c r="BH77" s="67"/>
      <c r="BI77" s="68"/>
      <c r="BJ77" s="69"/>
      <c r="BK77" s="70"/>
      <c r="BL77" s="70"/>
      <c r="BM77" s="70"/>
      <c r="BN77" s="65"/>
      <c r="BO77" s="66"/>
      <c r="BP77" s="63"/>
      <c r="BQ77" s="67"/>
      <c r="BR77" s="68"/>
      <c r="BS77" s="69"/>
      <c r="BT77" s="70"/>
      <c r="BU77" s="70"/>
      <c r="BV77" s="70"/>
      <c r="BW77" s="65"/>
      <c r="BX77" s="66"/>
      <c r="BY77" s="63"/>
      <c r="BZ77" s="67"/>
      <c r="CA77" s="68"/>
      <c r="CB77" s="69"/>
      <c r="CC77" s="70"/>
      <c r="CD77" s="70"/>
      <c r="CE77" s="70"/>
      <c r="CF77" s="65"/>
      <c r="CG77" s="66"/>
      <c r="CH77" s="63"/>
      <c r="CI77" s="67"/>
      <c r="CJ77" s="68"/>
      <c r="CK77" s="69"/>
      <c r="CL77" s="70"/>
      <c r="CM77" s="70"/>
      <c r="CN77" s="70"/>
      <c r="CO77" s="71"/>
      <c r="CP77" s="68"/>
      <c r="CQ77" s="68"/>
      <c r="CR77" s="68"/>
      <c r="CS77" s="72"/>
    </row>
    <row r="78" spans="1:98">
      <c r="A78" s="30"/>
      <c r="B78" s="37"/>
      <c r="C78" s="21"/>
      <c r="D78" s="21"/>
      <c r="E78" s="21"/>
      <c r="F78" s="22"/>
      <c r="G78" s="36"/>
      <c r="H78" s="36"/>
      <c r="I78" s="75"/>
      <c r="J78" s="193"/>
      <c r="K78" s="34"/>
      <c r="L78" s="34"/>
      <c r="M78" s="31"/>
      <c r="N78" s="23"/>
      <c r="O78" s="23"/>
      <c r="P78" s="23"/>
      <c r="Q78" s="33"/>
      <c r="R78" s="32"/>
      <c r="S78" s="23"/>
      <c r="T78" s="32"/>
      <c r="U78" s="183"/>
      <c r="V78" s="25"/>
      <c r="W78" s="25"/>
      <c r="X78" s="189"/>
      <c r="Y78" s="189"/>
      <c r="Z78" s="189"/>
      <c r="AA78" s="189"/>
      <c r="AB78" s="33"/>
      <c r="AC78" s="61"/>
      <c r="AD78" s="63"/>
      <c r="AE78" s="64"/>
      <c r="AF78" s="63"/>
      <c r="AG78" s="67"/>
      <c r="AH78" s="68"/>
      <c r="AI78" s="69"/>
      <c r="AJ78" s="70"/>
      <c r="AK78" s="70"/>
      <c r="AL78" s="70"/>
      <c r="AM78" s="63"/>
      <c r="AN78" s="64"/>
      <c r="AO78" s="63"/>
      <c r="AP78" s="67"/>
      <c r="AQ78" s="68"/>
      <c r="AR78" s="69"/>
      <c r="AS78" s="70"/>
      <c r="AT78" s="70"/>
      <c r="AU78" s="70"/>
      <c r="AV78" s="63"/>
      <c r="AW78" s="64"/>
      <c r="AX78" s="63"/>
      <c r="AY78" s="67"/>
      <c r="AZ78" s="68"/>
      <c r="BA78" s="69"/>
      <c r="BB78" s="70"/>
      <c r="BC78" s="70"/>
      <c r="BD78" s="70"/>
      <c r="BE78" s="63"/>
      <c r="BF78" s="64"/>
      <c r="BG78" s="63"/>
      <c r="BH78" s="67"/>
      <c r="BI78" s="68"/>
      <c r="BJ78" s="69"/>
      <c r="BK78" s="70"/>
      <c r="BL78" s="70"/>
      <c r="BM78" s="70"/>
      <c r="BN78" s="65"/>
      <c r="BO78" s="66"/>
      <c r="BP78" s="63"/>
      <c r="BQ78" s="67"/>
      <c r="BR78" s="68"/>
      <c r="BS78" s="69"/>
      <c r="BT78" s="70"/>
      <c r="BU78" s="70"/>
      <c r="BV78" s="70"/>
      <c r="BW78" s="65"/>
      <c r="BX78" s="66"/>
      <c r="BY78" s="63"/>
      <c r="BZ78" s="67"/>
      <c r="CA78" s="68"/>
      <c r="CB78" s="69"/>
      <c r="CC78" s="70"/>
      <c r="CD78" s="70"/>
      <c r="CE78" s="70"/>
      <c r="CF78" s="65"/>
      <c r="CG78" s="66"/>
      <c r="CH78" s="63"/>
      <c r="CI78" s="67"/>
      <c r="CJ78" s="68"/>
      <c r="CK78" s="69"/>
      <c r="CL78" s="70"/>
      <c r="CM78" s="70"/>
      <c r="CN78" s="70"/>
      <c r="CO78" s="71"/>
      <c r="CP78" s="68"/>
      <c r="CQ78" s="68"/>
      <c r="CR78" s="68"/>
      <c r="CS78" s="72"/>
    </row>
    <row r="79" spans="1:98">
      <c r="A79" s="19">
        <f>AB79</f>
        <v>1.9687616099071</v>
      </c>
      <c r="B79" s="39"/>
      <c r="C79" s="39"/>
      <c r="D79" s="39"/>
      <c r="E79" s="39"/>
      <c r="F79" s="39"/>
      <c r="G79" s="40" t="s">
        <v>212</v>
      </c>
      <c r="H79" s="40"/>
      <c r="I79" s="40"/>
      <c r="J79" s="190">
        <f>SUM(J6:J78)</f>
        <v>3230000</v>
      </c>
      <c r="K79" s="41">
        <f>SUM(K6:K78)</f>
        <v>1786</v>
      </c>
      <c r="L79" s="41">
        <f>SUM(L6:L78)</f>
        <v>741</v>
      </c>
      <c r="M79" s="41">
        <f>SUM(M6:M78)</f>
        <v>2922</v>
      </c>
      <c r="N79" s="41">
        <f>SUM(N6:N78)</f>
        <v>239</v>
      </c>
      <c r="O79" s="41">
        <f>SUM(O6:O78)</f>
        <v>1</v>
      </c>
      <c r="P79" s="41">
        <f>SUM(P6:P78)</f>
        <v>240</v>
      </c>
      <c r="Q79" s="42">
        <f>IFERROR(P79/M79,"-")</f>
        <v>0.082135523613963</v>
      </c>
      <c r="R79" s="78">
        <f>SUM(R6:R78)</f>
        <v>88</v>
      </c>
      <c r="S79" s="78">
        <f>SUM(S6:S78)</f>
        <v>57</v>
      </c>
      <c r="T79" s="42">
        <f>IFERROR(R79/P79,"-")</f>
        <v>0.36666666666667</v>
      </c>
      <c r="U79" s="184">
        <f>IFERROR(J79/P79,"-")</f>
        <v>13458.333333333</v>
      </c>
      <c r="V79" s="44">
        <f>SUM(V6:V78)</f>
        <v>83</v>
      </c>
      <c r="W79" s="42">
        <f>IFERROR(V79/P79,"-")</f>
        <v>0.34583333333333</v>
      </c>
      <c r="X79" s="190">
        <f>SUM(X6:X78)</f>
        <v>6359100</v>
      </c>
      <c r="Y79" s="190">
        <f>IFERROR(X79/P79,"-")</f>
        <v>26496.25</v>
      </c>
      <c r="Z79" s="190">
        <f>IFERROR(X79/V79,"-")</f>
        <v>76615.662650602</v>
      </c>
      <c r="AA79" s="190">
        <f>X79-J79</f>
        <v>3129100</v>
      </c>
      <c r="AB79" s="47">
        <f>X79/J79</f>
        <v>1.9687616099071</v>
      </c>
      <c r="AC79" s="60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23"/>
    <mergeCell ref="J16:J23"/>
    <mergeCell ref="U16:U23"/>
    <mergeCell ref="AA16:AA23"/>
    <mergeCell ref="AB16:AB23"/>
    <mergeCell ref="A24:A28"/>
    <mergeCell ref="J24:J28"/>
    <mergeCell ref="U24:U28"/>
    <mergeCell ref="AA24:AA28"/>
    <mergeCell ref="AB24:AB28"/>
    <mergeCell ref="A29:A30"/>
    <mergeCell ref="J29:J30"/>
    <mergeCell ref="U29:U30"/>
    <mergeCell ref="AA29:AA30"/>
    <mergeCell ref="AB29:AB30"/>
    <mergeCell ref="A31:A35"/>
    <mergeCell ref="J31:J35"/>
    <mergeCell ref="U31:U35"/>
    <mergeCell ref="AA31:AA35"/>
    <mergeCell ref="AB31:AB35"/>
    <mergeCell ref="A36:A39"/>
    <mergeCell ref="J36:J39"/>
    <mergeCell ref="U36:U39"/>
    <mergeCell ref="AA36:AA39"/>
    <mergeCell ref="AB36:AB39"/>
    <mergeCell ref="A40:A43"/>
    <mergeCell ref="J40:J43"/>
    <mergeCell ref="U40:U43"/>
    <mergeCell ref="AA40:AA43"/>
    <mergeCell ref="AB40:AB43"/>
    <mergeCell ref="A44:A46"/>
    <mergeCell ref="J44:J46"/>
    <mergeCell ref="U44:U46"/>
    <mergeCell ref="AA44:AA46"/>
    <mergeCell ref="AB44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6"/>
    <mergeCell ref="J71:J76"/>
    <mergeCell ref="U71:U76"/>
    <mergeCell ref="AA71:AA76"/>
    <mergeCell ref="AB71:AB7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1.28</v>
      </c>
      <c r="B6" s="203" t="s">
        <v>214</v>
      </c>
      <c r="C6" s="203" t="s">
        <v>215</v>
      </c>
      <c r="D6" s="203" t="s">
        <v>175</v>
      </c>
      <c r="E6" s="203" t="s">
        <v>216</v>
      </c>
      <c r="F6" s="203" t="s">
        <v>64</v>
      </c>
      <c r="G6" s="203" t="s">
        <v>217</v>
      </c>
      <c r="H6" s="90" t="s">
        <v>218</v>
      </c>
      <c r="I6" s="90" t="s">
        <v>192</v>
      </c>
      <c r="J6" s="188">
        <v>275000</v>
      </c>
      <c r="K6" s="81">
        <v>13</v>
      </c>
      <c r="L6" s="81">
        <v>0</v>
      </c>
      <c r="M6" s="81">
        <v>46</v>
      </c>
      <c r="N6" s="91">
        <v>5</v>
      </c>
      <c r="O6" s="92">
        <v>0</v>
      </c>
      <c r="P6" s="93">
        <f>N6+O6</f>
        <v>5</v>
      </c>
      <c r="Q6" s="82">
        <f>IFERROR(P6/M6,"-")</f>
        <v>0.10869565217391</v>
      </c>
      <c r="R6" s="81">
        <v>2</v>
      </c>
      <c r="S6" s="81">
        <v>3</v>
      </c>
      <c r="T6" s="82">
        <f>IFERROR(S6/(O6+P6),"-")</f>
        <v>0.6</v>
      </c>
      <c r="U6" s="182">
        <f>IFERROR(J6/SUM(P6:P7),"-")</f>
        <v>19642.857142857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77000</v>
      </c>
      <c r="AB6" s="85">
        <f>SUM(X6:X7)/SUM(J6:J7)</f>
        <v>1.28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219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60</v>
      </c>
      <c r="L7" s="81">
        <v>33</v>
      </c>
      <c r="M7" s="81">
        <v>34</v>
      </c>
      <c r="N7" s="91">
        <v>9</v>
      </c>
      <c r="O7" s="92">
        <v>0</v>
      </c>
      <c r="P7" s="93">
        <f>N7+O7</f>
        <v>9</v>
      </c>
      <c r="Q7" s="82">
        <f>IFERROR(P7/M7,"-")</f>
        <v>0.26470588235294</v>
      </c>
      <c r="R7" s="81">
        <v>2</v>
      </c>
      <c r="S7" s="81">
        <v>2</v>
      </c>
      <c r="T7" s="82">
        <f>IFERROR(S7/(O7+P7),"-")</f>
        <v>0.22222222222222</v>
      </c>
      <c r="U7" s="182"/>
      <c r="V7" s="84">
        <v>3</v>
      </c>
      <c r="W7" s="82">
        <f>IF(P7=0,"-",V7/P7)</f>
        <v>0.33333333333333</v>
      </c>
      <c r="X7" s="186">
        <v>352000</v>
      </c>
      <c r="Y7" s="187">
        <f>IFERROR(X7/P7,"-")</f>
        <v>39111.111111111</v>
      </c>
      <c r="Z7" s="187">
        <f>IFERROR(X7/V7,"-")</f>
        <v>117333.33333333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0.55555555555556</v>
      </c>
      <c r="BP7" s="121">
        <v>3</v>
      </c>
      <c r="BQ7" s="122">
        <f>IFERROR(BP7/BN7,"-")</f>
        <v>0.6</v>
      </c>
      <c r="BR7" s="123">
        <v>352000</v>
      </c>
      <c r="BS7" s="124">
        <f>IFERROR(BR7/BN7,"-")</f>
        <v>70400</v>
      </c>
      <c r="BT7" s="125"/>
      <c r="BU7" s="125">
        <v>1</v>
      </c>
      <c r="BV7" s="125">
        <v>2</v>
      </c>
      <c r="BW7" s="126">
        <v>2</v>
      </c>
      <c r="BX7" s="127">
        <f>IF(P7=0,"",IF(BW7=0,"",(BW7/P7)))</f>
        <v>0.22222222222222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352000</v>
      </c>
      <c r="CQ7" s="141">
        <v>266000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2.85</v>
      </c>
      <c r="B8" s="203" t="s">
        <v>220</v>
      </c>
      <c r="C8" s="203" t="s">
        <v>221</v>
      </c>
      <c r="D8" s="203" t="s">
        <v>222</v>
      </c>
      <c r="E8" s="203" t="s">
        <v>223</v>
      </c>
      <c r="F8" s="203" t="s">
        <v>64</v>
      </c>
      <c r="G8" s="203" t="s">
        <v>224</v>
      </c>
      <c r="H8" s="90" t="s">
        <v>218</v>
      </c>
      <c r="I8" s="90" t="s">
        <v>225</v>
      </c>
      <c r="J8" s="188">
        <v>200000</v>
      </c>
      <c r="K8" s="81">
        <v>41</v>
      </c>
      <c r="L8" s="81">
        <v>0</v>
      </c>
      <c r="M8" s="81">
        <v>93</v>
      </c>
      <c r="N8" s="91">
        <v>11</v>
      </c>
      <c r="O8" s="92">
        <v>0</v>
      </c>
      <c r="P8" s="93">
        <f>N8+O8</f>
        <v>11</v>
      </c>
      <c r="Q8" s="82">
        <f>IFERROR(P8/M8,"-")</f>
        <v>0.11827956989247</v>
      </c>
      <c r="R8" s="81">
        <v>4</v>
      </c>
      <c r="S8" s="81">
        <v>2</v>
      </c>
      <c r="T8" s="82">
        <f>IFERROR(S8/(O8+P8),"-")</f>
        <v>0.18181818181818</v>
      </c>
      <c r="U8" s="182">
        <f>IFERROR(J8/SUM(P8:P9),"-")</f>
        <v>10526.315789474</v>
      </c>
      <c r="V8" s="84">
        <v>4</v>
      </c>
      <c r="W8" s="82">
        <f>IF(P8=0,"-",V8/P8)</f>
        <v>0.36363636363636</v>
      </c>
      <c r="X8" s="186">
        <v>248000</v>
      </c>
      <c r="Y8" s="187">
        <f>IFERROR(X8/P8,"-")</f>
        <v>22545.454545455</v>
      </c>
      <c r="Z8" s="187">
        <f>IFERROR(X8/V8,"-")</f>
        <v>62000</v>
      </c>
      <c r="AA8" s="188">
        <f>SUM(X8:X9)-SUM(J8:J9)</f>
        <v>370000</v>
      </c>
      <c r="AB8" s="85">
        <f>SUM(X8:X9)/SUM(J8:J9)</f>
        <v>2.85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0.090909090909091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0.090909090909091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0.18181818181818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0.27272727272727</v>
      </c>
      <c r="BP8" s="121">
        <v>2</v>
      </c>
      <c r="BQ8" s="122">
        <f>IFERROR(BP8/BN8,"-")</f>
        <v>0.66666666666667</v>
      </c>
      <c r="BR8" s="123">
        <v>51000</v>
      </c>
      <c r="BS8" s="124">
        <f>IFERROR(BR8/BN8,"-")</f>
        <v>17000</v>
      </c>
      <c r="BT8" s="125"/>
      <c r="BU8" s="125">
        <v>1</v>
      </c>
      <c r="BV8" s="125">
        <v>1</v>
      </c>
      <c r="BW8" s="126">
        <v>4</v>
      </c>
      <c r="BX8" s="127">
        <f>IF(P8=0,"",IF(BW8=0,"",(BW8/P8)))</f>
        <v>0.36363636363636</v>
      </c>
      <c r="BY8" s="128">
        <v>2</v>
      </c>
      <c r="BZ8" s="129">
        <f>IFERROR(BY8/BW8,"-")</f>
        <v>0.5</v>
      </c>
      <c r="CA8" s="130">
        <v>197000</v>
      </c>
      <c r="CB8" s="131">
        <f>IFERROR(CA8/BW8,"-")</f>
        <v>49250</v>
      </c>
      <c r="CC8" s="132"/>
      <c r="CD8" s="132"/>
      <c r="CE8" s="132">
        <v>2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248000</v>
      </c>
      <c r="CQ8" s="141">
        <v>107000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226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46</v>
      </c>
      <c r="L9" s="81">
        <v>32</v>
      </c>
      <c r="M9" s="81">
        <v>31</v>
      </c>
      <c r="N9" s="91">
        <v>8</v>
      </c>
      <c r="O9" s="92">
        <v>0</v>
      </c>
      <c r="P9" s="93">
        <f>N9+O9</f>
        <v>8</v>
      </c>
      <c r="Q9" s="82">
        <f>IFERROR(P9/M9,"-")</f>
        <v>0.25806451612903</v>
      </c>
      <c r="R9" s="81">
        <v>4</v>
      </c>
      <c r="S9" s="81">
        <v>1</v>
      </c>
      <c r="T9" s="82">
        <f>IFERROR(S9/(O9+P9),"-")</f>
        <v>0.125</v>
      </c>
      <c r="U9" s="182"/>
      <c r="V9" s="84">
        <v>5</v>
      </c>
      <c r="W9" s="82">
        <f>IF(P9=0,"-",V9/P9)</f>
        <v>0.625</v>
      </c>
      <c r="X9" s="186">
        <v>322000</v>
      </c>
      <c r="Y9" s="187">
        <f>IFERROR(X9/P9,"-")</f>
        <v>40250</v>
      </c>
      <c r="Z9" s="187">
        <f>IFERROR(X9/V9,"-")</f>
        <v>64400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0.5</v>
      </c>
      <c r="BP9" s="121">
        <v>3</v>
      </c>
      <c r="BQ9" s="122">
        <f>IFERROR(BP9/BN9,"-")</f>
        <v>0.75</v>
      </c>
      <c r="BR9" s="123">
        <v>128000</v>
      </c>
      <c r="BS9" s="124">
        <f>IFERROR(BR9/BN9,"-")</f>
        <v>32000</v>
      </c>
      <c r="BT9" s="125"/>
      <c r="BU9" s="125"/>
      <c r="BV9" s="125">
        <v>3</v>
      </c>
      <c r="BW9" s="126">
        <v>2</v>
      </c>
      <c r="BX9" s="127">
        <f>IF(P9=0,"",IF(BW9=0,"",(BW9/P9)))</f>
        <v>0.25</v>
      </c>
      <c r="BY9" s="128">
        <v>2</v>
      </c>
      <c r="BZ9" s="129">
        <f>IFERROR(BY9/BW9,"-")</f>
        <v>1</v>
      </c>
      <c r="CA9" s="130">
        <v>194000</v>
      </c>
      <c r="CB9" s="131">
        <f>IFERROR(CA9/BW9,"-")</f>
        <v>97000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322000</v>
      </c>
      <c r="CQ9" s="141">
        <v>191000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1.9410526315789</v>
      </c>
      <c r="B12" s="39"/>
      <c r="C12" s="39"/>
      <c r="D12" s="39"/>
      <c r="E12" s="39"/>
      <c r="F12" s="39"/>
      <c r="G12" s="40" t="s">
        <v>227</v>
      </c>
      <c r="H12" s="40"/>
      <c r="I12" s="40"/>
      <c r="J12" s="190">
        <f>SUM(J6:J11)</f>
        <v>475000</v>
      </c>
      <c r="K12" s="41">
        <f>SUM(K6:K11)</f>
        <v>160</v>
      </c>
      <c r="L12" s="41">
        <f>SUM(L6:L11)</f>
        <v>65</v>
      </c>
      <c r="M12" s="41">
        <f>SUM(M6:M11)</f>
        <v>204</v>
      </c>
      <c r="N12" s="41">
        <f>SUM(N6:N11)</f>
        <v>33</v>
      </c>
      <c r="O12" s="41">
        <f>SUM(O6:O11)</f>
        <v>0</v>
      </c>
      <c r="P12" s="41">
        <f>SUM(P6:P11)</f>
        <v>33</v>
      </c>
      <c r="Q12" s="42">
        <f>IFERROR(P12/M12,"-")</f>
        <v>0.16176470588235</v>
      </c>
      <c r="R12" s="78">
        <f>SUM(R6:R11)</f>
        <v>12</v>
      </c>
      <c r="S12" s="78">
        <f>SUM(S6:S11)</f>
        <v>8</v>
      </c>
      <c r="T12" s="42">
        <f>IFERROR(R12/P12,"-")</f>
        <v>0.36363636363636</v>
      </c>
      <c r="U12" s="184">
        <f>IFERROR(J12/P12,"-")</f>
        <v>14393.939393939</v>
      </c>
      <c r="V12" s="44">
        <f>SUM(V6:V11)</f>
        <v>12</v>
      </c>
      <c r="W12" s="42">
        <f>IFERROR(V12/P12,"-")</f>
        <v>0.36363636363636</v>
      </c>
      <c r="X12" s="190">
        <f>SUM(X6:X11)</f>
        <v>922000</v>
      </c>
      <c r="Y12" s="190">
        <f>IFERROR(X12/P12,"-")</f>
        <v>27939.393939394</v>
      </c>
      <c r="Z12" s="190">
        <f>IFERROR(X12/V12,"-")</f>
        <v>76833.333333333</v>
      </c>
      <c r="AA12" s="190">
        <f>X12-J12</f>
        <v>447000</v>
      </c>
      <c r="AB12" s="47">
        <f>X12/J12</f>
        <v>1.9410526315789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