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<sst xmlns="http://schemas.openxmlformats.org/spreadsheetml/2006/main" uniqueCount="159">
  <si>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</si>
  <si>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</si>
  <si>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</si>
  <si>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</si>
  <si>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</si>
  <si>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</si>
  <si>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</si>
  <si>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</si>
  <si>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</si>
  <si>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</si>
  <si>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</si>
  <si>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</si>
  <si>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</si>
  <si>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</si>
  <si>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</si>
  <si>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</si>
  <si>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</si>
  <si>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</si>
  <si>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</si>
  <si>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</si>
  <si>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</si>
  <si>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</si>
  <si>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</si>
  <si>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</si>
  <si>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07月</t>
  </si>
  <si>
    <t>どきどき</t>
  </si>
  <si>
    <t>最終更新日</t>
  </si>
  <si>
    <t>10月31日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</si>
  <si>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</si>
  <si>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</si>
  <si>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</si>
  <si>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</si>
  <si>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</si>
  <si>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</si>
  <si>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</si>
  <si>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</si>
  <si>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</si>
  <si>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</si>
  <si>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</si>
  <si>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</si>
  <si>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</si>
  <si>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</si>
  <si>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</si>
  <si>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</si>
  <si>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</si>
  <si>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</si>
  <si>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</si>
  <si>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</si>
  <si>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</si>
  <si>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</si>
  <si>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</si>
  <si>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</si>
  <si>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</si>
  <si>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</si>
  <si>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</si>
  <si>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</si>
  <si>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</si>
  <si>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</si>
  <si>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</si>
  <si>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</si>
  <si>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sd1093</t>
  </si>
  <si>
    <t>C版</t>
  </si>
  <si>
    <t>やってみてダメなら、すぐ退会OK</t>
  </si>
  <si>
    <t>lp02</t>
  </si>
  <si>
    <t>スポーツ報知関西</t>
  </si>
  <si>
    <t>全5段つかみ4回</t>
  </si>
  <si>
    <t>sd1094</t>
  </si>
  <si>
    <t>漫画版</t>
  </si>
  <si>
    <t>なんと一度も利用した事がなかった男性がいた！</t>
  </si>
  <si>
    <t>sd1095</t>
  </si>
  <si>
    <t>黒：熟女版</t>
  </si>
  <si>
    <t>彼女50だけど、すごいんです</t>
  </si>
  <si>
    <t>sd1096</t>
  </si>
  <si>
    <t>黒：右女３</t>
  </si>
  <si>
    <t>トゥギャザーする女性をゲットしようぜ！</t>
  </si>
  <si>
    <t>sd1097</t>
  </si>
  <si>
    <t>(空電共通)</t>
  </si>
  <si>
    <t>空電</t>
  </si>
  <si>
    <t>空電 (共通)</t>
  </si>
  <si>
    <t>sd1098</t>
  </si>
  <si>
    <t>右女３</t>
  </si>
  <si>
    <t>79「ストイックな女性が多い○○。「やっぱりあなたが一番好き！」」</t>
  </si>
  <si>
    <t>スポーツ報知関東</t>
  </si>
  <si>
    <t>半2段つかみ20段保証</t>
  </si>
  <si>
    <t>20段保証</t>
  </si>
  <si>
    <t>sd1099</t>
  </si>
  <si>
    <t>80「女性と会話することがとても良い！」</t>
  </si>
  <si>
    <t>半3段つかみ20段保証</t>
  </si>
  <si>
    <t>sd1100</t>
  </si>
  <si>
    <t>81「最終兵器熟女」</t>
  </si>
  <si>
    <t>半5段つかみ20段保証</t>
  </si>
  <si>
    <t>sd1101</t>
  </si>
  <si>
    <t>sd1102</t>
  </si>
  <si>
    <t>女性からご飯に誘われる。男性はyesかnoか返事するだけ</t>
  </si>
  <si>
    <t>日刊ゲンダイ東海版</t>
  </si>
  <si>
    <t>全2段</t>
  </si>
  <si>
    <t>1～15日</t>
  </si>
  <si>
    <t>sd1103</t>
  </si>
  <si>
    <t>16～31日</t>
  </si>
  <si>
    <t>sd1104</t>
  </si>
  <si>
    <t>sd1105</t>
  </si>
  <si>
    <t>東スポ・大スポ・九スポ・中京</t>
  </si>
  <si>
    <t>記事枠</t>
  </si>
  <si>
    <t>7月25日(木)</t>
  </si>
  <si>
    <t>sd1106</t>
  </si>
  <si>
    <t>sd1107</t>
  </si>
  <si>
    <t>記事</t>
  </si>
  <si>
    <t>スポーツ報知関西　1回目</t>
  </si>
  <si>
    <t>4C終面雑報</t>
  </si>
  <si>
    <t>sd1108</t>
  </si>
  <si>
    <t>スポーツ報知関西　2回目</t>
  </si>
  <si>
    <t>sd1109</t>
  </si>
  <si>
    <t>スポーツ報知関西　3回目</t>
  </si>
  <si>
    <t>sd1110</t>
  </si>
  <si>
    <t>82「お相手するの好きなの。ヤりすぎねえさんの日常。」</t>
  </si>
  <si>
    <t>スポーツ報知関西　4回目</t>
  </si>
  <si>
    <t>sd1111</t>
  </si>
  <si>
    <t>スポーツ報知関西　5回目</t>
  </si>
  <si>
    <t>sd1112</t>
  </si>
  <si>
    <t>スポーツ報知関西　6回目</t>
  </si>
  <si>
    <t>sd1113</t>
  </si>
  <si>
    <t>スポーツ報知関西　7回目</t>
  </si>
  <si>
    <t>sd1114</t>
  </si>
  <si>
    <t>スポーツ報知関西　8回目</t>
  </si>
  <si>
    <t>sd1115</t>
  </si>
  <si>
    <t>スポーツ報知関西　9回目</t>
  </si>
  <si>
    <t>sd1116</t>
  </si>
  <si>
    <t>スポーツ報知関西　10回目</t>
  </si>
  <si>
    <t>sd1117</t>
  </si>
  <si>
    <t>スポーツ報知関西　11回目</t>
  </si>
  <si>
    <t>sd1118</t>
  </si>
  <si>
    <t>スポーツ報知関西　12回目</t>
  </si>
  <si>
    <t>sd1119</t>
  </si>
  <si>
    <t>スポーツ報知関西　13回目</t>
  </si>
  <si>
    <t>sd1120</t>
  </si>
  <si>
    <t>共通</t>
  </si>
  <si>
    <t>sd1121</t>
  </si>
  <si>
    <t>サンスポ関東</t>
  </si>
  <si>
    <t>半2段・半3段つかみ10段保証</t>
  </si>
  <si>
    <t>1～10日</t>
  </si>
  <si>
    <t>sd1122</t>
  </si>
  <si>
    <t>11～20日</t>
  </si>
  <si>
    <t>sd1123</t>
  </si>
  <si>
    <t>21～31日</t>
  </si>
  <si>
    <t>sd1124</t>
  </si>
  <si>
    <t>sd1125</t>
  </si>
  <si>
    <t>サンスポ関西</t>
  </si>
  <si>
    <t>sd1126</t>
  </si>
  <si>
    <t>sd1127</t>
  </si>
  <si>
    <t>sd1128</t>
  </si>
  <si>
    <t>sd1129</t>
  </si>
  <si>
    <t>東スポ</t>
  </si>
  <si>
    <t>半2段金土 8回セット</t>
  </si>
  <si>
    <t>7/1～</t>
  </si>
  <si>
    <t>sd1130</t>
  </si>
  <si>
    <t>右女3</t>
  </si>
  <si>
    <t>sd1131</t>
  </si>
  <si>
    <t>sd1132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</si>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</sst>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40</v>
      </c>
      <c r="D6" s="195">
        <v>1835000</v>
      </c>
      <c r="E6" s="81">
        <v>586</v>
      </c>
      <c r="F6" s="81">
        <v>257</v>
      </c>
      <c r="G6" s="81">
        <v>836</v>
      </c>
      <c r="H6" s="91">
        <v>90</v>
      </c>
      <c r="I6" s="92">
        <v>0</v>
      </c>
      <c r="J6" s="145">
        <f>H6+I6</f>
        <v>90</v>
      </c>
      <c r="K6" s="82">
        <f>IFERROR(J6/G6,"-")</f>
        <v>0.10765550239234</v>
      </c>
      <c r="L6" s="81">
        <v>35</v>
      </c>
      <c r="M6" s="81">
        <v>22</v>
      </c>
      <c r="N6" s="82">
        <f>IFERROR(L6/J6,"-")</f>
        <v>0.38888888888889</v>
      </c>
      <c r="O6" s="83">
        <f>IFERROR(D6/J6,"-")</f>
        <v>20388.888888889</v>
      </c>
      <c r="P6" s="84">
        <v>38</v>
      </c>
      <c r="Q6" s="82">
        <f>IFERROR(P6/J6,"-")</f>
        <v>0.42222222222222</v>
      </c>
      <c r="R6" s="200">
        <v>2759400</v>
      </c>
      <c r="S6" s="201">
        <f>IFERROR(R6/J6,"-")</f>
        <v>30660</v>
      </c>
      <c r="T6" s="201">
        <f>IFERROR(R6/P6,"-")</f>
        <v>72615.789473684</v>
      </c>
      <c r="U6" s="195">
        <f>IFERROR(R6-D6,"-")</f>
        <v>924400</v>
      </c>
      <c r="V6" s="85">
        <f>R6/D6</f>
        <v>1.5037602179837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1835000</v>
      </c>
      <c r="E9" s="41">
        <f>SUM(E6:E7)</f>
        <v>586</v>
      </c>
      <c r="F9" s="41">
        <f>SUM(F6:F7)</f>
        <v>257</v>
      </c>
      <c r="G9" s="41">
        <f>SUM(G6:G7)</f>
        <v>836</v>
      </c>
      <c r="H9" s="41">
        <f>SUM(H6:H7)</f>
        <v>90</v>
      </c>
      <c r="I9" s="41">
        <f>SUM(I6:I7)</f>
        <v>0</v>
      </c>
      <c r="J9" s="41">
        <f>SUM(J6:J7)</f>
        <v>90</v>
      </c>
      <c r="K9" s="42">
        <f>IFERROR(J9/G9,"-")</f>
        <v>0.10765550239234</v>
      </c>
      <c r="L9" s="78">
        <f>SUM(L6:L7)</f>
        <v>35</v>
      </c>
      <c r="M9" s="78">
        <f>SUM(M6:M7)</f>
        <v>22</v>
      </c>
      <c r="N9" s="42">
        <f>IFERROR(L9/J9,"-")</f>
        <v>0.38888888888889</v>
      </c>
      <c r="O9" s="43">
        <f>IFERROR(D9/J9,"-")</f>
        <v>20388.888888889</v>
      </c>
      <c r="P9" s="44">
        <f>SUM(P6:P7)</f>
        <v>38</v>
      </c>
      <c r="Q9" s="42">
        <f>IFERROR(P9/J9,"-")</f>
        <v>0.42222222222222</v>
      </c>
      <c r="R9" s="45">
        <f>SUM(R6:R7)</f>
        <v>2759400</v>
      </c>
      <c r="S9" s="45">
        <f>IFERROR(R9/J9,"-")</f>
        <v>30660</v>
      </c>
      <c r="T9" s="45">
        <f>IFERROR(R9/P9,"-")</f>
        <v>72615.789473684</v>
      </c>
      <c r="U9" s="46">
        <f>SUM(U6:U7)</f>
        <v>924400</v>
      </c>
      <c r="V9" s="47">
        <f>IFERROR(R9/D9,"-")</f>
        <v>1.5037602179837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1.1892857142857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90"/>
      <c r="J6" s="188">
        <v>280000</v>
      </c>
      <c r="K6" s="81">
        <v>3</v>
      </c>
      <c r="L6" s="81">
        <v>0</v>
      </c>
      <c r="M6" s="81">
        <v>25</v>
      </c>
      <c r="N6" s="91">
        <v>1</v>
      </c>
      <c r="O6" s="92">
        <v>0</v>
      </c>
      <c r="P6" s="93">
        <f>N6+O6</f>
        <v>1</v>
      </c>
      <c r="Q6" s="82">
        <f>IFERROR(P6/M6,"-")</f>
        <v>0.04</v>
      </c>
      <c r="R6" s="81">
        <v>0</v>
      </c>
      <c r="S6" s="81">
        <v>0</v>
      </c>
      <c r="T6" s="82">
        <f>IFERROR(S6/(O6+P6),"-")</f>
        <v>0</v>
      </c>
      <c r="U6" s="182">
        <f>IFERROR(J6/SUM(P6:P10),"-")</f>
        <v>21538.461538462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SUM(X6:X10)-SUM(J6:J10)</f>
        <v>53000</v>
      </c>
      <c r="AB6" s="85">
        <f>SUM(X6:X10)/SUM(J6:J10)</f>
        <v>1.1892857142857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1</v>
      </c>
      <c r="BO6" s="120">
        <f>IF(P6=0,"",IF(BN6=0,"",(BN6/P6)))</f>
        <v>1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66</v>
      </c>
      <c r="C7" s="203"/>
      <c r="D7" s="203" t="s">
        <v>67</v>
      </c>
      <c r="E7" s="203" t="s">
        <v>68</v>
      </c>
      <c r="F7" s="203" t="s">
        <v>63</v>
      </c>
      <c r="G7" s="203" t="s">
        <v>64</v>
      </c>
      <c r="H7" s="90" t="s">
        <v>65</v>
      </c>
      <c r="I7" s="90"/>
      <c r="J7" s="188"/>
      <c r="K7" s="81">
        <v>1</v>
      </c>
      <c r="L7" s="81">
        <v>0</v>
      </c>
      <c r="M7" s="81">
        <v>26</v>
      </c>
      <c r="N7" s="91">
        <v>1</v>
      </c>
      <c r="O7" s="92">
        <v>0</v>
      </c>
      <c r="P7" s="93">
        <f>N7+O7</f>
        <v>1</v>
      </c>
      <c r="Q7" s="82">
        <f>IFERROR(P7/M7,"-")</f>
        <v>0.038461538461538</v>
      </c>
      <c r="R7" s="81">
        <v>0</v>
      </c>
      <c r="S7" s="81">
        <v>0</v>
      </c>
      <c r="T7" s="82">
        <f>IFERROR(S7/(O7+P7),"-")</f>
        <v>0</v>
      </c>
      <c r="U7" s="182"/>
      <c r="V7" s="84">
        <v>1</v>
      </c>
      <c r="W7" s="82">
        <f>IF(P7=0,"-",V7/P7)</f>
        <v>1</v>
      </c>
      <c r="X7" s="186">
        <v>3000</v>
      </c>
      <c r="Y7" s="187">
        <f>IFERROR(X7/P7,"-")</f>
        <v>3000</v>
      </c>
      <c r="Z7" s="187">
        <f>IFERROR(X7/V7,"-")</f>
        <v>3000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1</v>
      </c>
      <c r="BO7" s="120">
        <f>IF(P7=0,"",IF(BN7=0,"",(BN7/P7)))</f>
        <v>1</v>
      </c>
      <c r="BP7" s="121">
        <v>1</v>
      </c>
      <c r="BQ7" s="122">
        <f>IFERROR(BP7/BN7,"-")</f>
        <v>1</v>
      </c>
      <c r="BR7" s="123">
        <v>3000</v>
      </c>
      <c r="BS7" s="124">
        <f>IFERROR(BR7/BN7,"-")</f>
        <v>3000</v>
      </c>
      <c r="BT7" s="125">
        <v>1</v>
      </c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3000</v>
      </c>
      <c r="CQ7" s="141">
        <v>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69</v>
      </c>
      <c r="C8" s="203"/>
      <c r="D8" s="203" t="s">
        <v>70</v>
      </c>
      <c r="E8" s="203" t="s">
        <v>71</v>
      </c>
      <c r="F8" s="203" t="s">
        <v>63</v>
      </c>
      <c r="G8" s="203" t="s">
        <v>64</v>
      </c>
      <c r="H8" s="90" t="s">
        <v>65</v>
      </c>
      <c r="I8" s="90"/>
      <c r="J8" s="188"/>
      <c r="K8" s="81">
        <v>0</v>
      </c>
      <c r="L8" s="81">
        <v>0</v>
      </c>
      <c r="M8" s="81">
        <v>13</v>
      </c>
      <c r="N8" s="91">
        <v>0</v>
      </c>
      <c r="O8" s="92">
        <v>0</v>
      </c>
      <c r="P8" s="93">
        <f>N8+O8</f>
        <v>0</v>
      </c>
      <c r="Q8" s="82">
        <f>IFERROR(P8/M8,"-")</f>
        <v>0</v>
      </c>
      <c r="R8" s="81">
        <v>0</v>
      </c>
      <c r="S8" s="81">
        <v>0</v>
      </c>
      <c r="T8" s="82" t="str">
        <f>IFERROR(S8/(O8+P8),"-")</f>
        <v>-</v>
      </c>
      <c r="U8" s="182"/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/>
      <c r="AB8" s="85"/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73</v>
      </c>
      <c r="E9" s="203" t="s">
        <v>74</v>
      </c>
      <c r="F9" s="203" t="s">
        <v>63</v>
      </c>
      <c r="G9" s="203" t="s">
        <v>64</v>
      </c>
      <c r="H9" s="90" t="s">
        <v>65</v>
      </c>
      <c r="I9" s="90"/>
      <c r="J9" s="188"/>
      <c r="K9" s="81">
        <v>2</v>
      </c>
      <c r="L9" s="81">
        <v>0</v>
      </c>
      <c r="M9" s="81">
        <v>7</v>
      </c>
      <c r="N9" s="91">
        <v>1</v>
      </c>
      <c r="O9" s="92">
        <v>0</v>
      </c>
      <c r="P9" s="93">
        <f>N9+O9</f>
        <v>1</v>
      </c>
      <c r="Q9" s="82">
        <f>IFERROR(P9/M9,"-")</f>
        <v>0.14285714285714</v>
      </c>
      <c r="R9" s="81">
        <v>1</v>
      </c>
      <c r="S9" s="81">
        <v>0</v>
      </c>
      <c r="T9" s="82">
        <f>IFERROR(S9/(O9+P9),"-")</f>
        <v>0</v>
      </c>
      <c r="U9" s="182"/>
      <c r="V9" s="84">
        <v>1</v>
      </c>
      <c r="W9" s="82">
        <f>IF(P9=0,"-",V9/P9)</f>
        <v>1</v>
      </c>
      <c r="X9" s="186">
        <v>30000</v>
      </c>
      <c r="Y9" s="187">
        <f>IFERROR(X9/P9,"-")</f>
        <v>30000</v>
      </c>
      <c r="Z9" s="187">
        <f>IFERROR(X9/V9,"-")</f>
        <v>30000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1</v>
      </c>
      <c r="BO9" s="120">
        <f>IF(P9=0,"",IF(BN9=0,"",(BN9/P9)))</f>
        <v>1</v>
      </c>
      <c r="BP9" s="121">
        <v>1</v>
      </c>
      <c r="BQ9" s="122">
        <f>IFERROR(BP9/BN9,"-")</f>
        <v>1</v>
      </c>
      <c r="BR9" s="123">
        <v>30000</v>
      </c>
      <c r="BS9" s="124">
        <f>IFERROR(BR9/BN9,"-")</f>
        <v>30000</v>
      </c>
      <c r="BT9" s="125"/>
      <c r="BU9" s="125"/>
      <c r="BV9" s="125">
        <v>1</v>
      </c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30000</v>
      </c>
      <c r="CQ9" s="141">
        <v>30000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75</v>
      </c>
      <c r="C10" s="203"/>
      <c r="D10" s="203" t="s">
        <v>76</v>
      </c>
      <c r="E10" s="203" t="s">
        <v>76</v>
      </c>
      <c r="F10" s="203" t="s">
        <v>77</v>
      </c>
      <c r="G10" s="203" t="s">
        <v>78</v>
      </c>
      <c r="H10" s="90"/>
      <c r="I10" s="90"/>
      <c r="J10" s="188"/>
      <c r="K10" s="81">
        <v>72</v>
      </c>
      <c r="L10" s="81">
        <v>40</v>
      </c>
      <c r="M10" s="81">
        <v>22</v>
      </c>
      <c r="N10" s="91">
        <v>10</v>
      </c>
      <c r="O10" s="92">
        <v>0</v>
      </c>
      <c r="P10" s="93">
        <f>N10+O10</f>
        <v>10</v>
      </c>
      <c r="Q10" s="82">
        <f>IFERROR(P10/M10,"-")</f>
        <v>0.45454545454545</v>
      </c>
      <c r="R10" s="81">
        <v>7</v>
      </c>
      <c r="S10" s="81">
        <v>1</v>
      </c>
      <c r="T10" s="82">
        <f>IFERROR(S10/(O10+P10),"-")</f>
        <v>0.1</v>
      </c>
      <c r="U10" s="182"/>
      <c r="V10" s="84">
        <v>6</v>
      </c>
      <c r="W10" s="82">
        <f>IF(P10=0,"-",V10/P10)</f>
        <v>0.6</v>
      </c>
      <c r="X10" s="186">
        <v>300000</v>
      </c>
      <c r="Y10" s="187">
        <f>IFERROR(X10/P10,"-")</f>
        <v>30000</v>
      </c>
      <c r="Z10" s="187">
        <f>IFERROR(X10/V10,"-")</f>
        <v>50000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1</v>
      </c>
      <c r="AW10" s="107">
        <f>IF(P10=0,"",IF(AV10=0,"",(AV10/P10)))</f>
        <v>0.1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4</v>
      </c>
      <c r="BO10" s="120">
        <f>IF(P10=0,"",IF(BN10=0,"",(BN10/P10)))</f>
        <v>0.4</v>
      </c>
      <c r="BP10" s="121">
        <v>2</v>
      </c>
      <c r="BQ10" s="122">
        <f>IFERROR(BP10/BN10,"-")</f>
        <v>0.5</v>
      </c>
      <c r="BR10" s="123">
        <v>53000</v>
      </c>
      <c r="BS10" s="124">
        <f>IFERROR(BR10/BN10,"-")</f>
        <v>13250</v>
      </c>
      <c r="BT10" s="125"/>
      <c r="BU10" s="125"/>
      <c r="BV10" s="125">
        <v>2</v>
      </c>
      <c r="BW10" s="126">
        <v>5</v>
      </c>
      <c r="BX10" s="127">
        <f>IF(P10=0,"",IF(BW10=0,"",(BW10/P10)))</f>
        <v>0.5</v>
      </c>
      <c r="BY10" s="128">
        <v>4</v>
      </c>
      <c r="BZ10" s="129">
        <f>IFERROR(BY10/BW10,"-")</f>
        <v>0.8</v>
      </c>
      <c r="CA10" s="130">
        <v>247000</v>
      </c>
      <c r="CB10" s="131">
        <f>IFERROR(CA10/BW10,"-")</f>
        <v>49400</v>
      </c>
      <c r="CC10" s="132"/>
      <c r="CD10" s="132"/>
      <c r="CE10" s="132">
        <v>4</v>
      </c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6</v>
      </c>
      <c r="CP10" s="141">
        <v>300000</v>
      </c>
      <c r="CQ10" s="141">
        <v>114000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0.024615384615385</v>
      </c>
      <c r="B11" s="203" t="s">
        <v>79</v>
      </c>
      <c r="C11" s="203"/>
      <c r="D11" s="203" t="s">
        <v>80</v>
      </c>
      <c r="E11" s="203" t="s">
        <v>81</v>
      </c>
      <c r="F11" s="203" t="s">
        <v>63</v>
      </c>
      <c r="G11" s="203" t="s">
        <v>82</v>
      </c>
      <c r="H11" s="90" t="s">
        <v>83</v>
      </c>
      <c r="I11" s="90" t="s">
        <v>84</v>
      </c>
      <c r="J11" s="188">
        <v>325000</v>
      </c>
      <c r="K11" s="81">
        <v>6</v>
      </c>
      <c r="L11" s="81">
        <v>0</v>
      </c>
      <c r="M11" s="81">
        <v>47</v>
      </c>
      <c r="N11" s="91">
        <v>0</v>
      </c>
      <c r="O11" s="92">
        <v>0</v>
      </c>
      <c r="P11" s="93">
        <f>N11+O11</f>
        <v>0</v>
      </c>
      <c r="Q11" s="82">
        <f>IFERROR(P11/M11,"-")</f>
        <v>0</v>
      </c>
      <c r="R11" s="81">
        <v>0</v>
      </c>
      <c r="S11" s="81">
        <v>0</v>
      </c>
      <c r="T11" s="82" t="str">
        <f>IFERROR(S11/(O11+P11),"-")</f>
        <v>-</v>
      </c>
      <c r="U11" s="182">
        <f>IFERROR(J11/SUM(P11:P14),"-")</f>
        <v>54166.666666667</v>
      </c>
      <c r="V11" s="84">
        <v>0</v>
      </c>
      <c r="W11" s="82" t="str">
        <f>IF(P11=0,"-",V11/P11)</f>
        <v>-</v>
      </c>
      <c r="X11" s="186">
        <v>0</v>
      </c>
      <c r="Y11" s="187" t="str">
        <f>IFERROR(X11/P11,"-")</f>
        <v>-</v>
      </c>
      <c r="Z11" s="187" t="str">
        <f>IFERROR(X11/V11,"-")</f>
        <v>-</v>
      </c>
      <c r="AA11" s="188">
        <f>SUM(X11:X14)-SUM(J11:J14)</f>
        <v>-317000</v>
      </c>
      <c r="AB11" s="85">
        <f>SUM(X11:X14)/SUM(J11:J14)</f>
        <v>0.024615384615385</v>
      </c>
      <c r="AC11" s="79"/>
      <c r="AD11" s="94"/>
      <c r="AE11" s="95" t="str">
        <f>IF(P11=0,"",IF(AD11=0,"",(AD11/P11)))</f>
        <v/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 t="str">
        <f>IF(P11=0,"",IF(AM11=0,"",(AM11/P11)))</f>
        <v/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 t="str">
        <f>IF(P11=0,"",IF(AV11=0,"",(AV11/P11)))</f>
        <v/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 t="str">
        <f>IF(P11=0,"",IF(BE11=0,"",(BE11/P11)))</f>
        <v/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 t="str">
        <f>IF(P11=0,"",IF(BN11=0,"",(BN11/P11)))</f>
        <v/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 t="str">
        <f>IF(P11=0,"",IF(BW11=0,"",(BW11/P11)))</f>
        <v/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 t="str">
        <f>IF(P11=0,"",IF(CF11=0,"",(CF11/P11)))</f>
        <v/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85</v>
      </c>
      <c r="C12" s="203"/>
      <c r="D12" s="203" t="s">
        <v>80</v>
      </c>
      <c r="E12" s="203" t="s">
        <v>86</v>
      </c>
      <c r="F12" s="203" t="s">
        <v>63</v>
      </c>
      <c r="G12" s="203" t="s">
        <v>82</v>
      </c>
      <c r="H12" s="90" t="s">
        <v>87</v>
      </c>
      <c r="I12" s="90"/>
      <c r="J12" s="188"/>
      <c r="K12" s="81">
        <v>9</v>
      </c>
      <c r="L12" s="81">
        <v>0</v>
      </c>
      <c r="M12" s="81">
        <v>41</v>
      </c>
      <c r="N12" s="91">
        <v>1</v>
      </c>
      <c r="O12" s="92">
        <v>0</v>
      </c>
      <c r="P12" s="93">
        <f>N12+O12</f>
        <v>1</v>
      </c>
      <c r="Q12" s="82">
        <f>IFERROR(P12/M12,"-")</f>
        <v>0.024390243902439</v>
      </c>
      <c r="R12" s="81">
        <v>1</v>
      </c>
      <c r="S12" s="81">
        <v>0</v>
      </c>
      <c r="T12" s="82">
        <f>IFERROR(S12/(O12+P12),"-")</f>
        <v>0</v>
      </c>
      <c r="U12" s="182"/>
      <c r="V12" s="84">
        <v>1</v>
      </c>
      <c r="W12" s="82">
        <f>IF(P12=0,"-",V12/P12)</f>
        <v>1</v>
      </c>
      <c r="X12" s="186">
        <v>5000</v>
      </c>
      <c r="Y12" s="187">
        <f>IFERROR(X12/P12,"-")</f>
        <v>5000</v>
      </c>
      <c r="Z12" s="187">
        <f>IFERROR(X12/V12,"-")</f>
        <v>5000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1</v>
      </c>
      <c r="BF12" s="113">
        <f>IF(P12=0,"",IF(BE12=0,"",(BE12/P12)))</f>
        <v>1</v>
      </c>
      <c r="BG12" s="112">
        <v>1</v>
      </c>
      <c r="BH12" s="114">
        <f>IFERROR(BG12/BE12,"-")</f>
        <v>1</v>
      </c>
      <c r="BI12" s="115">
        <v>5000</v>
      </c>
      <c r="BJ12" s="116">
        <f>IFERROR(BI12/BE12,"-")</f>
        <v>5000</v>
      </c>
      <c r="BK12" s="117">
        <v>1</v>
      </c>
      <c r="BL12" s="117"/>
      <c r="BM12" s="117"/>
      <c r="BN12" s="119"/>
      <c r="BO12" s="120">
        <f>IF(P12=0,"",IF(BN12=0,"",(BN12/P12)))</f>
        <v>0</v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1</v>
      </c>
      <c r="CP12" s="141">
        <v>5000</v>
      </c>
      <c r="CQ12" s="141">
        <v>5000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88</v>
      </c>
      <c r="C13" s="203"/>
      <c r="D13" s="203" t="s">
        <v>80</v>
      </c>
      <c r="E13" s="203" t="s">
        <v>89</v>
      </c>
      <c r="F13" s="203" t="s">
        <v>63</v>
      </c>
      <c r="G13" s="203" t="s">
        <v>82</v>
      </c>
      <c r="H13" s="90" t="s">
        <v>90</v>
      </c>
      <c r="I13" s="90"/>
      <c r="J13" s="188"/>
      <c r="K13" s="81">
        <v>0</v>
      </c>
      <c r="L13" s="81">
        <v>0</v>
      </c>
      <c r="M13" s="81">
        <v>2</v>
      </c>
      <c r="N13" s="91">
        <v>0</v>
      </c>
      <c r="O13" s="92">
        <v>0</v>
      </c>
      <c r="P13" s="93">
        <f>N13+O13</f>
        <v>0</v>
      </c>
      <c r="Q13" s="82">
        <f>IFERROR(P13/M13,"-")</f>
        <v>0</v>
      </c>
      <c r="R13" s="81">
        <v>0</v>
      </c>
      <c r="S13" s="81">
        <v>0</v>
      </c>
      <c r="T13" s="82" t="str">
        <f>IFERROR(S13/(O13+P13),"-")</f>
        <v>-</v>
      </c>
      <c r="U13" s="182"/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91</v>
      </c>
      <c r="C14" s="203"/>
      <c r="D14" s="203" t="s">
        <v>76</v>
      </c>
      <c r="E14" s="203" t="s">
        <v>76</v>
      </c>
      <c r="F14" s="203" t="s">
        <v>77</v>
      </c>
      <c r="G14" s="203"/>
      <c r="H14" s="90"/>
      <c r="I14" s="90"/>
      <c r="J14" s="188"/>
      <c r="K14" s="81">
        <v>87</v>
      </c>
      <c r="L14" s="81">
        <v>47</v>
      </c>
      <c r="M14" s="81">
        <v>5</v>
      </c>
      <c r="N14" s="91">
        <v>5</v>
      </c>
      <c r="O14" s="92">
        <v>0</v>
      </c>
      <c r="P14" s="93">
        <f>N14+O14</f>
        <v>5</v>
      </c>
      <c r="Q14" s="82">
        <f>IFERROR(P14/M14,"-")</f>
        <v>1</v>
      </c>
      <c r="R14" s="81">
        <v>2</v>
      </c>
      <c r="S14" s="81">
        <v>0</v>
      </c>
      <c r="T14" s="82">
        <f>IFERROR(S14/(O14+P14),"-")</f>
        <v>0</v>
      </c>
      <c r="U14" s="182"/>
      <c r="V14" s="84">
        <v>1</v>
      </c>
      <c r="W14" s="82">
        <f>IF(P14=0,"-",V14/P14)</f>
        <v>0.2</v>
      </c>
      <c r="X14" s="186">
        <v>3000</v>
      </c>
      <c r="Y14" s="187">
        <f>IFERROR(X14/P14,"-")</f>
        <v>600</v>
      </c>
      <c r="Z14" s="187">
        <f>IFERROR(X14/V14,"-")</f>
        <v>3000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0.2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/>
      <c r="BO14" s="120">
        <f>IF(P14=0,"",IF(BN14=0,"",(BN14/P14)))</f>
        <v>0</v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>
        <v>3</v>
      </c>
      <c r="BX14" s="127">
        <f>IF(P14=0,"",IF(BW14=0,"",(BW14/P14)))</f>
        <v>0.6</v>
      </c>
      <c r="BY14" s="128">
        <v>1</v>
      </c>
      <c r="BZ14" s="129">
        <f>IFERROR(BY14/BW14,"-")</f>
        <v>0.33333333333333</v>
      </c>
      <c r="CA14" s="130">
        <v>3000</v>
      </c>
      <c r="CB14" s="131">
        <f>IFERROR(CA14/BW14,"-")</f>
        <v>1000</v>
      </c>
      <c r="CC14" s="132">
        <v>1</v>
      </c>
      <c r="CD14" s="132"/>
      <c r="CE14" s="132"/>
      <c r="CF14" s="133">
        <v>1</v>
      </c>
      <c r="CG14" s="134">
        <f>IF(P14=0,"",IF(CF14=0,"",(CF14/P14)))</f>
        <v>0.2</v>
      </c>
      <c r="CH14" s="135"/>
      <c r="CI14" s="136">
        <f>IFERROR(CH14/CF14,"-")</f>
        <v>0</v>
      </c>
      <c r="CJ14" s="137"/>
      <c r="CK14" s="138">
        <f>IFERROR(CJ14/CF14,"-")</f>
        <v>0</v>
      </c>
      <c r="CL14" s="139"/>
      <c r="CM14" s="139"/>
      <c r="CN14" s="139"/>
      <c r="CO14" s="140">
        <v>1</v>
      </c>
      <c r="CP14" s="141">
        <v>3000</v>
      </c>
      <c r="CQ14" s="141">
        <v>3000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>
        <f>AB15</f>
        <v>0.68</v>
      </c>
      <c r="B15" s="203" t="s">
        <v>92</v>
      </c>
      <c r="C15" s="203"/>
      <c r="D15" s="203" t="s">
        <v>80</v>
      </c>
      <c r="E15" s="203" t="s">
        <v>93</v>
      </c>
      <c r="F15" s="203" t="s">
        <v>63</v>
      </c>
      <c r="G15" s="203" t="s">
        <v>94</v>
      </c>
      <c r="H15" s="90" t="s">
        <v>95</v>
      </c>
      <c r="I15" s="90" t="s">
        <v>96</v>
      </c>
      <c r="J15" s="188">
        <v>100000</v>
      </c>
      <c r="K15" s="81">
        <v>1</v>
      </c>
      <c r="L15" s="81">
        <v>0</v>
      </c>
      <c r="M15" s="81">
        <v>22</v>
      </c>
      <c r="N15" s="91">
        <v>0</v>
      </c>
      <c r="O15" s="92">
        <v>0</v>
      </c>
      <c r="P15" s="93">
        <f>N15+O15</f>
        <v>0</v>
      </c>
      <c r="Q15" s="82">
        <f>IFERROR(P15/M15,"-")</f>
        <v>0</v>
      </c>
      <c r="R15" s="81">
        <v>0</v>
      </c>
      <c r="S15" s="81">
        <v>0</v>
      </c>
      <c r="T15" s="82" t="str">
        <f>IFERROR(S15/(O15+P15),"-")</f>
        <v>-</v>
      </c>
      <c r="U15" s="182">
        <f>IFERROR(J15/SUM(P15:P17),"-")</f>
        <v>20000</v>
      </c>
      <c r="V15" s="84">
        <v>0</v>
      </c>
      <c r="W15" s="82" t="str">
        <f>IF(P15=0,"-",V15/P15)</f>
        <v>-</v>
      </c>
      <c r="X15" s="186">
        <v>0</v>
      </c>
      <c r="Y15" s="187" t="str">
        <f>IFERROR(X15/P15,"-")</f>
        <v>-</v>
      </c>
      <c r="Z15" s="187" t="str">
        <f>IFERROR(X15/V15,"-")</f>
        <v>-</v>
      </c>
      <c r="AA15" s="188">
        <f>SUM(X15:X17)-SUM(J15:J17)</f>
        <v>-32000</v>
      </c>
      <c r="AB15" s="85">
        <f>SUM(X15:X17)/SUM(J15:J17)</f>
        <v>0.68</v>
      </c>
      <c r="AC15" s="79"/>
      <c r="AD15" s="94"/>
      <c r="AE15" s="95" t="str">
        <f>IF(P15=0,"",IF(AD15=0,"",(AD15/P15)))</f>
        <v/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 t="str">
        <f>IF(P15=0,"",IF(AM15=0,"",(AM15/P15)))</f>
        <v/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 t="str">
        <f>IF(P15=0,"",IF(AV15=0,"",(AV15/P15)))</f>
        <v/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 t="str">
        <f>IF(P15=0,"",IF(BE15=0,"",(BE15/P15)))</f>
        <v/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 t="str">
        <f>IF(P15=0,"",IF(BN15=0,"",(BN15/P15)))</f>
        <v/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 t="str">
        <f>IF(P15=0,"",IF(BW15=0,"",(BW15/P15)))</f>
        <v/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 t="str">
        <f>IF(P15=0,"",IF(CF15=0,"",(CF15/P15)))</f>
        <v/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97</v>
      </c>
      <c r="C16" s="203"/>
      <c r="D16" s="203" t="s">
        <v>80</v>
      </c>
      <c r="E16" s="203" t="s">
        <v>74</v>
      </c>
      <c r="F16" s="203" t="s">
        <v>63</v>
      </c>
      <c r="G16" s="203"/>
      <c r="H16" s="90" t="s">
        <v>95</v>
      </c>
      <c r="I16" s="90" t="s">
        <v>98</v>
      </c>
      <c r="J16" s="188"/>
      <c r="K16" s="81">
        <v>2</v>
      </c>
      <c r="L16" s="81">
        <v>0</v>
      </c>
      <c r="M16" s="81">
        <v>11</v>
      </c>
      <c r="N16" s="91">
        <v>1</v>
      </c>
      <c r="O16" s="92">
        <v>0</v>
      </c>
      <c r="P16" s="93">
        <f>N16+O16</f>
        <v>1</v>
      </c>
      <c r="Q16" s="82">
        <f>IFERROR(P16/M16,"-")</f>
        <v>0.090909090909091</v>
      </c>
      <c r="R16" s="81">
        <v>0</v>
      </c>
      <c r="S16" s="81">
        <v>0</v>
      </c>
      <c r="T16" s="82">
        <f>IFERROR(S16/(O16+P16),"-")</f>
        <v>0</v>
      </c>
      <c r="U16" s="182"/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1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/>
      <c r="BO16" s="120">
        <f>IF(P16=0,"",IF(BN16=0,"",(BN16/P16)))</f>
        <v>0</v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99</v>
      </c>
      <c r="C17" s="203"/>
      <c r="D17" s="203" t="s">
        <v>76</v>
      </c>
      <c r="E17" s="203" t="s">
        <v>76</v>
      </c>
      <c r="F17" s="203" t="s">
        <v>77</v>
      </c>
      <c r="G17" s="203"/>
      <c r="H17" s="90"/>
      <c r="I17" s="90"/>
      <c r="J17" s="188"/>
      <c r="K17" s="81">
        <v>16</v>
      </c>
      <c r="L17" s="81">
        <v>13</v>
      </c>
      <c r="M17" s="81">
        <v>4</v>
      </c>
      <c r="N17" s="91">
        <v>4</v>
      </c>
      <c r="O17" s="92">
        <v>0</v>
      </c>
      <c r="P17" s="93">
        <f>N17+O17</f>
        <v>4</v>
      </c>
      <c r="Q17" s="82">
        <f>IFERROR(P17/M17,"-")</f>
        <v>1</v>
      </c>
      <c r="R17" s="81">
        <v>2</v>
      </c>
      <c r="S17" s="81">
        <v>2</v>
      </c>
      <c r="T17" s="82">
        <f>IFERROR(S17/(O17+P17),"-")</f>
        <v>0.5</v>
      </c>
      <c r="U17" s="182"/>
      <c r="V17" s="84">
        <v>1</v>
      </c>
      <c r="W17" s="82">
        <f>IF(P17=0,"-",V17/P17)</f>
        <v>0.25</v>
      </c>
      <c r="X17" s="186">
        <v>68000</v>
      </c>
      <c r="Y17" s="187">
        <f>IFERROR(X17/P17,"-")</f>
        <v>17000</v>
      </c>
      <c r="Z17" s="187">
        <f>IFERROR(X17/V17,"-")</f>
        <v>68000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2</v>
      </c>
      <c r="BF17" s="113">
        <f>IF(P17=0,"",IF(BE17=0,"",(BE17/P17)))</f>
        <v>0.5</v>
      </c>
      <c r="BG17" s="112">
        <v>1</v>
      </c>
      <c r="BH17" s="114">
        <f>IFERROR(BG17/BE17,"-")</f>
        <v>0.5</v>
      </c>
      <c r="BI17" s="115">
        <v>68000</v>
      </c>
      <c r="BJ17" s="116">
        <f>IFERROR(BI17/BE17,"-")</f>
        <v>34000</v>
      </c>
      <c r="BK17" s="117"/>
      <c r="BL17" s="117"/>
      <c r="BM17" s="117">
        <v>1</v>
      </c>
      <c r="BN17" s="119">
        <v>1</v>
      </c>
      <c r="BO17" s="120">
        <f>IF(P17=0,"",IF(BN17=0,"",(BN17/P17)))</f>
        <v>0.25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>
        <v>1</v>
      </c>
      <c r="BX17" s="127">
        <f>IF(P17=0,"",IF(BW17=0,"",(BW17/P17)))</f>
        <v>0.25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1</v>
      </c>
      <c r="CP17" s="141">
        <v>68000</v>
      </c>
      <c r="CQ17" s="141">
        <v>68000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>
        <f>AB18</f>
        <v>1.7625</v>
      </c>
      <c r="B18" s="203" t="s">
        <v>100</v>
      </c>
      <c r="C18" s="203"/>
      <c r="D18" s="203"/>
      <c r="E18" s="203"/>
      <c r="F18" s="203" t="s">
        <v>63</v>
      </c>
      <c r="G18" s="203" t="s">
        <v>101</v>
      </c>
      <c r="H18" s="90" t="s">
        <v>102</v>
      </c>
      <c r="I18" s="90" t="s">
        <v>103</v>
      </c>
      <c r="J18" s="188">
        <v>80000</v>
      </c>
      <c r="K18" s="81">
        <v>24</v>
      </c>
      <c r="L18" s="81">
        <v>0</v>
      </c>
      <c r="M18" s="81">
        <v>116</v>
      </c>
      <c r="N18" s="91">
        <v>6</v>
      </c>
      <c r="O18" s="92">
        <v>0</v>
      </c>
      <c r="P18" s="93">
        <f>N18+O18</f>
        <v>6</v>
      </c>
      <c r="Q18" s="82">
        <f>IFERROR(P18/M18,"-")</f>
        <v>0.051724137931034</v>
      </c>
      <c r="R18" s="81">
        <v>1</v>
      </c>
      <c r="S18" s="81">
        <v>3</v>
      </c>
      <c r="T18" s="82">
        <f>IFERROR(S18/(O18+P18),"-")</f>
        <v>0.5</v>
      </c>
      <c r="U18" s="182">
        <f>IFERROR(J18/SUM(P18:P19),"-")</f>
        <v>8000</v>
      </c>
      <c r="V18" s="84">
        <v>3</v>
      </c>
      <c r="W18" s="82">
        <f>IF(P18=0,"-",V18/P18)</f>
        <v>0.5</v>
      </c>
      <c r="X18" s="186">
        <v>141000</v>
      </c>
      <c r="Y18" s="187">
        <f>IFERROR(X18/P18,"-")</f>
        <v>23500</v>
      </c>
      <c r="Z18" s="187">
        <f>IFERROR(X18/V18,"-")</f>
        <v>47000</v>
      </c>
      <c r="AA18" s="188">
        <f>SUM(X18:X19)-SUM(J18:J19)</f>
        <v>61000</v>
      </c>
      <c r="AB18" s="85">
        <f>SUM(X18:X19)/SUM(J18:J19)</f>
        <v>1.7625</v>
      </c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2</v>
      </c>
      <c r="BO18" s="120">
        <f>IF(P18=0,"",IF(BN18=0,"",(BN18/P18)))</f>
        <v>0.33333333333333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4</v>
      </c>
      <c r="BX18" s="127">
        <f>IF(P18=0,"",IF(BW18=0,"",(BW18/P18)))</f>
        <v>0.66666666666667</v>
      </c>
      <c r="BY18" s="128">
        <v>3</v>
      </c>
      <c r="BZ18" s="129">
        <f>IFERROR(BY18/BW18,"-")</f>
        <v>0.75</v>
      </c>
      <c r="CA18" s="130">
        <v>141000</v>
      </c>
      <c r="CB18" s="131">
        <f>IFERROR(CA18/BW18,"-")</f>
        <v>35250</v>
      </c>
      <c r="CC18" s="132">
        <v>2</v>
      </c>
      <c r="CD18" s="132"/>
      <c r="CE18" s="132">
        <v>1</v>
      </c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3</v>
      </c>
      <c r="CP18" s="141">
        <v>141000</v>
      </c>
      <c r="CQ18" s="141">
        <v>133000</v>
      </c>
      <c r="CR18" s="141"/>
      <c r="CS18" s="142" t="str">
        <f>IF(AND(CQ18=0,CR18=0),"",IF(AND(CQ18&lt;=100000,CR18&lt;=100000),"",IF(CQ18/CP18&gt;0.7,"男高",IF(CR18/CP18&gt;0.7,"女高",""))))</f>
        <v>男高</v>
      </c>
    </row>
    <row r="19" spans="1:98">
      <c r="A19" s="80"/>
      <c r="B19" s="203" t="s">
        <v>104</v>
      </c>
      <c r="C19" s="203"/>
      <c r="D19" s="203"/>
      <c r="E19" s="203"/>
      <c r="F19" s="203" t="s">
        <v>77</v>
      </c>
      <c r="G19" s="203"/>
      <c r="H19" s="90"/>
      <c r="I19" s="90"/>
      <c r="J19" s="188"/>
      <c r="K19" s="81">
        <v>21</v>
      </c>
      <c r="L19" s="81">
        <v>15</v>
      </c>
      <c r="M19" s="81">
        <v>1</v>
      </c>
      <c r="N19" s="91">
        <v>4</v>
      </c>
      <c r="O19" s="92">
        <v>0</v>
      </c>
      <c r="P19" s="93">
        <f>N19+O19</f>
        <v>4</v>
      </c>
      <c r="Q19" s="82">
        <f>IFERROR(P19/M19,"-")</f>
        <v>4</v>
      </c>
      <c r="R19" s="81">
        <v>2</v>
      </c>
      <c r="S19" s="81">
        <v>0</v>
      </c>
      <c r="T19" s="82">
        <f>IFERROR(S19/(O19+P19),"-")</f>
        <v>0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4</v>
      </c>
      <c r="BO19" s="120">
        <f>IF(P19=0,"",IF(BN19=0,"",(BN19/P19)))</f>
        <v>1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>
        <f>AB20</f>
        <v>0.63</v>
      </c>
      <c r="B20" s="203" t="s">
        <v>105</v>
      </c>
      <c r="C20" s="203"/>
      <c r="D20" s="203" t="s">
        <v>106</v>
      </c>
      <c r="E20" s="203" t="s">
        <v>81</v>
      </c>
      <c r="F20" s="203" t="s">
        <v>63</v>
      </c>
      <c r="G20" s="203" t="s">
        <v>107</v>
      </c>
      <c r="H20" s="90" t="s">
        <v>108</v>
      </c>
      <c r="I20" s="90"/>
      <c r="J20" s="188">
        <v>300000</v>
      </c>
      <c r="K20" s="81">
        <v>2</v>
      </c>
      <c r="L20" s="81">
        <v>0</v>
      </c>
      <c r="M20" s="81">
        <v>4</v>
      </c>
      <c r="N20" s="91">
        <v>1</v>
      </c>
      <c r="O20" s="92">
        <v>0</v>
      </c>
      <c r="P20" s="93">
        <f>N20+O20</f>
        <v>1</v>
      </c>
      <c r="Q20" s="82">
        <f>IFERROR(P20/M20,"-")</f>
        <v>0.25</v>
      </c>
      <c r="R20" s="81">
        <v>0</v>
      </c>
      <c r="S20" s="81">
        <v>0</v>
      </c>
      <c r="T20" s="82">
        <f>IFERROR(S20/(O20+P20),"-")</f>
        <v>0</v>
      </c>
      <c r="U20" s="182">
        <f>IFERROR(J20/SUM(P20:P33),"-")</f>
        <v>18750</v>
      </c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>
        <f>SUM(X20:X33)-SUM(J20:J33)</f>
        <v>-111000</v>
      </c>
      <c r="AB20" s="85">
        <f>SUM(X20:X33)/SUM(J20:J33)</f>
        <v>0.63</v>
      </c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/>
      <c r="BO20" s="120">
        <f>IF(P20=0,"",IF(BN20=0,"",(BN20/P20)))</f>
        <v>0</v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>
        <v>1</v>
      </c>
      <c r="BX20" s="127">
        <f>IF(P20=0,"",IF(BW20=0,"",(BW20/P20)))</f>
        <v>1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109</v>
      </c>
      <c r="C21" s="203"/>
      <c r="D21" s="203" t="s">
        <v>106</v>
      </c>
      <c r="E21" s="203" t="s">
        <v>86</v>
      </c>
      <c r="F21" s="203" t="s">
        <v>63</v>
      </c>
      <c r="G21" s="203" t="s">
        <v>110</v>
      </c>
      <c r="H21" s="90" t="s">
        <v>108</v>
      </c>
      <c r="I21" s="90"/>
      <c r="J21" s="188"/>
      <c r="K21" s="81">
        <v>2</v>
      </c>
      <c r="L21" s="81">
        <v>0</v>
      </c>
      <c r="M21" s="81">
        <v>11</v>
      </c>
      <c r="N21" s="91">
        <v>1</v>
      </c>
      <c r="O21" s="92">
        <v>0</v>
      </c>
      <c r="P21" s="93">
        <f>N21+O21</f>
        <v>1</v>
      </c>
      <c r="Q21" s="82">
        <f>IFERROR(P21/M21,"-")</f>
        <v>0.090909090909091</v>
      </c>
      <c r="R21" s="81">
        <v>1</v>
      </c>
      <c r="S21" s="81">
        <v>0</v>
      </c>
      <c r="T21" s="82">
        <f>IFERROR(S21/(O21+P21),"-")</f>
        <v>0</v>
      </c>
      <c r="U21" s="182"/>
      <c r="V21" s="84">
        <v>1</v>
      </c>
      <c r="W21" s="82">
        <f>IF(P21=0,"-",V21/P21)</f>
        <v>1</v>
      </c>
      <c r="X21" s="186">
        <v>13000</v>
      </c>
      <c r="Y21" s="187">
        <f>IFERROR(X21/P21,"-")</f>
        <v>13000</v>
      </c>
      <c r="Z21" s="187">
        <f>IFERROR(X21/V21,"-")</f>
        <v>13000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1</v>
      </c>
      <c r="BF21" s="113">
        <f>IF(P21=0,"",IF(BE21=0,"",(BE21/P21)))</f>
        <v>1</v>
      </c>
      <c r="BG21" s="112">
        <v>1</v>
      </c>
      <c r="BH21" s="114">
        <f>IFERROR(BG21/BE21,"-")</f>
        <v>1</v>
      </c>
      <c r="BI21" s="115">
        <v>13000</v>
      </c>
      <c r="BJ21" s="116">
        <f>IFERROR(BI21/BE21,"-")</f>
        <v>13000</v>
      </c>
      <c r="BK21" s="117"/>
      <c r="BL21" s="117"/>
      <c r="BM21" s="117">
        <v>1</v>
      </c>
      <c r="BN21" s="119"/>
      <c r="BO21" s="120">
        <f>IF(P21=0,"",IF(BN21=0,"",(BN21/P21)))</f>
        <v>0</v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1</v>
      </c>
      <c r="CP21" s="141">
        <v>13000</v>
      </c>
      <c r="CQ21" s="141">
        <v>13000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111</v>
      </c>
      <c r="C22" s="203"/>
      <c r="D22" s="203" t="s">
        <v>106</v>
      </c>
      <c r="E22" s="203" t="s">
        <v>89</v>
      </c>
      <c r="F22" s="203" t="s">
        <v>63</v>
      </c>
      <c r="G22" s="203" t="s">
        <v>112</v>
      </c>
      <c r="H22" s="90" t="s">
        <v>108</v>
      </c>
      <c r="I22" s="90"/>
      <c r="J22" s="188"/>
      <c r="K22" s="81">
        <v>0</v>
      </c>
      <c r="L22" s="81">
        <v>0</v>
      </c>
      <c r="M22" s="81">
        <v>10</v>
      </c>
      <c r="N22" s="91">
        <v>0</v>
      </c>
      <c r="O22" s="92">
        <v>0</v>
      </c>
      <c r="P22" s="93">
        <f>N22+O22</f>
        <v>0</v>
      </c>
      <c r="Q22" s="82">
        <f>IFERROR(P22/M22,"-")</f>
        <v>0</v>
      </c>
      <c r="R22" s="81">
        <v>0</v>
      </c>
      <c r="S22" s="81">
        <v>0</v>
      </c>
      <c r="T22" s="82" t="str">
        <f>IFERROR(S22/(O22+P22),"-")</f>
        <v>-</v>
      </c>
      <c r="U22" s="182"/>
      <c r="V22" s="84">
        <v>0</v>
      </c>
      <c r="W22" s="82" t="str">
        <f>IF(P22=0,"-",V22/P22)</f>
        <v>-</v>
      </c>
      <c r="X22" s="186">
        <v>0</v>
      </c>
      <c r="Y22" s="187" t="str">
        <f>IFERROR(X22/P22,"-")</f>
        <v>-</v>
      </c>
      <c r="Z22" s="187" t="str">
        <f>IFERROR(X22/V22,"-")</f>
        <v>-</v>
      </c>
      <c r="AA22" s="188"/>
      <c r="AB22" s="85"/>
      <c r="AC22" s="79"/>
      <c r="AD22" s="94"/>
      <c r="AE22" s="95" t="str">
        <f>IF(P22=0,"",IF(AD22=0,"",(AD22/P22)))</f>
        <v/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 t="str">
        <f>IF(P22=0,"",IF(AM22=0,"",(AM22/P22)))</f>
        <v/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 t="str">
        <f>IF(P22=0,"",IF(AV22=0,"",(AV22/P22)))</f>
        <v/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 t="str">
        <f>IF(P22=0,"",IF(BE22=0,"",(BE22/P22)))</f>
        <v/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/>
      <c r="BO22" s="120" t="str">
        <f>IF(P22=0,"",IF(BN22=0,"",(BN22/P22)))</f>
        <v/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/>
      <c r="BX22" s="127" t="str">
        <f>IF(P22=0,"",IF(BW22=0,"",(BW22/P22)))</f>
        <v/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 t="str">
        <f>IF(P22=0,"",IF(CF22=0,"",(CF22/P22)))</f>
        <v/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113</v>
      </c>
      <c r="C23" s="203"/>
      <c r="D23" s="203" t="s">
        <v>106</v>
      </c>
      <c r="E23" s="203" t="s">
        <v>114</v>
      </c>
      <c r="F23" s="203" t="s">
        <v>63</v>
      </c>
      <c r="G23" s="203" t="s">
        <v>115</v>
      </c>
      <c r="H23" s="90" t="s">
        <v>108</v>
      </c>
      <c r="I23" s="90"/>
      <c r="J23" s="188"/>
      <c r="K23" s="81">
        <v>2</v>
      </c>
      <c r="L23" s="81">
        <v>0</v>
      </c>
      <c r="M23" s="81">
        <v>12</v>
      </c>
      <c r="N23" s="91">
        <v>1</v>
      </c>
      <c r="O23" s="92">
        <v>0</v>
      </c>
      <c r="P23" s="93">
        <f>N23+O23</f>
        <v>1</v>
      </c>
      <c r="Q23" s="82">
        <f>IFERROR(P23/M23,"-")</f>
        <v>0.083333333333333</v>
      </c>
      <c r="R23" s="81">
        <v>0</v>
      </c>
      <c r="S23" s="81">
        <v>1</v>
      </c>
      <c r="T23" s="82">
        <f>IFERROR(S23/(O23+P23),"-")</f>
        <v>1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1</v>
      </c>
      <c r="BO23" s="120">
        <f>IF(P23=0,"",IF(BN23=0,"",(BN23/P23)))</f>
        <v>1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116</v>
      </c>
      <c r="C24" s="203"/>
      <c r="D24" s="203" t="s">
        <v>106</v>
      </c>
      <c r="E24" s="203" t="s">
        <v>81</v>
      </c>
      <c r="F24" s="203" t="s">
        <v>63</v>
      </c>
      <c r="G24" s="203" t="s">
        <v>117</v>
      </c>
      <c r="H24" s="90" t="s">
        <v>108</v>
      </c>
      <c r="I24" s="90"/>
      <c r="J24" s="188"/>
      <c r="K24" s="81">
        <v>0</v>
      </c>
      <c r="L24" s="81">
        <v>0</v>
      </c>
      <c r="M24" s="81">
        <v>2</v>
      </c>
      <c r="N24" s="91">
        <v>0</v>
      </c>
      <c r="O24" s="92">
        <v>0</v>
      </c>
      <c r="P24" s="93">
        <f>N24+O24</f>
        <v>0</v>
      </c>
      <c r="Q24" s="82">
        <f>IFERROR(P24/M24,"-")</f>
        <v>0</v>
      </c>
      <c r="R24" s="81">
        <v>0</v>
      </c>
      <c r="S24" s="81">
        <v>0</v>
      </c>
      <c r="T24" s="82" t="str">
        <f>IFERROR(S24/(O24+P24),"-")</f>
        <v>-</v>
      </c>
      <c r="U24" s="182"/>
      <c r="V24" s="84">
        <v>0</v>
      </c>
      <c r="W24" s="82" t="str">
        <f>IF(P24=0,"-",V24/P24)</f>
        <v>-</v>
      </c>
      <c r="X24" s="186">
        <v>0</v>
      </c>
      <c r="Y24" s="187" t="str">
        <f>IFERROR(X24/P24,"-")</f>
        <v>-</v>
      </c>
      <c r="Z24" s="187" t="str">
        <f>IFERROR(X24/V24,"-")</f>
        <v>-</v>
      </c>
      <c r="AA24" s="188"/>
      <c r="AB24" s="85"/>
      <c r="AC24" s="79"/>
      <c r="AD24" s="94"/>
      <c r="AE24" s="95" t="str">
        <f>IF(P24=0,"",IF(AD24=0,"",(AD24/P24)))</f>
        <v/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 t="str">
        <f>IF(P24=0,"",IF(AM24=0,"",(AM24/P24)))</f>
        <v/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 t="str">
        <f>IF(P24=0,"",IF(AV24=0,"",(AV24/P24)))</f>
        <v/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 t="str">
        <f>IF(P24=0,"",IF(BE24=0,"",(BE24/P24)))</f>
        <v/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/>
      <c r="BO24" s="120" t="str">
        <f>IF(P24=0,"",IF(BN24=0,"",(BN24/P24)))</f>
        <v/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/>
      <c r="BX24" s="127" t="str">
        <f>IF(P24=0,"",IF(BW24=0,"",(BW24/P24)))</f>
        <v/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 t="str">
        <f>IF(P24=0,"",IF(CF24=0,"",(CF24/P24)))</f>
        <v/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118</v>
      </c>
      <c r="C25" s="203"/>
      <c r="D25" s="203" t="s">
        <v>106</v>
      </c>
      <c r="E25" s="203" t="s">
        <v>86</v>
      </c>
      <c r="F25" s="203" t="s">
        <v>63</v>
      </c>
      <c r="G25" s="203" t="s">
        <v>119</v>
      </c>
      <c r="H25" s="90" t="s">
        <v>108</v>
      </c>
      <c r="I25" s="90"/>
      <c r="J25" s="188"/>
      <c r="K25" s="81">
        <v>3</v>
      </c>
      <c r="L25" s="81">
        <v>0</v>
      </c>
      <c r="M25" s="81">
        <v>12</v>
      </c>
      <c r="N25" s="91">
        <v>2</v>
      </c>
      <c r="O25" s="92">
        <v>0</v>
      </c>
      <c r="P25" s="93">
        <f>N25+O25</f>
        <v>2</v>
      </c>
      <c r="Q25" s="82">
        <f>IFERROR(P25/M25,"-")</f>
        <v>0.16666666666667</v>
      </c>
      <c r="R25" s="81">
        <v>1</v>
      </c>
      <c r="S25" s="81">
        <v>0</v>
      </c>
      <c r="T25" s="82">
        <f>IFERROR(S25/(O25+P25),"-")</f>
        <v>0</v>
      </c>
      <c r="U25" s="182"/>
      <c r="V25" s="84">
        <v>1</v>
      </c>
      <c r="W25" s="82">
        <f>IF(P25=0,"-",V25/P25)</f>
        <v>0.5</v>
      </c>
      <c r="X25" s="186">
        <v>18000</v>
      </c>
      <c r="Y25" s="187">
        <f>IFERROR(X25/P25,"-")</f>
        <v>9000</v>
      </c>
      <c r="Z25" s="187">
        <f>IFERROR(X25/V25,"-")</f>
        <v>18000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>
        <v>2</v>
      </c>
      <c r="BO25" s="120">
        <f>IF(P25=0,"",IF(BN25=0,"",(BN25/P25)))</f>
        <v>1</v>
      </c>
      <c r="BP25" s="121">
        <v>1</v>
      </c>
      <c r="BQ25" s="122">
        <f>IFERROR(BP25/BN25,"-")</f>
        <v>0.5</v>
      </c>
      <c r="BR25" s="123">
        <v>18000</v>
      </c>
      <c r="BS25" s="124">
        <f>IFERROR(BR25/BN25,"-")</f>
        <v>9000</v>
      </c>
      <c r="BT25" s="125"/>
      <c r="BU25" s="125"/>
      <c r="BV25" s="125">
        <v>1</v>
      </c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1</v>
      </c>
      <c r="CP25" s="141">
        <v>18000</v>
      </c>
      <c r="CQ25" s="141">
        <v>18000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120</v>
      </c>
      <c r="C26" s="203"/>
      <c r="D26" s="203" t="s">
        <v>106</v>
      </c>
      <c r="E26" s="203" t="s">
        <v>89</v>
      </c>
      <c r="F26" s="203" t="s">
        <v>63</v>
      </c>
      <c r="G26" s="203" t="s">
        <v>121</v>
      </c>
      <c r="H26" s="90" t="s">
        <v>108</v>
      </c>
      <c r="I26" s="90"/>
      <c r="J26" s="188"/>
      <c r="K26" s="81">
        <v>0</v>
      </c>
      <c r="L26" s="81">
        <v>0</v>
      </c>
      <c r="M26" s="81">
        <v>5</v>
      </c>
      <c r="N26" s="91">
        <v>0</v>
      </c>
      <c r="O26" s="92">
        <v>0</v>
      </c>
      <c r="P26" s="93">
        <f>N26+O26</f>
        <v>0</v>
      </c>
      <c r="Q26" s="82">
        <f>IFERROR(P26/M26,"-")</f>
        <v>0</v>
      </c>
      <c r="R26" s="81">
        <v>0</v>
      </c>
      <c r="S26" s="81">
        <v>0</v>
      </c>
      <c r="T26" s="82" t="str">
        <f>IFERROR(S26/(O26+P26),"-")</f>
        <v>-</v>
      </c>
      <c r="U26" s="182"/>
      <c r="V26" s="84">
        <v>0</v>
      </c>
      <c r="W26" s="82" t="str">
        <f>IF(P26=0,"-",V26/P26)</f>
        <v>-</v>
      </c>
      <c r="X26" s="186">
        <v>0</v>
      </c>
      <c r="Y26" s="187" t="str">
        <f>IFERROR(X26/P26,"-")</f>
        <v>-</v>
      </c>
      <c r="Z26" s="187" t="str">
        <f>IFERROR(X26/V26,"-")</f>
        <v>-</v>
      </c>
      <c r="AA26" s="188"/>
      <c r="AB26" s="85"/>
      <c r="AC26" s="79"/>
      <c r="AD26" s="94"/>
      <c r="AE26" s="95" t="str">
        <f>IF(P26=0,"",IF(AD26=0,"",(AD26/P26)))</f>
        <v/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 t="str">
        <f>IF(P26=0,"",IF(AM26=0,"",(AM26/P26)))</f>
        <v/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 t="str">
        <f>IF(P26=0,"",IF(AV26=0,"",(AV26/P26)))</f>
        <v/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 t="str">
        <f>IF(P26=0,"",IF(BE26=0,"",(BE26/P26)))</f>
        <v/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 t="str">
        <f>IF(P26=0,"",IF(BN26=0,"",(BN26/P26)))</f>
        <v/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/>
      <c r="BX26" s="127" t="str">
        <f>IF(P26=0,"",IF(BW26=0,"",(BW26/P26)))</f>
        <v/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 t="str">
        <f>IF(P26=0,"",IF(CF26=0,"",(CF26/P26)))</f>
        <v/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122</v>
      </c>
      <c r="C27" s="203"/>
      <c r="D27" s="203" t="s">
        <v>106</v>
      </c>
      <c r="E27" s="203" t="s">
        <v>114</v>
      </c>
      <c r="F27" s="203" t="s">
        <v>63</v>
      </c>
      <c r="G27" s="203" t="s">
        <v>123</v>
      </c>
      <c r="H27" s="90" t="s">
        <v>108</v>
      </c>
      <c r="I27" s="90"/>
      <c r="J27" s="188"/>
      <c r="K27" s="81">
        <v>1</v>
      </c>
      <c r="L27" s="81">
        <v>0</v>
      </c>
      <c r="M27" s="81">
        <v>12</v>
      </c>
      <c r="N27" s="91">
        <v>0</v>
      </c>
      <c r="O27" s="92">
        <v>0</v>
      </c>
      <c r="P27" s="93">
        <f>N27+O27</f>
        <v>0</v>
      </c>
      <c r="Q27" s="82">
        <f>IFERROR(P27/M27,"-")</f>
        <v>0</v>
      </c>
      <c r="R27" s="81">
        <v>0</v>
      </c>
      <c r="S27" s="81">
        <v>0</v>
      </c>
      <c r="T27" s="82" t="str">
        <f>IFERROR(S27/(O27+P27),"-")</f>
        <v>-</v>
      </c>
      <c r="U27" s="182"/>
      <c r="V27" s="84">
        <v>0</v>
      </c>
      <c r="W27" s="82" t="str">
        <f>IF(P27=0,"-",V27/P27)</f>
        <v>-</v>
      </c>
      <c r="X27" s="186">
        <v>0</v>
      </c>
      <c r="Y27" s="187" t="str">
        <f>IFERROR(X27/P27,"-")</f>
        <v>-</v>
      </c>
      <c r="Z27" s="187" t="str">
        <f>IFERROR(X27/V27,"-")</f>
        <v>-</v>
      </c>
      <c r="AA27" s="188"/>
      <c r="AB27" s="85"/>
      <c r="AC27" s="79"/>
      <c r="AD27" s="94"/>
      <c r="AE27" s="95" t="str">
        <f>IF(P27=0,"",IF(AD27=0,"",(AD27/P27)))</f>
        <v/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 t="str">
        <f>IF(P27=0,"",IF(AM27=0,"",(AM27/P27)))</f>
        <v/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 t="str">
        <f>IF(P27=0,"",IF(AV27=0,"",(AV27/P27)))</f>
        <v/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 t="str">
        <f>IF(P27=0,"",IF(BE27=0,"",(BE27/P27)))</f>
        <v/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 t="str">
        <f>IF(P27=0,"",IF(BN27=0,"",(BN27/P27)))</f>
        <v/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/>
      <c r="BX27" s="127" t="str">
        <f>IF(P27=0,"",IF(BW27=0,"",(BW27/P27)))</f>
        <v/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 t="str">
        <f>IF(P27=0,"",IF(CF27=0,"",(CF27/P27)))</f>
        <v/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124</v>
      </c>
      <c r="C28" s="203"/>
      <c r="D28" s="203" t="s">
        <v>106</v>
      </c>
      <c r="E28" s="203" t="s">
        <v>81</v>
      </c>
      <c r="F28" s="203" t="s">
        <v>63</v>
      </c>
      <c r="G28" s="203" t="s">
        <v>125</v>
      </c>
      <c r="H28" s="90" t="s">
        <v>108</v>
      </c>
      <c r="I28" s="90"/>
      <c r="J28" s="188"/>
      <c r="K28" s="81">
        <v>0</v>
      </c>
      <c r="L28" s="81">
        <v>0</v>
      </c>
      <c r="M28" s="81">
        <v>4</v>
      </c>
      <c r="N28" s="91">
        <v>0</v>
      </c>
      <c r="O28" s="92">
        <v>0</v>
      </c>
      <c r="P28" s="93">
        <f>N28+O28</f>
        <v>0</v>
      </c>
      <c r="Q28" s="82">
        <f>IFERROR(P28/M28,"-")</f>
        <v>0</v>
      </c>
      <c r="R28" s="81">
        <v>0</v>
      </c>
      <c r="S28" s="81">
        <v>0</v>
      </c>
      <c r="T28" s="82" t="str">
        <f>IFERROR(S28/(O28+P28),"-")</f>
        <v>-</v>
      </c>
      <c r="U28" s="182"/>
      <c r="V28" s="84">
        <v>0</v>
      </c>
      <c r="W28" s="82" t="str">
        <f>IF(P28=0,"-",V28/P28)</f>
        <v>-</v>
      </c>
      <c r="X28" s="186">
        <v>0</v>
      </c>
      <c r="Y28" s="187" t="str">
        <f>IFERROR(X28/P28,"-")</f>
        <v>-</v>
      </c>
      <c r="Z28" s="187" t="str">
        <f>IFERROR(X28/V28,"-")</f>
        <v>-</v>
      </c>
      <c r="AA28" s="188"/>
      <c r="AB28" s="85"/>
      <c r="AC28" s="79"/>
      <c r="AD28" s="94"/>
      <c r="AE28" s="95" t="str">
        <f>IF(P28=0,"",IF(AD28=0,"",(AD28/P28)))</f>
        <v/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 t="str">
        <f>IF(P28=0,"",IF(AM28=0,"",(AM28/P28)))</f>
        <v/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 t="str">
        <f>IF(P28=0,"",IF(AV28=0,"",(AV28/P28)))</f>
        <v/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 t="str">
        <f>IF(P28=0,"",IF(BE28=0,"",(BE28/P28)))</f>
        <v/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/>
      <c r="BO28" s="120" t="str">
        <f>IF(P28=0,"",IF(BN28=0,"",(BN28/P28)))</f>
        <v/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/>
      <c r="BX28" s="127" t="str">
        <f>IF(P28=0,"",IF(BW28=0,"",(BW28/P28)))</f>
        <v/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 t="str">
        <f>IF(P28=0,"",IF(CF28=0,"",(CF28/P28)))</f>
        <v/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126</v>
      </c>
      <c r="C29" s="203"/>
      <c r="D29" s="203" t="s">
        <v>106</v>
      </c>
      <c r="E29" s="203" t="s">
        <v>86</v>
      </c>
      <c r="F29" s="203" t="s">
        <v>63</v>
      </c>
      <c r="G29" s="203" t="s">
        <v>127</v>
      </c>
      <c r="H29" s="90" t="s">
        <v>108</v>
      </c>
      <c r="I29" s="90"/>
      <c r="J29" s="188"/>
      <c r="K29" s="81">
        <v>4</v>
      </c>
      <c r="L29" s="81">
        <v>0</v>
      </c>
      <c r="M29" s="81">
        <v>12</v>
      </c>
      <c r="N29" s="91">
        <v>2</v>
      </c>
      <c r="O29" s="92">
        <v>0</v>
      </c>
      <c r="P29" s="93">
        <f>N29+O29</f>
        <v>2</v>
      </c>
      <c r="Q29" s="82">
        <f>IFERROR(P29/M29,"-")</f>
        <v>0.16666666666667</v>
      </c>
      <c r="R29" s="81">
        <v>0</v>
      </c>
      <c r="S29" s="81">
        <v>1</v>
      </c>
      <c r="T29" s="82">
        <f>IFERROR(S29/(O29+P29),"-")</f>
        <v>0.5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1</v>
      </c>
      <c r="BF29" s="113">
        <f>IF(P29=0,"",IF(BE29=0,"",(BE29/P29)))</f>
        <v>0.5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1</v>
      </c>
      <c r="BO29" s="120">
        <f>IF(P29=0,"",IF(BN29=0,"",(BN29/P29)))</f>
        <v>0.5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128</v>
      </c>
      <c r="C30" s="203"/>
      <c r="D30" s="203" t="s">
        <v>106</v>
      </c>
      <c r="E30" s="203" t="s">
        <v>89</v>
      </c>
      <c r="F30" s="203" t="s">
        <v>63</v>
      </c>
      <c r="G30" s="203" t="s">
        <v>129</v>
      </c>
      <c r="H30" s="90" t="s">
        <v>108</v>
      </c>
      <c r="I30" s="90"/>
      <c r="J30" s="188"/>
      <c r="K30" s="81">
        <v>3</v>
      </c>
      <c r="L30" s="81">
        <v>0</v>
      </c>
      <c r="M30" s="81">
        <v>9</v>
      </c>
      <c r="N30" s="91">
        <v>0</v>
      </c>
      <c r="O30" s="92">
        <v>0</v>
      </c>
      <c r="P30" s="93">
        <f>N30+O30</f>
        <v>0</v>
      </c>
      <c r="Q30" s="82">
        <f>IFERROR(P30/M30,"-")</f>
        <v>0</v>
      </c>
      <c r="R30" s="81">
        <v>0</v>
      </c>
      <c r="S30" s="81">
        <v>0</v>
      </c>
      <c r="T30" s="82" t="str">
        <f>IFERROR(S30/(O30+P30),"-")</f>
        <v>-</v>
      </c>
      <c r="U30" s="182"/>
      <c r="V30" s="84">
        <v>0</v>
      </c>
      <c r="W30" s="82" t="str">
        <f>IF(P30=0,"-",V30/P30)</f>
        <v>-</v>
      </c>
      <c r="X30" s="186">
        <v>0</v>
      </c>
      <c r="Y30" s="187" t="str">
        <f>IFERROR(X30/P30,"-")</f>
        <v>-</v>
      </c>
      <c r="Z30" s="187" t="str">
        <f>IFERROR(X30/V30,"-")</f>
        <v>-</v>
      </c>
      <c r="AA30" s="188"/>
      <c r="AB30" s="85"/>
      <c r="AC30" s="79"/>
      <c r="AD30" s="94"/>
      <c r="AE30" s="95" t="str">
        <f>IF(P30=0,"",IF(AD30=0,"",(AD30/P30)))</f>
        <v/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 t="str">
        <f>IF(P30=0,"",IF(AM30=0,"",(AM30/P30)))</f>
        <v/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 t="str">
        <f>IF(P30=0,"",IF(AV30=0,"",(AV30/P30)))</f>
        <v/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 t="str">
        <f>IF(P30=0,"",IF(BE30=0,"",(BE30/P30)))</f>
        <v/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/>
      <c r="BO30" s="120" t="str">
        <f>IF(P30=0,"",IF(BN30=0,"",(BN30/P30)))</f>
        <v/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/>
      <c r="BX30" s="127" t="str">
        <f>IF(P30=0,"",IF(BW30=0,"",(BW30/P30)))</f>
        <v/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 t="str">
        <f>IF(P30=0,"",IF(CF30=0,"",(CF30/P30)))</f>
        <v/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130</v>
      </c>
      <c r="C31" s="203"/>
      <c r="D31" s="203" t="s">
        <v>106</v>
      </c>
      <c r="E31" s="203" t="s">
        <v>114</v>
      </c>
      <c r="F31" s="203" t="s">
        <v>63</v>
      </c>
      <c r="G31" s="203" t="s">
        <v>131</v>
      </c>
      <c r="H31" s="90" t="s">
        <v>108</v>
      </c>
      <c r="I31" s="90"/>
      <c r="J31" s="188"/>
      <c r="K31" s="81">
        <v>3</v>
      </c>
      <c r="L31" s="81">
        <v>0</v>
      </c>
      <c r="M31" s="81">
        <v>11</v>
      </c>
      <c r="N31" s="91">
        <v>1</v>
      </c>
      <c r="O31" s="92">
        <v>0</v>
      </c>
      <c r="P31" s="93">
        <f>N31+O31</f>
        <v>1</v>
      </c>
      <c r="Q31" s="82">
        <f>IFERROR(P31/M31,"-")</f>
        <v>0.090909090909091</v>
      </c>
      <c r="R31" s="81">
        <v>0</v>
      </c>
      <c r="S31" s="81">
        <v>0</v>
      </c>
      <c r="T31" s="82">
        <f>IFERROR(S31/(O31+P31),"-")</f>
        <v>0</v>
      </c>
      <c r="U31" s="182"/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1</v>
      </c>
      <c r="BF31" s="113">
        <f>IF(P31=0,"",IF(BE31=0,"",(BE31/P31)))</f>
        <v>1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/>
      <c r="BO31" s="120">
        <f>IF(P31=0,"",IF(BN31=0,"",(BN31/P31)))</f>
        <v>0</v>
      </c>
      <c r="BP31" s="121"/>
      <c r="BQ31" s="122" t="str">
        <f>IFERROR(BP31/BN31,"-")</f>
        <v>-</v>
      </c>
      <c r="BR31" s="123"/>
      <c r="BS31" s="124" t="str">
        <f>IFERROR(BR31/BN31,"-")</f>
        <v>-</v>
      </c>
      <c r="BT31" s="125"/>
      <c r="BU31" s="125"/>
      <c r="BV31" s="125"/>
      <c r="BW31" s="126"/>
      <c r="BX31" s="127">
        <f>IF(P31=0,"",IF(BW31=0,"",(BW31/P31)))</f>
        <v>0</v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132</v>
      </c>
      <c r="C32" s="203"/>
      <c r="D32" s="203" t="s">
        <v>106</v>
      </c>
      <c r="E32" s="203" t="s">
        <v>81</v>
      </c>
      <c r="F32" s="203" t="s">
        <v>63</v>
      </c>
      <c r="G32" s="203" t="s">
        <v>133</v>
      </c>
      <c r="H32" s="90" t="s">
        <v>108</v>
      </c>
      <c r="I32" s="90"/>
      <c r="J32" s="188"/>
      <c r="K32" s="81">
        <v>2</v>
      </c>
      <c r="L32" s="81">
        <v>0</v>
      </c>
      <c r="M32" s="81">
        <v>3</v>
      </c>
      <c r="N32" s="91">
        <v>0</v>
      </c>
      <c r="O32" s="92">
        <v>0</v>
      </c>
      <c r="P32" s="93">
        <f>N32+O32</f>
        <v>0</v>
      </c>
      <c r="Q32" s="82">
        <f>IFERROR(P32/M32,"-")</f>
        <v>0</v>
      </c>
      <c r="R32" s="81">
        <v>0</v>
      </c>
      <c r="S32" s="81">
        <v>0</v>
      </c>
      <c r="T32" s="82" t="str">
        <f>IFERROR(S32/(O32+P32),"-")</f>
        <v>-</v>
      </c>
      <c r="U32" s="182"/>
      <c r="V32" s="84">
        <v>0</v>
      </c>
      <c r="W32" s="82" t="str">
        <f>IF(P32=0,"-",V32/P32)</f>
        <v>-</v>
      </c>
      <c r="X32" s="186">
        <v>0</v>
      </c>
      <c r="Y32" s="187" t="str">
        <f>IFERROR(X32/P32,"-")</f>
        <v>-</v>
      </c>
      <c r="Z32" s="187" t="str">
        <f>IFERROR(X32/V32,"-")</f>
        <v>-</v>
      </c>
      <c r="AA32" s="188"/>
      <c r="AB32" s="85"/>
      <c r="AC32" s="79"/>
      <c r="AD32" s="94"/>
      <c r="AE32" s="95" t="str">
        <f>IF(P32=0,"",IF(AD32=0,"",(AD32/P32)))</f>
        <v/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 t="str">
        <f>IF(P32=0,"",IF(AM32=0,"",(AM32/P32)))</f>
        <v/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 t="str">
        <f>IF(P32=0,"",IF(AV32=0,"",(AV32/P32)))</f>
        <v/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 t="str">
        <f>IF(P32=0,"",IF(BE32=0,"",(BE32/P32)))</f>
        <v/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/>
      <c r="BO32" s="120" t="str">
        <f>IF(P32=0,"",IF(BN32=0,"",(BN32/P32)))</f>
        <v/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/>
      <c r="BX32" s="127" t="str">
        <f>IF(P32=0,"",IF(BW32=0,"",(BW32/P32)))</f>
        <v/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 t="str">
        <f>IF(P32=0,"",IF(CF32=0,"",(CF32/P32)))</f>
        <v/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134</v>
      </c>
      <c r="C33" s="203"/>
      <c r="D33" s="203" t="s">
        <v>76</v>
      </c>
      <c r="E33" s="203" t="s">
        <v>76</v>
      </c>
      <c r="F33" s="203" t="s">
        <v>77</v>
      </c>
      <c r="G33" s="203" t="s">
        <v>135</v>
      </c>
      <c r="H33" s="90"/>
      <c r="I33" s="90"/>
      <c r="J33" s="188"/>
      <c r="K33" s="81">
        <v>94</v>
      </c>
      <c r="L33" s="81">
        <v>30</v>
      </c>
      <c r="M33" s="81">
        <v>6</v>
      </c>
      <c r="N33" s="91">
        <v>8</v>
      </c>
      <c r="O33" s="92">
        <v>0</v>
      </c>
      <c r="P33" s="93">
        <f>N33+O33</f>
        <v>8</v>
      </c>
      <c r="Q33" s="82">
        <f>IFERROR(P33/M33,"-")</f>
        <v>1.3333333333333</v>
      </c>
      <c r="R33" s="81">
        <v>4</v>
      </c>
      <c r="S33" s="81">
        <v>2</v>
      </c>
      <c r="T33" s="82">
        <f>IFERROR(S33/(O33+P33),"-")</f>
        <v>0.25</v>
      </c>
      <c r="U33" s="182"/>
      <c r="V33" s="84">
        <v>5</v>
      </c>
      <c r="W33" s="82">
        <f>IF(P33=0,"-",V33/P33)</f>
        <v>0.625</v>
      </c>
      <c r="X33" s="186">
        <v>158000</v>
      </c>
      <c r="Y33" s="187">
        <f>IFERROR(X33/P33,"-")</f>
        <v>19750</v>
      </c>
      <c r="Z33" s="187">
        <f>IFERROR(X33/V33,"-")</f>
        <v>31600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1</v>
      </c>
      <c r="BF33" s="113">
        <f>IF(P33=0,"",IF(BE33=0,"",(BE33/P33)))</f>
        <v>0.125</v>
      </c>
      <c r="BG33" s="112">
        <v>1</v>
      </c>
      <c r="BH33" s="114">
        <f>IFERROR(BG33/BE33,"-")</f>
        <v>1</v>
      </c>
      <c r="BI33" s="115">
        <v>21000</v>
      </c>
      <c r="BJ33" s="116">
        <f>IFERROR(BI33/BE33,"-")</f>
        <v>21000</v>
      </c>
      <c r="BK33" s="117"/>
      <c r="BL33" s="117"/>
      <c r="BM33" s="117">
        <v>1</v>
      </c>
      <c r="BN33" s="119">
        <v>1</v>
      </c>
      <c r="BO33" s="120">
        <f>IF(P33=0,"",IF(BN33=0,"",(BN33/P33)))</f>
        <v>0.125</v>
      </c>
      <c r="BP33" s="121">
        <v>1</v>
      </c>
      <c r="BQ33" s="122">
        <f>IFERROR(BP33/BN33,"-")</f>
        <v>1</v>
      </c>
      <c r="BR33" s="123">
        <v>10000</v>
      </c>
      <c r="BS33" s="124">
        <f>IFERROR(BR33/BN33,"-")</f>
        <v>10000</v>
      </c>
      <c r="BT33" s="125">
        <v>1</v>
      </c>
      <c r="BU33" s="125"/>
      <c r="BV33" s="125"/>
      <c r="BW33" s="126">
        <v>3</v>
      </c>
      <c r="BX33" s="127">
        <f>IF(P33=0,"",IF(BW33=0,"",(BW33/P33)))</f>
        <v>0.375</v>
      </c>
      <c r="BY33" s="128">
        <v>1</v>
      </c>
      <c r="BZ33" s="129">
        <f>IFERROR(BY33/BW33,"-")</f>
        <v>0.33333333333333</v>
      </c>
      <c r="CA33" s="130">
        <v>94000</v>
      </c>
      <c r="CB33" s="131">
        <f>IFERROR(CA33/BW33,"-")</f>
        <v>31333.333333333</v>
      </c>
      <c r="CC33" s="132"/>
      <c r="CD33" s="132"/>
      <c r="CE33" s="132">
        <v>1</v>
      </c>
      <c r="CF33" s="133">
        <v>3</v>
      </c>
      <c r="CG33" s="134">
        <f>IF(P33=0,"",IF(CF33=0,"",(CF33/P33)))</f>
        <v>0.375</v>
      </c>
      <c r="CH33" s="135">
        <v>2</v>
      </c>
      <c r="CI33" s="136">
        <f>IFERROR(CH33/CF33,"-")</f>
        <v>0.66666666666667</v>
      </c>
      <c r="CJ33" s="137">
        <v>33000</v>
      </c>
      <c r="CK33" s="138">
        <f>IFERROR(CJ33/CF33,"-")</f>
        <v>11000</v>
      </c>
      <c r="CL33" s="139"/>
      <c r="CM33" s="139">
        <v>1</v>
      </c>
      <c r="CN33" s="139">
        <v>1</v>
      </c>
      <c r="CO33" s="140">
        <v>5</v>
      </c>
      <c r="CP33" s="141">
        <v>158000</v>
      </c>
      <c r="CQ33" s="141">
        <v>94000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>
        <f>AB34</f>
        <v>1.8028</v>
      </c>
      <c r="B34" s="203" t="s">
        <v>136</v>
      </c>
      <c r="C34" s="203"/>
      <c r="D34" s="203" t="s">
        <v>80</v>
      </c>
      <c r="E34" s="203" t="s">
        <v>81</v>
      </c>
      <c r="F34" s="203" t="s">
        <v>63</v>
      </c>
      <c r="G34" s="203" t="s">
        <v>137</v>
      </c>
      <c r="H34" s="90" t="s">
        <v>138</v>
      </c>
      <c r="I34" s="90" t="s">
        <v>139</v>
      </c>
      <c r="J34" s="188">
        <v>500000</v>
      </c>
      <c r="K34" s="81">
        <v>5</v>
      </c>
      <c r="L34" s="81">
        <v>0</v>
      </c>
      <c r="M34" s="81">
        <v>30</v>
      </c>
      <c r="N34" s="91">
        <v>0</v>
      </c>
      <c r="O34" s="92">
        <v>0</v>
      </c>
      <c r="P34" s="93">
        <f>N34+O34</f>
        <v>0</v>
      </c>
      <c r="Q34" s="82">
        <f>IFERROR(P34/M34,"-")</f>
        <v>0</v>
      </c>
      <c r="R34" s="81">
        <v>0</v>
      </c>
      <c r="S34" s="81">
        <v>0</v>
      </c>
      <c r="T34" s="82" t="str">
        <f>IFERROR(S34/(O34+P34),"-")</f>
        <v>-</v>
      </c>
      <c r="U34" s="182">
        <f>IFERROR(J34/SUM(P34:P41),"-")</f>
        <v>20833.333333333</v>
      </c>
      <c r="V34" s="84">
        <v>0</v>
      </c>
      <c r="W34" s="82" t="str">
        <f>IF(P34=0,"-",V34/P34)</f>
        <v>-</v>
      </c>
      <c r="X34" s="186">
        <v>0</v>
      </c>
      <c r="Y34" s="187" t="str">
        <f>IFERROR(X34/P34,"-")</f>
        <v>-</v>
      </c>
      <c r="Z34" s="187" t="str">
        <f>IFERROR(X34/V34,"-")</f>
        <v>-</v>
      </c>
      <c r="AA34" s="188">
        <f>SUM(X34:X41)-SUM(J34:J41)</f>
        <v>401400</v>
      </c>
      <c r="AB34" s="85">
        <f>SUM(X34:X41)/SUM(J34:J41)</f>
        <v>1.8028</v>
      </c>
      <c r="AC34" s="79"/>
      <c r="AD34" s="94"/>
      <c r="AE34" s="95" t="str">
        <f>IF(P34=0,"",IF(AD34=0,"",(AD34/P34)))</f>
        <v/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 t="str">
        <f>IF(P34=0,"",IF(AM34=0,"",(AM34/P34)))</f>
        <v/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 t="str">
        <f>IF(P34=0,"",IF(AV34=0,"",(AV34/P34)))</f>
        <v/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 t="str">
        <f>IF(P34=0,"",IF(BE34=0,"",(BE34/P34)))</f>
        <v/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/>
      <c r="BO34" s="120" t="str">
        <f>IF(P34=0,"",IF(BN34=0,"",(BN34/P34)))</f>
        <v/>
      </c>
      <c r="BP34" s="121"/>
      <c r="BQ34" s="122" t="str">
        <f>IFERROR(BP34/BN34,"-")</f>
        <v>-</v>
      </c>
      <c r="BR34" s="123"/>
      <c r="BS34" s="124" t="str">
        <f>IFERROR(BR34/BN34,"-")</f>
        <v>-</v>
      </c>
      <c r="BT34" s="125"/>
      <c r="BU34" s="125"/>
      <c r="BV34" s="125"/>
      <c r="BW34" s="126"/>
      <c r="BX34" s="127" t="str">
        <f>IF(P34=0,"",IF(BW34=0,"",(BW34/P34)))</f>
        <v/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 t="str">
        <f>IF(P34=0,"",IF(CF34=0,"",(CF34/P34)))</f>
        <v/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140</v>
      </c>
      <c r="C35" s="203"/>
      <c r="D35" s="203" t="s">
        <v>80</v>
      </c>
      <c r="E35" s="203" t="s">
        <v>86</v>
      </c>
      <c r="F35" s="203" t="s">
        <v>63</v>
      </c>
      <c r="G35" s="203"/>
      <c r="H35" s="90" t="s">
        <v>138</v>
      </c>
      <c r="I35" s="90" t="s">
        <v>141</v>
      </c>
      <c r="J35" s="188"/>
      <c r="K35" s="81">
        <v>3</v>
      </c>
      <c r="L35" s="81">
        <v>0</v>
      </c>
      <c r="M35" s="81">
        <v>11</v>
      </c>
      <c r="N35" s="91">
        <v>0</v>
      </c>
      <c r="O35" s="92">
        <v>0</v>
      </c>
      <c r="P35" s="93">
        <f>N35+O35</f>
        <v>0</v>
      </c>
      <c r="Q35" s="82">
        <f>IFERROR(P35/M35,"-")</f>
        <v>0</v>
      </c>
      <c r="R35" s="81">
        <v>0</v>
      </c>
      <c r="S35" s="81">
        <v>0</v>
      </c>
      <c r="T35" s="82" t="str">
        <f>IFERROR(S35/(O35+P35),"-")</f>
        <v>-</v>
      </c>
      <c r="U35" s="182"/>
      <c r="V35" s="84">
        <v>0</v>
      </c>
      <c r="W35" s="82" t="str">
        <f>IF(P35=0,"-",V35/P35)</f>
        <v>-</v>
      </c>
      <c r="X35" s="186">
        <v>0</v>
      </c>
      <c r="Y35" s="187" t="str">
        <f>IFERROR(X35/P35,"-")</f>
        <v>-</v>
      </c>
      <c r="Z35" s="187" t="str">
        <f>IFERROR(X35/V35,"-")</f>
        <v>-</v>
      </c>
      <c r="AA35" s="188"/>
      <c r="AB35" s="85"/>
      <c r="AC35" s="79"/>
      <c r="AD35" s="94"/>
      <c r="AE35" s="95" t="str">
        <f>IF(P35=0,"",IF(AD35=0,"",(AD35/P35)))</f>
        <v/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 t="str">
        <f>IF(P35=0,"",IF(AM35=0,"",(AM35/P35)))</f>
        <v/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 t="str">
        <f>IF(P35=0,"",IF(AV35=0,"",(AV35/P35)))</f>
        <v/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 t="str">
        <f>IF(P35=0,"",IF(BE35=0,"",(BE35/P35)))</f>
        <v/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/>
      <c r="BO35" s="120" t="str">
        <f>IF(P35=0,"",IF(BN35=0,"",(BN35/P35)))</f>
        <v/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/>
      <c r="BX35" s="127" t="str">
        <f>IF(P35=0,"",IF(BW35=0,"",(BW35/P35)))</f>
        <v/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 t="str">
        <f>IF(P35=0,"",IF(CF35=0,"",(CF35/P35)))</f>
        <v/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142</v>
      </c>
      <c r="C36" s="203"/>
      <c r="D36" s="203" t="s">
        <v>80</v>
      </c>
      <c r="E36" s="203" t="s">
        <v>89</v>
      </c>
      <c r="F36" s="203" t="s">
        <v>63</v>
      </c>
      <c r="G36" s="203"/>
      <c r="H36" s="90" t="s">
        <v>138</v>
      </c>
      <c r="I36" s="90" t="s">
        <v>143</v>
      </c>
      <c r="J36" s="188"/>
      <c r="K36" s="81">
        <v>5</v>
      </c>
      <c r="L36" s="81">
        <v>0</v>
      </c>
      <c r="M36" s="81">
        <v>34</v>
      </c>
      <c r="N36" s="91">
        <v>1</v>
      </c>
      <c r="O36" s="92">
        <v>0</v>
      </c>
      <c r="P36" s="93">
        <f>N36+O36</f>
        <v>1</v>
      </c>
      <c r="Q36" s="82">
        <f>IFERROR(P36/M36,"-")</f>
        <v>0.029411764705882</v>
      </c>
      <c r="R36" s="81">
        <v>0</v>
      </c>
      <c r="S36" s="81">
        <v>0</v>
      </c>
      <c r="T36" s="82">
        <f>IFERROR(S36/(O36+P36),"-")</f>
        <v>0</v>
      </c>
      <c r="U36" s="182"/>
      <c r="V36" s="84">
        <v>1</v>
      </c>
      <c r="W36" s="82">
        <f>IF(P36=0,"-",V36/P36)</f>
        <v>1</v>
      </c>
      <c r="X36" s="186">
        <v>25000</v>
      </c>
      <c r="Y36" s="187">
        <f>IFERROR(X36/P36,"-")</f>
        <v>25000</v>
      </c>
      <c r="Z36" s="187">
        <f>IFERROR(X36/V36,"-")</f>
        <v>25000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1</v>
      </c>
      <c r="BF36" s="113">
        <f>IF(P36=0,"",IF(BE36=0,"",(BE36/P36)))</f>
        <v>1</v>
      </c>
      <c r="BG36" s="112">
        <v>1</v>
      </c>
      <c r="BH36" s="114">
        <f>IFERROR(BG36/BE36,"-")</f>
        <v>1</v>
      </c>
      <c r="BI36" s="115">
        <v>25000</v>
      </c>
      <c r="BJ36" s="116">
        <f>IFERROR(BI36/BE36,"-")</f>
        <v>25000</v>
      </c>
      <c r="BK36" s="117"/>
      <c r="BL36" s="117"/>
      <c r="BM36" s="117">
        <v>1</v>
      </c>
      <c r="BN36" s="119"/>
      <c r="BO36" s="120">
        <f>IF(P36=0,"",IF(BN36=0,"",(BN36/P36)))</f>
        <v>0</v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1</v>
      </c>
      <c r="CP36" s="141">
        <v>25000</v>
      </c>
      <c r="CQ36" s="141">
        <v>25000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144</v>
      </c>
      <c r="C37" s="203"/>
      <c r="D37" s="203" t="s">
        <v>76</v>
      </c>
      <c r="E37" s="203" t="s">
        <v>76</v>
      </c>
      <c r="F37" s="203" t="s">
        <v>77</v>
      </c>
      <c r="G37" s="203"/>
      <c r="H37" s="90"/>
      <c r="I37" s="90"/>
      <c r="J37" s="188"/>
      <c r="K37" s="81">
        <v>55</v>
      </c>
      <c r="L37" s="81">
        <v>39</v>
      </c>
      <c r="M37" s="81">
        <v>42</v>
      </c>
      <c r="N37" s="91">
        <v>12</v>
      </c>
      <c r="O37" s="92">
        <v>0</v>
      </c>
      <c r="P37" s="93">
        <f>N37+O37</f>
        <v>12</v>
      </c>
      <c r="Q37" s="82">
        <f>IFERROR(P37/M37,"-")</f>
        <v>0.28571428571429</v>
      </c>
      <c r="R37" s="81">
        <v>4</v>
      </c>
      <c r="S37" s="81">
        <v>4</v>
      </c>
      <c r="T37" s="82">
        <f>IFERROR(S37/(O37+P37),"-")</f>
        <v>0.33333333333333</v>
      </c>
      <c r="U37" s="182"/>
      <c r="V37" s="84">
        <v>6</v>
      </c>
      <c r="W37" s="82">
        <f>IF(P37=0,"-",V37/P37)</f>
        <v>0.5</v>
      </c>
      <c r="X37" s="186">
        <v>685000</v>
      </c>
      <c r="Y37" s="187">
        <f>IFERROR(X37/P37,"-")</f>
        <v>57083.333333333</v>
      </c>
      <c r="Z37" s="187">
        <f>IFERROR(X37/V37,"-")</f>
        <v>114166.66666667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1</v>
      </c>
      <c r="BF37" s="113">
        <f>IF(P37=0,"",IF(BE37=0,"",(BE37/P37)))</f>
        <v>0.083333333333333</v>
      </c>
      <c r="BG37" s="112">
        <v>1</v>
      </c>
      <c r="BH37" s="114">
        <f>IFERROR(BG37/BE37,"-")</f>
        <v>1</v>
      </c>
      <c r="BI37" s="115">
        <v>136000</v>
      </c>
      <c r="BJ37" s="116">
        <f>IFERROR(BI37/BE37,"-")</f>
        <v>136000</v>
      </c>
      <c r="BK37" s="117"/>
      <c r="BL37" s="117"/>
      <c r="BM37" s="117">
        <v>1</v>
      </c>
      <c r="BN37" s="119">
        <v>3</v>
      </c>
      <c r="BO37" s="120">
        <f>IF(P37=0,"",IF(BN37=0,"",(BN37/P37)))</f>
        <v>0.25</v>
      </c>
      <c r="BP37" s="121">
        <v>1</v>
      </c>
      <c r="BQ37" s="122">
        <f>IFERROR(BP37/BN37,"-")</f>
        <v>0.33333333333333</v>
      </c>
      <c r="BR37" s="123">
        <v>48000</v>
      </c>
      <c r="BS37" s="124">
        <f>IFERROR(BR37/BN37,"-")</f>
        <v>16000</v>
      </c>
      <c r="BT37" s="125"/>
      <c r="BU37" s="125"/>
      <c r="BV37" s="125">
        <v>1</v>
      </c>
      <c r="BW37" s="126">
        <v>5</v>
      </c>
      <c r="BX37" s="127">
        <f>IF(P37=0,"",IF(BW37=0,"",(BW37/P37)))</f>
        <v>0.41666666666667</v>
      </c>
      <c r="BY37" s="128">
        <v>2</v>
      </c>
      <c r="BZ37" s="129">
        <f>IFERROR(BY37/BW37,"-")</f>
        <v>0.4</v>
      </c>
      <c r="CA37" s="130">
        <v>486000</v>
      </c>
      <c r="CB37" s="131">
        <f>IFERROR(CA37/BW37,"-")</f>
        <v>97200</v>
      </c>
      <c r="CC37" s="132"/>
      <c r="CD37" s="132"/>
      <c r="CE37" s="132">
        <v>2</v>
      </c>
      <c r="CF37" s="133">
        <v>3</v>
      </c>
      <c r="CG37" s="134">
        <f>IF(P37=0,"",IF(CF37=0,"",(CF37/P37)))</f>
        <v>0.25</v>
      </c>
      <c r="CH37" s="135">
        <v>2</v>
      </c>
      <c r="CI37" s="136">
        <f>IFERROR(CH37/CF37,"-")</f>
        <v>0.66666666666667</v>
      </c>
      <c r="CJ37" s="137">
        <v>15000</v>
      </c>
      <c r="CK37" s="138">
        <f>IFERROR(CJ37/CF37,"-")</f>
        <v>5000</v>
      </c>
      <c r="CL37" s="139">
        <v>1</v>
      </c>
      <c r="CM37" s="139">
        <v>1</v>
      </c>
      <c r="CN37" s="139"/>
      <c r="CO37" s="140">
        <v>6</v>
      </c>
      <c r="CP37" s="141">
        <v>685000</v>
      </c>
      <c r="CQ37" s="141">
        <v>465000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145</v>
      </c>
      <c r="C38" s="203"/>
      <c r="D38" s="203" t="s">
        <v>80</v>
      </c>
      <c r="E38" s="203" t="s">
        <v>81</v>
      </c>
      <c r="F38" s="203" t="s">
        <v>63</v>
      </c>
      <c r="G38" s="203" t="s">
        <v>146</v>
      </c>
      <c r="H38" s="90" t="s">
        <v>138</v>
      </c>
      <c r="I38" s="90" t="s">
        <v>139</v>
      </c>
      <c r="J38" s="188"/>
      <c r="K38" s="81">
        <v>6</v>
      </c>
      <c r="L38" s="81">
        <v>0</v>
      </c>
      <c r="M38" s="81">
        <v>35</v>
      </c>
      <c r="N38" s="91">
        <v>0</v>
      </c>
      <c r="O38" s="92">
        <v>0</v>
      </c>
      <c r="P38" s="93">
        <f>N38+O38</f>
        <v>0</v>
      </c>
      <c r="Q38" s="82">
        <f>IFERROR(P38/M38,"-")</f>
        <v>0</v>
      </c>
      <c r="R38" s="81">
        <v>0</v>
      </c>
      <c r="S38" s="81">
        <v>0</v>
      </c>
      <c r="T38" s="82" t="str">
        <f>IFERROR(S38/(O38+P38),"-")</f>
        <v>-</v>
      </c>
      <c r="U38" s="182"/>
      <c r="V38" s="84">
        <v>0</v>
      </c>
      <c r="W38" s="82" t="str">
        <f>IF(P38=0,"-",V38/P38)</f>
        <v>-</v>
      </c>
      <c r="X38" s="186">
        <v>0</v>
      </c>
      <c r="Y38" s="187" t="str">
        <f>IFERROR(X38/P38,"-")</f>
        <v>-</v>
      </c>
      <c r="Z38" s="187" t="str">
        <f>IFERROR(X38/V38,"-")</f>
        <v>-</v>
      </c>
      <c r="AA38" s="188"/>
      <c r="AB38" s="85"/>
      <c r="AC38" s="79"/>
      <c r="AD38" s="94"/>
      <c r="AE38" s="95" t="str">
        <f>IF(P38=0,"",IF(AD38=0,"",(AD38/P38)))</f>
        <v/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 t="str">
        <f>IF(P38=0,"",IF(AM38=0,"",(AM38/P38)))</f>
        <v/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 t="str">
        <f>IF(P38=0,"",IF(AV38=0,"",(AV38/P38)))</f>
        <v/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 t="str">
        <f>IF(P38=0,"",IF(BE38=0,"",(BE38/P38)))</f>
        <v/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/>
      <c r="BO38" s="120" t="str">
        <f>IF(P38=0,"",IF(BN38=0,"",(BN38/P38)))</f>
        <v/>
      </c>
      <c r="BP38" s="121"/>
      <c r="BQ38" s="122" t="str">
        <f>IFERROR(BP38/BN38,"-")</f>
        <v>-</v>
      </c>
      <c r="BR38" s="123"/>
      <c r="BS38" s="124" t="str">
        <f>IFERROR(BR38/BN38,"-")</f>
        <v>-</v>
      </c>
      <c r="BT38" s="125"/>
      <c r="BU38" s="125"/>
      <c r="BV38" s="125"/>
      <c r="BW38" s="126"/>
      <c r="BX38" s="127" t="str">
        <f>IF(P38=0,"",IF(BW38=0,"",(BW38/P38)))</f>
        <v/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 t="str">
        <f>IF(P38=0,"",IF(CF38=0,"",(CF38/P38)))</f>
        <v/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147</v>
      </c>
      <c r="C39" s="203"/>
      <c r="D39" s="203" t="s">
        <v>80</v>
      </c>
      <c r="E39" s="203" t="s">
        <v>86</v>
      </c>
      <c r="F39" s="203" t="s">
        <v>63</v>
      </c>
      <c r="G39" s="203"/>
      <c r="H39" s="90" t="s">
        <v>138</v>
      </c>
      <c r="I39" s="90" t="s">
        <v>141</v>
      </c>
      <c r="J39" s="188"/>
      <c r="K39" s="81">
        <v>3</v>
      </c>
      <c r="L39" s="81">
        <v>0</v>
      </c>
      <c r="M39" s="81">
        <v>12</v>
      </c>
      <c r="N39" s="91">
        <v>0</v>
      </c>
      <c r="O39" s="92">
        <v>0</v>
      </c>
      <c r="P39" s="93">
        <f>N39+O39</f>
        <v>0</v>
      </c>
      <c r="Q39" s="82">
        <f>IFERROR(P39/M39,"-")</f>
        <v>0</v>
      </c>
      <c r="R39" s="81">
        <v>0</v>
      </c>
      <c r="S39" s="81">
        <v>0</v>
      </c>
      <c r="T39" s="82" t="str">
        <f>IFERROR(S39/(O39+P39),"-")</f>
        <v>-</v>
      </c>
      <c r="U39" s="182"/>
      <c r="V39" s="84">
        <v>0</v>
      </c>
      <c r="W39" s="82" t="str">
        <f>IF(P39=0,"-",V39/P39)</f>
        <v>-</v>
      </c>
      <c r="X39" s="186">
        <v>0</v>
      </c>
      <c r="Y39" s="187" t="str">
        <f>IFERROR(X39/P39,"-")</f>
        <v>-</v>
      </c>
      <c r="Z39" s="187" t="str">
        <f>IFERROR(X39/V39,"-")</f>
        <v>-</v>
      </c>
      <c r="AA39" s="188"/>
      <c r="AB39" s="85"/>
      <c r="AC39" s="79"/>
      <c r="AD39" s="94"/>
      <c r="AE39" s="95" t="str">
        <f>IF(P39=0,"",IF(AD39=0,"",(AD39/P39)))</f>
        <v/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 t="str">
        <f>IF(P39=0,"",IF(AM39=0,"",(AM39/P39)))</f>
        <v/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 t="str">
        <f>IF(P39=0,"",IF(AV39=0,"",(AV39/P39)))</f>
        <v/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 t="str">
        <f>IF(P39=0,"",IF(BE39=0,"",(BE39/P39)))</f>
        <v/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/>
      <c r="BO39" s="120" t="str">
        <f>IF(P39=0,"",IF(BN39=0,"",(BN39/P39)))</f>
        <v/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/>
      <c r="BX39" s="127" t="str">
        <f>IF(P39=0,"",IF(BW39=0,"",(BW39/P39)))</f>
        <v/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 t="str">
        <f>IF(P39=0,"",IF(CF39=0,"",(CF39/P39)))</f>
        <v/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148</v>
      </c>
      <c r="C40" s="203"/>
      <c r="D40" s="203" t="s">
        <v>80</v>
      </c>
      <c r="E40" s="203" t="s">
        <v>89</v>
      </c>
      <c r="F40" s="203" t="s">
        <v>63</v>
      </c>
      <c r="G40" s="203"/>
      <c r="H40" s="90" t="s">
        <v>138</v>
      </c>
      <c r="I40" s="90" t="s">
        <v>143</v>
      </c>
      <c r="J40" s="188"/>
      <c r="K40" s="81">
        <v>13</v>
      </c>
      <c r="L40" s="81">
        <v>0</v>
      </c>
      <c r="M40" s="81">
        <v>37</v>
      </c>
      <c r="N40" s="91">
        <v>3</v>
      </c>
      <c r="O40" s="92">
        <v>0</v>
      </c>
      <c r="P40" s="93">
        <f>N40+O40</f>
        <v>3</v>
      </c>
      <c r="Q40" s="82">
        <f>IFERROR(P40/M40,"-")</f>
        <v>0.081081081081081</v>
      </c>
      <c r="R40" s="81">
        <v>1</v>
      </c>
      <c r="S40" s="81">
        <v>0</v>
      </c>
      <c r="T40" s="82">
        <f>IFERROR(S40/(O40+P40),"-")</f>
        <v>0</v>
      </c>
      <c r="U40" s="182"/>
      <c r="V40" s="84">
        <v>0</v>
      </c>
      <c r="W40" s="82">
        <f>IF(P40=0,"-",V40/P40)</f>
        <v>0</v>
      </c>
      <c r="X40" s="186">
        <v>0</v>
      </c>
      <c r="Y40" s="187">
        <f>IFERROR(X40/P40,"-")</f>
        <v>0</v>
      </c>
      <c r="Z40" s="187" t="str">
        <f>IFERROR(X40/V40,"-")</f>
        <v>-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>
        <v>2</v>
      </c>
      <c r="BO40" s="120">
        <f>IF(P40=0,"",IF(BN40=0,"",(BN40/P40)))</f>
        <v>0.66666666666667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>
        <v>1</v>
      </c>
      <c r="BX40" s="127">
        <f>IF(P40=0,"",IF(BW40=0,"",(BW40/P40)))</f>
        <v>0.33333333333333</v>
      </c>
      <c r="BY40" s="128"/>
      <c r="BZ40" s="129">
        <f>IFERROR(BY40/BW40,"-")</f>
        <v>0</v>
      </c>
      <c r="CA40" s="130"/>
      <c r="CB40" s="131">
        <f>IFERROR(CA40/BW40,"-")</f>
        <v>0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149</v>
      </c>
      <c r="C41" s="203"/>
      <c r="D41" s="203" t="s">
        <v>76</v>
      </c>
      <c r="E41" s="203" t="s">
        <v>76</v>
      </c>
      <c r="F41" s="203" t="s">
        <v>77</v>
      </c>
      <c r="G41" s="203"/>
      <c r="H41" s="90"/>
      <c r="I41" s="90"/>
      <c r="J41" s="188"/>
      <c r="K41" s="81">
        <v>63</v>
      </c>
      <c r="L41" s="81">
        <v>35</v>
      </c>
      <c r="M41" s="81">
        <v>34</v>
      </c>
      <c r="N41" s="91">
        <v>8</v>
      </c>
      <c r="O41" s="92">
        <v>0</v>
      </c>
      <c r="P41" s="93">
        <f>N41+O41</f>
        <v>8</v>
      </c>
      <c r="Q41" s="82">
        <f>IFERROR(P41/M41,"-")</f>
        <v>0.23529411764706</v>
      </c>
      <c r="R41" s="81">
        <v>4</v>
      </c>
      <c r="S41" s="81">
        <v>2</v>
      </c>
      <c r="T41" s="82">
        <f>IFERROR(S41/(O41+P41),"-")</f>
        <v>0.25</v>
      </c>
      <c r="U41" s="182"/>
      <c r="V41" s="84">
        <v>4</v>
      </c>
      <c r="W41" s="82">
        <f>IF(P41=0,"-",V41/P41)</f>
        <v>0.5</v>
      </c>
      <c r="X41" s="186">
        <v>191400</v>
      </c>
      <c r="Y41" s="187">
        <f>IFERROR(X41/P41,"-")</f>
        <v>23925</v>
      </c>
      <c r="Z41" s="187">
        <f>IFERROR(X41/V41,"-")</f>
        <v>47850</v>
      </c>
      <c r="AA41" s="188"/>
      <c r="AB41" s="85"/>
      <c r="AC41" s="79"/>
      <c r="AD41" s="94">
        <v>1</v>
      </c>
      <c r="AE41" s="95">
        <f>IF(P41=0,"",IF(AD41=0,"",(AD41/P41)))</f>
        <v>0.125</v>
      </c>
      <c r="AF41" s="94"/>
      <c r="AG41" s="96">
        <f>IFERROR(AF41/AD41,"-")</f>
        <v>0</v>
      </c>
      <c r="AH41" s="97"/>
      <c r="AI41" s="98">
        <f>IFERROR(AH41/AD41,"-")</f>
        <v>0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5</v>
      </c>
      <c r="BO41" s="120">
        <f>IF(P41=0,"",IF(BN41=0,"",(BN41/P41)))</f>
        <v>0.625</v>
      </c>
      <c r="BP41" s="121">
        <v>3</v>
      </c>
      <c r="BQ41" s="122">
        <f>IFERROR(BP41/BN41,"-")</f>
        <v>0.6</v>
      </c>
      <c r="BR41" s="123">
        <v>89000</v>
      </c>
      <c r="BS41" s="124">
        <f>IFERROR(BR41/BN41,"-")</f>
        <v>17800</v>
      </c>
      <c r="BT41" s="125">
        <v>1</v>
      </c>
      <c r="BU41" s="125">
        <v>1</v>
      </c>
      <c r="BV41" s="125">
        <v>1</v>
      </c>
      <c r="BW41" s="126">
        <v>1</v>
      </c>
      <c r="BX41" s="127">
        <f>IF(P41=0,"",IF(BW41=0,"",(BW41/P41)))</f>
        <v>0.125</v>
      </c>
      <c r="BY41" s="128">
        <v>1</v>
      </c>
      <c r="BZ41" s="129">
        <f>IFERROR(BY41/BW41,"-")</f>
        <v>1</v>
      </c>
      <c r="CA41" s="130">
        <v>102400</v>
      </c>
      <c r="CB41" s="131">
        <f>IFERROR(CA41/BW41,"-")</f>
        <v>102400</v>
      </c>
      <c r="CC41" s="132"/>
      <c r="CD41" s="132"/>
      <c r="CE41" s="132">
        <v>1</v>
      </c>
      <c r="CF41" s="133">
        <v>1</v>
      </c>
      <c r="CG41" s="134">
        <f>IF(P41=0,"",IF(CF41=0,"",(CF41/P41)))</f>
        <v>0.125</v>
      </c>
      <c r="CH41" s="135"/>
      <c r="CI41" s="136">
        <f>IFERROR(CH41/CF41,"-")</f>
        <v>0</v>
      </c>
      <c r="CJ41" s="137"/>
      <c r="CK41" s="138">
        <f>IFERROR(CJ41/CF41,"-")</f>
        <v>0</v>
      </c>
      <c r="CL41" s="139"/>
      <c r="CM41" s="139"/>
      <c r="CN41" s="139"/>
      <c r="CO41" s="140">
        <v>4</v>
      </c>
      <c r="CP41" s="141">
        <v>191400</v>
      </c>
      <c r="CQ41" s="141">
        <v>102400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>
        <f>AB42</f>
        <v>4.476</v>
      </c>
      <c r="B42" s="203" t="s">
        <v>150</v>
      </c>
      <c r="C42" s="203"/>
      <c r="D42" s="203" t="s">
        <v>61</v>
      </c>
      <c r="E42" s="203" t="s">
        <v>81</v>
      </c>
      <c r="F42" s="203" t="s">
        <v>63</v>
      </c>
      <c r="G42" s="203" t="s">
        <v>151</v>
      </c>
      <c r="H42" s="90" t="s">
        <v>152</v>
      </c>
      <c r="I42" s="90" t="s">
        <v>153</v>
      </c>
      <c r="J42" s="188">
        <v>250000</v>
      </c>
      <c r="K42" s="81">
        <v>6</v>
      </c>
      <c r="L42" s="81">
        <v>0</v>
      </c>
      <c r="M42" s="81">
        <v>50</v>
      </c>
      <c r="N42" s="91">
        <v>3</v>
      </c>
      <c r="O42" s="92">
        <v>0</v>
      </c>
      <c r="P42" s="93">
        <f>N42+O42</f>
        <v>3</v>
      </c>
      <c r="Q42" s="82">
        <f>IFERROR(P42/M42,"-")</f>
        <v>0.06</v>
      </c>
      <c r="R42" s="81">
        <v>1</v>
      </c>
      <c r="S42" s="81">
        <v>1</v>
      </c>
      <c r="T42" s="82">
        <f>IFERROR(S42/(O42+P42),"-")</f>
        <v>0.33333333333333</v>
      </c>
      <c r="U42" s="182">
        <f>IFERROR(J42/SUM(P42:P45),"-")</f>
        <v>15625</v>
      </c>
      <c r="V42" s="84">
        <v>1</v>
      </c>
      <c r="W42" s="82">
        <f>IF(P42=0,"-",V42/P42)</f>
        <v>0.33333333333333</v>
      </c>
      <c r="X42" s="186">
        <v>13000</v>
      </c>
      <c r="Y42" s="187">
        <f>IFERROR(X42/P42,"-")</f>
        <v>4333.3333333333</v>
      </c>
      <c r="Z42" s="187">
        <f>IFERROR(X42/V42,"-")</f>
        <v>13000</v>
      </c>
      <c r="AA42" s="188">
        <f>SUM(X42:X45)-SUM(J42:J45)</f>
        <v>869000</v>
      </c>
      <c r="AB42" s="85">
        <f>SUM(X42:X45)/SUM(J42:J45)</f>
        <v>4.476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2</v>
      </c>
      <c r="BF42" s="113">
        <f>IF(P42=0,"",IF(BE42=0,"",(BE42/P42)))</f>
        <v>0.66666666666667</v>
      </c>
      <c r="BG42" s="112">
        <v>1</v>
      </c>
      <c r="BH42" s="114">
        <f>IFERROR(BG42/BE42,"-")</f>
        <v>0.5</v>
      </c>
      <c r="BI42" s="115">
        <v>13000</v>
      </c>
      <c r="BJ42" s="116">
        <f>IFERROR(BI42/BE42,"-")</f>
        <v>6500</v>
      </c>
      <c r="BK42" s="117"/>
      <c r="BL42" s="117">
        <v>1</v>
      </c>
      <c r="BM42" s="117"/>
      <c r="BN42" s="119">
        <v>1</v>
      </c>
      <c r="BO42" s="120">
        <f>IF(P42=0,"",IF(BN42=0,"",(BN42/P42)))</f>
        <v>0.33333333333333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/>
      <c r="BX42" s="127">
        <f>IF(P42=0,"",IF(BW42=0,"",(BW42/P42)))</f>
        <v>0</v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1</v>
      </c>
      <c r="CP42" s="141">
        <v>13000</v>
      </c>
      <c r="CQ42" s="141">
        <v>13000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154</v>
      </c>
      <c r="C43" s="203"/>
      <c r="D43" s="203" t="s">
        <v>155</v>
      </c>
      <c r="E43" s="203" t="s">
        <v>86</v>
      </c>
      <c r="F43" s="203" t="s">
        <v>63</v>
      </c>
      <c r="G43" s="203"/>
      <c r="H43" s="90" t="s">
        <v>152</v>
      </c>
      <c r="I43" s="90"/>
      <c r="J43" s="188"/>
      <c r="K43" s="81">
        <v>3</v>
      </c>
      <c r="L43" s="81">
        <v>0</v>
      </c>
      <c r="M43" s="81">
        <v>26</v>
      </c>
      <c r="N43" s="91">
        <v>1</v>
      </c>
      <c r="O43" s="92">
        <v>0</v>
      </c>
      <c r="P43" s="93">
        <f>N43+O43</f>
        <v>1</v>
      </c>
      <c r="Q43" s="82">
        <f>IFERROR(P43/M43,"-")</f>
        <v>0.038461538461538</v>
      </c>
      <c r="R43" s="81">
        <v>0</v>
      </c>
      <c r="S43" s="81">
        <v>1</v>
      </c>
      <c r="T43" s="82">
        <f>IFERROR(S43/(O43+P43),"-")</f>
        <v>1</v>
      </c>
      <c r="U43" s="182"/>
      <c r="V43" s="84">
        <v>1</v>
      </c>
      <c r="W43" s="82">
        <f>IF(P43=0,"-",V43/P43)</f>
        <v>1</v>
      </c>
      <c r="X43" s="186">
        <v>3000</v>
      </c>
      <c r="Y43" s="187">
        <f>IFERROR(X43/P43,"-")</f>
        <v>3000</v>
      </c>
      <c r="Z43" s="187">
        <f>IFERROR(X43/V43,"-")</f>
        <v>3000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1</v>
      </c>
      <c r="BF43" s="113">
        <f>IF(P43=0,"",IF(BE43=0,"",(BE43/P43)))</f>
        <v>1</v>
      </c>
      <c r="BG43" s="112">
        <v>1</v>
      </c>
      <c r="BH43" s="114">
        <f>IFERROR(BG43/BE43,"-")</f>
        <v>1</v>
      </c>
      <c r="BI43" s="115">
        <v>3000</v>
      </c>
      <c r="BJ43" s="116">
        <f>IFERROR(BI43/BE43,"-")</f>
        <v>3000</v>
      </c>
      <c r="BK43" s="117">
        <v>1</v>
      </c>
      <c r="BL43" s="117"/>
      <c r="BM43" s="117"/>
      <c r="BN43" s="119"/>
      <c r="BO43" s="120">
        <f>IF(P43=0,"",IF(BN43=0,"",(BN43/P43)))</f>
        <v>0</v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/>
      <c r="BX43" s="127">
        <f>IF(P43=0,"",IF(BW43=0,"",(BW43/P43)))</f>
        <v>0</v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1</v>
      </c>
      <c r="CP43" s="141">
        <v>3000</v>
      </c>
      <c r="CQ43" s="141">
        <v>3000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156</v>
      </c>
      <c r="C44" s="203"/>
      <c r="D44" s="203" t="s">
        <v>61</v>
      </c>
      <c r="E44" s="203" t="s">
        <v>89</v>
      </c>
      <c r="F44" s="203" t="s">
        <v>63</v>
      </c>
      <c r="G44" s="203"/>
      <c r="H44" s="90" t="s">
        <v>152</v>
      </c>
      <c r="I44" s="90"/>
      <c r="J44" s="188"/>
      <c r="K44" s="81">
        <v>4</v>
      </c>
      <c r="L44" s="81">
        <v>0</v>
      </c>
      <c r="M44" s="81">
        <v>39</v>
      </c>
      <c r="N44" s="91">
        <v>0</v>
      </c>
      <c r="O44" s="92">
        <v>0</v>
      </c>
      <c r="P44" s="93">
        <f>N44+O44</f>
        <v>0</v>
      </c>
      <c r="Q44" s="82">
        <f>IFERROR(P44/M44,"-")</f>
        <v>0</v>
      </c>
      <c r="R44" s="81">
        <v>0</v>
      </c>
      <c r="S44" s="81">
        <v>0</v>
      </c>
      <c r="T44" s="82" t="str">
        <f>IFERROR(S44/(O44+P44),"-")</f>
        <v>-</v>
      </c>
      <c r="U44" s="182"/>
      <c r="V44" s="84">
        <v>0</v>
      </c>
      <c r="W44" s="82" t="str">
        <f>IF(P44=0,"-",V44/P44)</f>
        <v>-</v>
      </c>
      <c r="X44" s="186">
        <v>0</v>
      </c>
      <c r="Y44" s="187" t="str">
        <f>IFERROR(X44/P44,"-")</f>
        <v>-</v>
      </c>
      <c r="Z44" s="187" t="str">
        <f>IFERROR(X44/V44,"-")</f>
        <v>-</v>
      </c>
      <c r="AA44" s="188"/>
      <c r="AB44" s="85"/>
      <c r="AC44" s="79"/>
      <c r="AD44" s="94"/>
      <c r="AE44" s="95" t="str">
        <f>IF(P44=0,"",IF(AD44=0,"",(AD44/P44)))</f>
        <v/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 t="str">
        <f>IF(P44=0,"",IF(AM44=0,"",(AM44/P44)))</f>
        <v/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 t="str">
        <f>IF(P44=0,"",IF(AV44=0,"",(AV44/P44)))</f>
        <v/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 t="str">
        <f>IF(P44=0,"",IF(BE44=0,"",(BE44/P44)))</f>
        <v/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/>
      <c r="BO44" s="120" t="str">
        <f>IF(P44=0,"",IF(BN44=0,"",(BN44/P44)))</f>
        <v/>
      </c>
      <c r="BP44" s="121"/>
      <c r="BQ44" s="122" t="str">
        <f>IFERROR(BP44/BN44,"-")</f>
        <v>-</v>
      </c>
      <c r="BR44" s="123"/>
      <c r="BS44" s="124" t="str">
        <f>IFERROR(BR44/BN44,"-")</f>
        <v>-</v>
      </c>
      <c r="BT44" s="125"/>
      <c r="BU44" s="125"/>
      <c r="BV44" s="125"/>
      <c r="BW44" s="126"/>
      <c r="BX44" s="127" t="str">
        <f>IF(P44=0,"",IF(BW44=0,"",(BW44/P44)))</f>
        <v/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 t="str">
        <f>IF(P44=0,"",IF(CF44=0,"",(CF44/P44)))</f>
        <v/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157</v>
      </c>
      <c r="C45" s="203"/>
      <c r="D45" s="203" t="s">
        <v>76</v>
      </c>
      <c r="E45" s="203" t="s">
        <v>76</v>
      </c>
      <c r="F45" s="203" t="s">
        <v>77</v>
      </c>
      <c r="G45" s="203"/>
      <c r="H45" s="90"/>
      <c r="I45" s="90"/>
      <c r="J45" s="188"/>
      <c r="K45" s="81">
        <v>60</v>
      </c>
      <c r="L45" s="81">
        <v>38</v>
      </c>
      <c r="M45" s="81">
        <v>31</v>
      </c>
      <c r="N45" s="91">
        <v>12</v>
      </c>
      <c r="O45" s="92">
        <v>0</v>
      </c>
      <c r="P45" s="93">
        <f>N45+O45</f>
        <v>12</v>
      </c>
      <c r="Q45" s="82">
        <f>IFERROR(P45/M45,"-")</f>
        <v>0.38709677419355</v>
      </c>
      <c r="R45" s="81">
        <v>3</v>
      </c>
      <c r="S45" s="81">
        <v>4</v>
      </c>
      <c r="T45" s="82">
        <f>IFERROR(S45/(O45+P45),"-")</f>
        <v>0.33333333333333</v>
      </c>
      <c r="U45" s="182"/>
      <c r="V45" s="84">
        <v>4</v>
      </c>
      <c r="W45" s="82">
        <f>IF(P45=0,"-",V45/P45)</f>
        <v>0.33333333333333</v>
      </c>
      <c r="X45" s="186">
        <v>1103000</v>
      </c>
      <c r="Y45" s="187">
        <f>IFERROR(X45/P45,"-")</f>
        <v>91916.666666667</v>
      </c>
      <c r="Z45" s="187">
        <f>IFERROR(X45/V45,"-")</f>
        <v>275750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>
        <v>1</v>
      </c>
      <c r="AW45" s="107">
        <f>IF(P45=0,"",IF(AV45=0,"",(AV45/P45)))</f>
        <v>0.083333333333333</v>
      </c>
      <c r="AX45" s="106"/>
      <c r="AY45" s="108">
        <f>IFERROR(AX45/AV45,"-")</f>
        <v>0</v>
      </c>
      <c r="AZ45" s="109"/>
      <c r="BA45" s="110">
        <f>IFERROR(AZ45/AV45,"-")</f>
        <v>0</v>
      </c>
      <c r="BB45" s="111"/>
      <c r="BC45" s="111"/>
      <c r="BD45" s="111"/>
      <c r="BE45" s="112">
        <v>3</v>
      </c>
      <c r="BF45" s="113">
        <f>IF(P45=0,"",IF(BE45=0,"",(BE45/P45)))</f>
        <v>0.25</v>
      </c>
      <c r="BG45" s="112"/>
      <c r="BH45" s="114">
        <f>IFERROR(BG45/BE45,"-")</f>
        <v>0</v>
      </c>
      <c r="BI45" s="115"/>
      <c r="BJ45" s="116">
        <f>IFERROR(BI45/BE45,"-")</f>
        <v>0</v>
      </c>
      <c r="BK45" s="117"/>
      <c r="BL45" s="117"/>
      <c r="BM45" s="117"/>
      <c r="BN45" s="119">
        <v>6</v>
      </c>
      <c r="BO45" s="120">
        <f>IF(P45=0,"",IF(BN45=0,"",(BN45/P45)))</f>
        <v>0.5</v>
      </c>
      <c r="BP45" s="121">
        <v>2</v>
      </c>
      <c r="BQ45" s="122">
        <f>IFERROR(BP45/BN45,"-")</f>
        <v>0.33333333333333</v>
      </c>
      <c r="BR45" s="123">
        <v>1040000</v>
      </c>
      <c r="BS45" s="124">
        <f>IFERROR(BR45/BN45,"-")</f>
        <v>173333.33333333</v>
      </c>
      <c r="BT45" s="125">
        <v>1</v>
      </c>
      <c r="BU45" s="125"/>
      <c r="BV45" s="125">
        <v>1</v>
      </c>
      <c r="BW45" s="126">
        <v>1</v>
      </c>
      <c r="BX45" s="127">
        <f>IF(P45=0,"",IF(BW45=0,"",(BW45/P45)))</f>
        <v>0.083333333333333</v>
      </c>
      <c r="BY45" s="128">
        <v>1</v>
      </c>
      <c r="BZ45" s="129">
        <f>IFERROR(BY45/BW45,"-")</f>
        <v>1</v>
      </c>
      <c r="CA45" s="130">
        <v>55000</v>
      </c>
      <c r="CB45" s="131">
        <f>IFERROR(CA45/BW45,"-")</f>
        <v>55000</v>
      </c>
      <c r="CC45" s="132"/>
      <c r="CD45" s="132"/>
      <c r="CE45" s="132">
        <v>1</v>
      </c>
      <c r="CF45" s="133">
        <v>1</v>
      </c>
      <c r="CG45" s="134">
        <f>IF(P45=0,"",IF(CF45=0,"",(CF45/P45)))</f>
        <v>0.083333333333333</v>
      </c>
      <c r="CH45" s="135">
        <v>1</v>
      </c>
      <c r="CI45" s="136">
        <f>IFERROR(CH45/CF45,"-")</f>
        <v>1</v>
      </c>
      <c r="CJ45" s="137">
        <v>8000</v>
      </c>
      <c r="CK45" s="138">
        <f>IFERROR(CJ45/CF45,"-")</f>
        <v>8000</v>
      </c>
      <c r="CL45" s="139"/>
      <c r="CM45" s="139">
        <v>1</v>
      </c>
      <c r="CN45" s="139"/>
      <c r="CO45" s="140">
        <v>4</v>
      </c>
      <c r="CP45" s="141">
        <v>1103000</v>
      </c>
      <c r="CQ45" s="141">
        <v>1035000</v>
      </c>
      <c r="CR45" s="141"/>
      <c r="CS45" s="142" t="str">
        <f>IF(AND(CQ45=0,CR45=0),"",IF(AND(CQ45&lt;=100000,CR45&lt;=100000),"",IF(CQ45/CP45&gt;0.7,"男高",IF(CR45/CP45&gt;0.7,"女高",""))))</f>
        <v>男高</v>
      </c>
    </row>
    <row r="46" spans="1:98">
      <c r="A46" s="30"/>
      <c r="B46" s="87"/>
      <c r="C46" s="88"/>
      <c r="D46" s="88"/>
      <c r="E46" s="88"/>
      <c r="F46" s="89"/>
      <c r="G46" s="90"/>
      <c r="H46" s="90"/>
      <c r="I46" s="90"/>
      <c r="J46" s="192"/>
      <c r="K46" s="34"/>
      <c r="L46" s="34"/>
      <c r="M46" s="31"/>
      <c r="N46" s="23"/>
      <c r="O46" s="23"/>
      <c r="P46" s="23"/>
      <c r="Q46" s="33"/>
      <c r="R46" s="32"/>
      <c r="S46" s="23"/>
      <c r="T46" s="32"/>
      <c r="U46" s="183"/>
      <c r="V46" s="25"/>
      <c r="W46" s="25"/>
      <c r="X46" s="189"/>
      <c r="Y46" s="189"/>
      <c r="Z46" s="189"/>
      <c r="AA46" s="189"/>
      <c r="AB46" s="33"/>
      <c r="AC46" s="59"/>
      <c r="AD46" s="63"/>
      <c r="AE46" s="64"/>
      <c r="AF46" s="63"/>
      <c r="AG46" s="67"/>
      <c r="AH46" s="68"/>
      <c r="AI46" s="69"/>
      <c r="AJ46" s="70"/>
      <c r="AK46" s="70"/>
      <c r="AL46" s="70"/>
      <c r="AM46" s="63"/>
      <c r="AN46" s="64"/>
      <c r="AO46" s="63"/>
      <c r="AP46" s="67"/>
      <c r="AQ46" s="68"/>
      <c r="AR46" s="69"/>
      <c r="AS46" s="70"/>
      <c r="AT46" s="70"/>
      <c r="AU46" s="70"/>
      <c r="AV46" s="63"/>
      <c r="AW46" s="64"/>
      <c r="AX46" s="63"/>
      <c r="AY46" s="67"/>
      <c r="AZ46" s="68"/>
      <c r="BA46" s="69"/>
      <c r="BB46" s="70"/>
      <c r="BC46" s="70"/>
      <c r="BD46" s="70"/>
      <c r="BE46" s="63"/>
      <c r="BF46" s="64"/>
      <c r="BG46" s="63"/>
      <c r="BH46" s="67"/>
      <c r="BI46" s="68"/>
      <c r="BJ46" s="69"/>
      <c r="BK46" s="70"/>
      <c r="BL46" s="70"/>
      <c r="BM46" s="70"/>
      <c r="BN46" s="65"/>
      <c r="BO46" s="66"/>
      <c r="BP46" s="63"/>
      <c r="BQ46" s="67"/>
      <c r="BR46" s="68"/>
      <c r="BS46" s="69"/>
      <c r="BT46" s="70"/>
      <c r="BU46" s="70"/>
      <c r="BV46" s="70"/>
      <c r="BW46" s="65"/>
      <c r="BX46" s="66"/>
      <c r="BY46" s="63"/>
      <c r="BZ46" s="67"/>
      <c r="CA46" s="68"/>
      <c r="CB46" s="69"/>
      <c r="CC46" s="70"/>
      <c r="CD46" s="70"/>
      <c r="CE46" s="70"/>
      <c r="CF46" s="65"/>
      <c r="CG46" s="66"/>
      <c r="CH46" s="63"/>
      <c r="CI46" s="67"/>
      <c r="CJ46" s="68"/>
      <c r="CK46" s="69"/>
      <c r="CL46" s="70"/>
      <c r="CM46" s="70"/>
      <c r="CN46" s="70"/>
      <c r="CO46" s="71"/>
      <c r="CP46" s="68"/>
      <c r="CQ46" s="68"/>
      <c r="CR46" s="68"/>
      <c r="CS46" s="72"/>
    </row>
    <row r="47" spans="1:98">
      <c r="A47" s="30"/>
      <c r="B47" s="37"/>
      <c r="C47" s="21"/>
      <c r="D47" s="21"/>
      <c r="E47" s="21"/>
      <c r="F47" s="22"/>
      <c r="G47" s="36"/>
      <c r="H47" s="36"/>
      <c r="I47" s="75"/>
      <c r="J47" s="193"/>
      <c r="K47" s="34"/>
      <c r="L47" s="34"/>
      <c r="M47" s="31"/>
      <c r="N47" s="23"/>
      <c r="O47" s="23"/>
      <c r="P47" s="23"/>
      <c r="Q47" s="33"/>
      <c r="R47" s="32"/>
      <c r="S47" s="23"/>
      <c r="T47" s="32"/>
      <c r="U47" s="183"/>
      <c r="V47" s="25"/>
      <c r="W47" s="25"/>
      <c r="X47" s="189"/>
      <c r="Y47" s="189"/>
      <c r="Z47" s="189"/>
      <c r="AA47" s="189"/>
      <c r="AB47" s="33"/>
      <c r="AC47" s="61"/>
      <c r="AD47" s="63"/>
      <c r="AE47" s="64"/>
      <c r="AF47" s="63"/>
      <c r="AG47" s="67"/>
      <c r="AH47" s="68"/>
      <c r="AI47" s="69"/>
      <c r="AJ47" s="70"/>
      <c r="AK47" s="70"/>
      <c r="AL47" s="70"/>
      <c r="AM47" s="63"/>
      <c r="AN47" s="64"/>
      <c r="AO47" s="63"/>
      <c r="AP47" s="67"/>
      <c r="AQ47" s="68"/>
      <c r="AR47" s="69"/>
      <c r="AS47" s="70"/>
      <c r="AT47" s="70"/>
      <c r="AU47" s="70"/>
      <c r="AV47" s="63"/>
      <c r="AW47" s="64"/>
      <c r="AX47" s="63"/>
      <c r="AY47" s="67"/>
      <c r="AZ47" s="68"/>
      <c r="BA47" s="69"/>
      <c r="BB47" s="70"/>
      <c r="BC47" s="70"/>
      <c r="BD47" s="70"/>
      <c r="BE47" s="63"/>
      <c r="BF47" s="64"/>
      <c r="BG47" s="63"/>
      <c r="BH47" s="67"/>
      <c r="BI47" s="68"/>
      <c r="BJ47" s="69"/>
      <c r="BK47" s="70"/>
      <c r="BL47" s="70"/>
      <c r="BM47" s="70"/>
      <c r="BN47" s="65"/>
      <c r="BO47" s="66"/>
      <c r="BP47" s="63"/>
      <c r="BQ47" s="67"/>
      <c r="BR47" s="68"/>
      <c r="BS47" s="69"/>
      <c r="BT47" s="70"/>
      <c r="BU47" s="70"/>
      <c r="BV47" s="70"/>
      <c r="BW47" s="65"/>
      <c r="BX47" s="66"/>
      <c r="BY47" s="63"/>
      <c r="BZ47" s="67"/>
      <c r="CA47" s="68"/>
      <c r="CB47" s="69"/>
      <c r="CC47" s="70"/>
      <c r="CD47" s="70"/>
      <c r="CE47" s="70"/>
      <c r="CF47" s="65"/>
      <c r="CG47" s="66"/>
      <c r="CH47" s="63"/>
      <c r="CI47" s="67"/>
      <c r="CJ47" s="68"/>
      <c r="CK47" s="69"/>
      <c r="CL47" s="70"/>
      <c r="CM47" s="70"/>
      <c r="CN47" s="70"/>
      <c r="CO47" s="71"/>
      <c r="CP47" s="68"/>
      <c r="CQ47" s="68"/>
      <c r="CR47" s="68"/>
      <c r="CS47" s="72"/>
    </row>
    <row r="48" spans="1:98">
      <c r="A48" s="19">
        <f>AB48</f>
        <v>1.5037602179837</v>
      </c>
      <c r="B48" s="39"/>
      <c r="C48" s="39"/>
      <c r="D48" s="39"/>
      <c r="E48" s="39"/>
      <c r="F48" s="39"/>
      <c r="G48" s="40" t="s">
        <v>158</v>
      </c>
      <c r="H48" s="40"/>
      <c r="I48" s="40"/>
      <c r="J48" s="190">
        <f>SUM(J6:J47)</f>
        <v>1835000</v>
      </c>
      <c r="K48" s="41">
        <f>SUM(K6:K47)</f>
        <v>586</v>
      </c>
      <c r="L48" s="41">
        <f>SUM(L6:L47)</f>
        <v>257</v>
      </c>
      <c r="M48" s="41">
        <f>SUM(M6:M47)</f>
        <v>836</v>
      </c>
      <c r="N48" s="41">
        <f>SUM(N6:N47)</f>
        <v>90</v>
      </c>
      <c r="O48" s="41">
        <f>SUM(O6:O47)</f>
        <v>0</v>
      </c>
      <c r="P48" s="41">
        <f>SUM(P6:P47)</f>
        <v>90</v>
      </c>
      <c r="Q48" s="42">
        <f>IFERROR(P48/M48,"-")</f>
        <v>0.10765550239234</v>
      </c>
      <c r="R48" s="78">
        <f>SUM(R6:R47)</f>
        <v>35</v>
      </c>
      <c r="S48" s="78">
        <f>SUM(S6:S47)</f>
        <v>22</v>
      </c>
      <c r="T48" s="42">
        <f>IFERROR(R48/P48,"-")</f>
        <v>0.38888888888889</v>
      </c>
      <c r="U48" s="184">
        <f>IFERROR(J48/P48,"-")</f>
        <v>20388.888888889</v>
      </c>
      <c r="V48" s="44">
        <f>SUM(V6:V47)</f>
        <v>38</v>
      </c>
      <c r="W48" s="42">
        <f>IFERROR(V48/P48,"-")</f>
        <v>0.42222222222222</v>
      </c>
      <c r="X48" s="190">
        <f>SUM(X6:X47)</f>
        <v>2759400</v>
      </c>
      <c r="Y48" s="190">
        <f>IFERROR(X48/P48,"-")</f>
        <v>30660</v>
      </c>
      <c r="Z48" s="190">
        <f>IFERROR(X48/V48,"-")</f>
        <v>72615.789473684</v>
      </c>
      <c r="AA48" s="190">
        <f>X48-J48</f>
        <v>924400</v>
      </c>
      <c r="AB48" s="47">
        <f>X48/J48</f>
        <v>1.5037602179837</v>
      </c>
      <c r="AC48" s="60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4"/>
    <mergeCell ref="J11:J14"/>
    <mergeCell ref="U11:U14"/>
    <mergeCell ref="AA11:AA14"/>
    <mergeCell ref="AB11:AB14"/>
    <mergeCell ref="A15:A17"/>
    <mergeCell ref="J15:J17"/>
    <mergeCell ref="U15:U17"/>
    <mergeCell ref="AA15:AA17"/>
    <mergeCell ref="AB15:AB17"/>
    <mergeCell ref="A18:A19"/>
    <mergeCell ref="J18:J19"/>
    <mergeCell ref="U18:U19"/>
    <mergeCell ref="AA18:AA19"/>
    <mergeCell ref="AB18:AB19"/>
    <mergeCell ref="A20:A33"/>
    <mergeCell ref="J20:J33"/>
    <mergeCell ref="U20:U33"/>
    <mergeCell ref="AA20:AA33"/>
    <mergeCell ref="AB20:AB33"/>
    <mergeCell ref="A34:A41"/>
    <mergeCell ref="J34:J41"/>
    <mergeCell ref="U34:U41"/>
    <mergeCell ref="AA34:AA41"/>
    <mergeCell ref="AB34:AB41"/>
    <mergeCell ref="A42:A45"/>
    <mergeCell ref="J42:J45"/>
    <mergeCell ref="U42:U45"/>
    <mergeCell ref="AA42:AA45"/>
    <mergeCell ref="AB42:AB45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