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<sst xmlns="http://schemas.openxmlformats.org/spreadsheetml/2006/main" uniqueCount="181">
  <si>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</si>
  <si>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</si>
  <si>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</si>
  <si>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</si>
  <si>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</si>
  <si>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</si>
  <si>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</si>
  <si>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</si>
  <si>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</si>
  <si>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</si>
  <si>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</si>
  <si>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</si>
  <si>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</si>
  <si>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</si>
  <si>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</si>
  <si>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</si>
  <si>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</si>
  <si>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</si>
  <si>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</si>
  <si>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</si>
  <si>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</si>
  <si>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</si>
  <si>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</si>
  <si>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</si>
  <si>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</si>
  <si>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</si>
  <si>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</si>
  <si>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</si>
  <si>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</si>
  <si>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</si>
  <si>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</si>
  <si>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</si>
  <si>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</si>
  <si>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</si>
  <si>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</si>
  <si>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</si>
  <si>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</si>
  <si>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</si>
  <si>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</si>
  <si>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</si>
  <si>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</si>
  <si>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</si>
  <si>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</si>
  <si>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</si>
  <si>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</si>
  <si>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</si>
  <si>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</si>
  <si>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</si>
  <si>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</si>
  <si>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</si>
  <si>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</si>
  <si>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</si>
  <si>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</si>
  <si>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</si>
  <si>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</si>
  <si>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</si>
  <si>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</si>
  <si>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</si>
  <si>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</si>
  <si>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</si>
  <si>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</si>
  <si>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sd1023</t>
  </si>
  <si>
    <t>雑誌版</t>
  </si>
  <si>
    <t>女性からご飯に誘われる。男性はyesかnoか返事するだけ</t>
  </si>
  <si>
    <t>lp02</t>
  </si>
  <si>
    <t>ニッカン関西</t>
  </si>
  <si>
    <t>4C全面</t>
  </si>
  <si>
    <t>5月18日(土)</t>
  </si>
  <si>
    <t>sd1024</t>
  </si>
  <si>
    <t>空電</t>
  </si>
  <si>
    <t>sd1025</t>
  </si>
  <si>
    <t>黒：C版</t>
  </si>
  <si>
    <t>トゥギャザーする女性をゲットしようぜ！</t>
  </si>
  <si>
    <t>スポーツ報知関東</t>
  </si>
  <si>
    <t>全5段つかみ4回</t>
  </si>
  <si>
    <t>5月06日(月)</t>
  </si>
  <si>
    <t>sd1026</t>
  </si>
  <si>
    <t>出会い懇願！私たち（この歳でも）真剣なんです</t>
  </si>
  <si>
    <t>5月10日(金)</t>
  </si>
  <si>
    <t>sd1027</t>
  </si>
  <si>
    <t>漫画版</t>
  </si>
  <si>
    <t>恋愛経験は不要！女性がリードしてくれます！</t>
  </si>
  <si>
    <t>5月13日(月)</t>
  </si>
  <si>
    <t>sd1028</t>
  </si>
  <si>
    <t>4コマ漫画版</t>
  </si>
  <si>
    <t>献身交際。キュートな四十路妻。</t>
  </si>
  <si>
    <t>5月20日(月)</t>
  </si>
  <si>
    <t>sd1029</t>
  </si>
  <si>
    <t>(空電共通)</t>
  </si>
  <si>
    <t>空電 (共通)</t>
  </si>
  <si>
    <t>sd1030</t>
  </si>
  <si>
    <t>黒：右女３</t>
  </si>
  <si>
    <t>出会いの大御所〇〇に危機！サービス史上最大の男性不足</t>
  </si>
  <si>
    <t>スポニチ西部</t>
  </si>
  <si>
    <t>半2段つかみ10段保証</t>
  </si>
  <si>
    <t>10段保証</t>
  </si>
  <si>
    <t>sd1031</t>
  </si>
  <si>
    <t>sd1032</t>
  </si>
  <si>
    <t>71「利用者急増で盛り上がりを見せる高齢者恋愛サービス。しかし男性が不足するという悩みも・・・」</t>
  </si>
  <si>
    <t>デイリースポーツ関西</t>
  </si>
  <si>
    <t>半2段つかみ20段保証</t>
  </si>
  <si>
    <t>20段保証</t>
  </si>
  <si>
    <t>sd1033</t>
  </si>
  <si>
    <t>72「なんと一度も利用した事がなかった男性がいた！」</t>
  </si>
  <si>
    <t>sd1034</t>
  </si>
  <si>
    <t>73「彼女50だけど、すごいんです」</t>
  </si>
  <si>
    <t>sd1035</t>
  </si>
  <si>
    <t>74「週末会える女性を探すなら◯◯」</t>
  </si>
  <si>
    <t>sd1036</t>
  </si>
  <si>
    <t>sd1037</t>
  </si>
  <si>
    <t>黒：記事版</t>
  </si>
  <si>
    <t>東スポ</t>
  </si>
  <si>
    <t>半2段金土 8回セット</t>
  </si>
  <si>
    <t>5/1～</t>
  </si>
  <si>
    <t>sd1038</t>
  </si>
  <si>
    <t>黒：逆説版</t>
  </si>
  <si>
    <t>sd1039</t>
  </si>
  <si>
    <t>黒：記事版2</t>
  </si>
  <si>
    <t>sd1040</t>
  </si>
  <si>
    <t>sd1041</t>
  </si>
  <si>
    <t>17時までに版</t>
  </si>
  <si>
    <t>17時までに…</t>
  </si>
  <si>
    <t>スポニチ関東</t>
  </si>
  <si>
    <t>半5段</t>
  </si>
  <si>
    <t>5月05日(日)</t>
  </si>
  <si>
    <t>sd1042</t>
  </si>
  <si>
    <t>sd1043</t>
  </si>
  <si>
    <t>5月26日(日)</t>
  </si>
  <si>
    <t>sd1044</t>
  </si>
  <si>
    <t>sd1045</t>
  </si>
  <si>
    <t>スポニチ関西</t>
  </si>
  <si>
    <t>5月02日(木)</t>
  </si>
  <si>
    <t>sd1046</t>
  </si>
  <si>
    <t>sd1047</t>
  </si>
  <si>
    <t>sd1048</t>
  </si>
  <si>
    <t>sd1049</t>
  </si>
  <si>
    <t>C版</t>
  </si>
  <si>
    <t>サンスポ関東</t>
  </si>
  <si>
    <t>sd1050</t>
  </si>
  <si>
    <t>sd1051</t>
  </si>
  <si>
    <t>5月24日(金)</t>
  </si>
  <si>
    <t>sd1052</t>
  </si>
  <si>
    <t>sd1053</t>
  </si>
  <si>
    <t>どきどき 逆指名 記事</t>
  </si>
  <si>
    <t>サンスポ関西</t>
  </si>
  <si>
    <t>5月12日(日)</t>
  </si>
  <si>
    <t>sd1054</t>
  </si>
  <si>
    <t>sd1055</t>
  </si>
  <si>
    <t>黒：逆指名版</t>
  </si>
  <si>
    <t>5月25日(土)</t>
  </si>
  <si>
    <t>sd1056</t>
  </si>
  <si>
    <t>sd1057</t>
  </si>
  <si>
    <t>ニッカン関東</t>
  </si>
  <si>
    <t>sd1058</t>
  </si>
  <si>
    <t>sd1059</t>
  </si>
  <si>
    <t>5月19日(日)</t>
  </si>
  <si>
    <t>sd1060</t>
  </si>
  <si>
    <t>sd1061</t>
  </si>
  <si>
    <t>5月03日(金)</t>
  </si>
  <si>
    <t>sd1062</t>
  </si>
  <si>
    <t>sd1063</t>
  </si>
  <si>
    <t>5月17日(金)</t>
  </si>
  <si>
    <t>sd1064</t>
  </si>
  <si>
    <t>sd1065</t>
  </si>
  <si>
    <t>東スポ・大スポ・九スポ・中京</t>
  </si>
  <si>
    <t>記事枠</t>
  </si>
  <si>
    <t>5月23日(木)</t>
  </si>
  <si>
    <t>sd1066</t>
  </si>
  <si>
    <t>新聞 TOTAL</t>
  </si>
  <si>
    <t>●雑誌 広告</t>
  </si>
  <si>
    <t>dz057</t>
  </si>
  <si>
    <t>新50代</t>
  </si>
  <si>
    <t>FLASH</t>
  </si>
  <si>
    <t>4C1P</t>
  </si>
  <si>
    <t>5月21日(火)</t>
  </si>
  <si>
    <t>dz058</t>
  </si>
  <si>
    <t>dz059</t>
  </si>
  <si>
    <t>EX MAX</t>
  </si>
  <si>
    <t>表4</t>
  </si>
  <si>
    <t>dz060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</si>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</sst>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44</v>
      </c>
      <c r="D6" s="195">
        <v>2750000</v>
      </c>
      <c r="E6" s="81">
        <v>1209</v>
      </c>
      <c r="F6" s="81">
        <v>513</v>
      </c>
      <c r="G6" s="81">
        <v>1537</v>
      </c>
      <c r="H6" s="91">
        <v>215</v>
      </c>
      <c r="I6" s="92">
        <v>3</v>
      </c>
      <c r="J6" s="145">
        <f>H6+I6</f>
        <v>218</v>
      </c>
      <c r="K6" s="82">
        <f>IFERROR(J6/G6,"-")</f>
        <v>0.14183474300586</v>
      </c>
      <c r="L6" s="81">
        <v>88</v>
      </c>
      <c r="M6" s="81">
        <v>50</v>
      </c>
      <c r="N6" s="82">
        <f>IFERROR(L6/J6,"-")</f>
        <v>0.40366972477064</v>
      </c>
      <c r="O6" s="83">
        <f>IFERROR(D6/J6,"-")</f>
        <v>12614.678899083</v>
      </c>
      <c r="P6" s="84">
        <v>93</v>
      </c>
      <c r="Q6" s="82">
        <f>IFERROR(P6/J6,"-")</f>
        <v>0.42660550458716</v>
      </c>
      <c r="R6" s="200">
        <v>4491568</v>
      </c>
      <c r="S6" s="201">
        <f>IFERROR(R6/J6,"-")</f>
        <v>20603.52293578</v>
      </c>
      <c r="T6" s="201">
        <f>IFERROR(R6/P6,"-")</f>
        <v>48296.430107527</v>
      </c>
      <c r="U6" s="195">
        <f>IFERROR(R6-D6,"-")</f>
        <v>1741568</v>
      </c>
      <c r="V6" s="85">
        <f>R6/D6</f>
        <v>1.6332974545455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355000</v>
      </c>
      <c r="E7" s="81">
        <v>103</v>
      </c>
      <c r="F7" s="81">
        <v>45</v>
      </c>
      <c r="G7" s="81">
        <v>114</v>
      </c>
      <c r="H7" s="91">
        <v>32</v>
      </c>
      <c r="I7" s="92">
        <v>0</v>
      </c>
      <c r="J7" s="145">
        <f>H7+I7</f>
        <v>32</v>
      </c>
      <c r="K7" s="82">
        <f>IFERROR(J7/G7,"-")</f>
        <v>0.28070175438596</v>
      </c>
      <c r="L7" s="81">
        <v>11</v>
      </c>
      <c r="M7" s="81">
        <v>8</v>
      </c>
      <c r="N7" s="82">
        <f>IFERROR(L7/J7,"-")</f>
        <v>0.34375</v>
      </c>
      <c r="O7" s="83">
        <f>IFERROR(D7/J7,"-")</f>
        <v>11093.75</v>
      </c>
      <c r="P7" s="84">
        <v>13</v>
      </c>
      <c r="Q7" s="82">
        <f>IFERROR(P7/J7,"-")</f>
        <v>0.40625</v>
      </c>
      <c r="R7" s="200">
        <v>837000</v>
      </c>
      <c r="S7" s="201">
        <f>IFERROR(R7/J7,"-")</f>
        <v>26156.25</v>
      </c>
      <c r="T7" s="201">
        <f>IFERROR(R7/P7,"-")</f>
        <v>64384.615384615</v>
      </c>
      <c r="U7" s="195">
        <f>IFERROR(R7-D7,"-")</f>
        <v>482000</v>
      </c>
      <c r="V7" s="85">
        <f>R7/D7</f>
        <v>2.3577464788732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3105000</v>
      </c>
      <c r="E10" s="41">
        <f>SUM(E6:E8)</f>
        <v>1312</v>
      </c>
      <c r="F10" s="41">
        <f>SUM(F6:F8)</f>
        <v>558</v>
      </c>
      <c r="G10" s="41">
        <f>SUM(G6:G8)</f>
        <v>1651</v>
      </c>
      <c r="H10" s="41">
        <f>SUM(H6:H8)</f>
        <v>247</v>
      </c>
      <c r="I10" s="41">
        <f>SUM(I6:I8)</f>
        <v>3</v>
      </c>
      <c r="J10" s="41">
        <f>SUM(J6:J8)</f>
        <v>250</v>
      </c>
      <c r="K10" s="42">
        <f>IFERROR(J10/G10,"-")</f>
        <v>0.15142337976984</v>
      </c>
      <c r="L10" s="78">
        <f>SUM(L6:L8)</f>
        <v>99</v>
      </c>
      <c r="M10" s="78">
        <f>SUM(M6:M8)</f>
        <v>58</v>
      </c>
      <c r="N10" s="42">
        <f>IFERROR(L10/J10,"-")</f>
        <v>0.396</v>
      </c>
      <c r="O10" s="43">
        <f>IFERROR(D10/J10,"-")</f>
        <v>12420</v>
      </c>
      <c r="P10" s="44">
        <f>SUM(P6:P8)</f>
        <v>106</v>
      </c>
      <c r="Q10" s="42">
        <f>IFERROR(P10/J10,"-")</f>
        <v>0.424</v>
      </c>
      <c r="R10" s="45">
        <f>SUM(R6:R8)</f>
        <v>5328568</v>
      </c>
      <c r="S10" s="45">
        <f>IFERROR(R10/J10,"-")</f>
        <v>21314.272</v>
      </c>
      <c r="T10" s="45">
        <f>IFERROR(R10/P10,"-")</f>
        <v>50269.509433962</v>
      </c>
      <c r="U10" s="46">
        <f>SUM(U6:U8)</f>
        <v>2223568</v>
      </c>
      <c r="V10" s="47">
        <f>IFERROR(R10/D10,"-")</f>
        <v>1.7161249597424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0.85625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320000</v>
      </c>
      <c r="K6" s="81">
        <v>23</v>
      </c>
      <c r="L6" s="81">
        <v>0</v>
      </c>
      <c r="M6" s="81">
        <v>100</v>
      </c>
      <c r="N6" s="91">
        <v>8</v>
      </c>
      <c r="O6" s="92">
        <v>0</v>
      </c>
      <c r="P6" s="93">
        <f>N6+O6</f>
        <v>8</v>
      </c>
      <c r="Q6" s="82">
        <f>IFERROR(P6/M6,"-")</f>
        <v>0.08</v>
      </c>
      <c r="R6" s="81">
        <v>1</v>
      </c>
      <c r="S6" s="81">
        <v>3</v>
      </c>
      <c r="T6" s="82">
        <f>IFERROR(S6/(O6+P6),"-")</f>
        <v>0.375</v>
      </c>
      <c r="U6" s="182">
        <f>IFERROR(J6/SUM(P6:P7),"-")</f>
        <v>13913.043478261</v>
      </c>
      <c r="V6" s="84">
        <v>3</v>
      </c>
      <c r="W6" s="82">
        <f>IF(P6=0,"-",V6/P6)</f>
        <v>0.375</v>
      </c>
      <c r="X6" s="186">
        <v>97000</v>
      </c>
      <c r="Y6" s="187">
        <f>IFERROR(X6/P6,"-")</f>
        <v>12125</v>
      </c>
      <c r="Z6" s="187">
        <f>IFERROR(X6/V6,"-")</f>
        <v>32333.333333333</v>
      </c>
      <c r="AA6" s="188">
        <f>SUM(X6:X7)-SUM(J6:J7)</f>
        <v>-46000</v>
      </c>
      <c r="AB6" s="85">
        <f>SUM(X6:X7)/SUM(J6:J7)</f>
        <v>0.85625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0.5</v>
      </c>
      <c r="BG6" s="112">
        <v>1</v>
      </c>
      <c r="BH6" s="114">
        <f>IFERROR(BG6/BE6,"-")</f>
        <v>0.25</v>
      </c>
      <c r="BI6" s="115">
        <v>48000</v>
      </c>
      <c r="BJ6" s="116">
        <f>IFERROR(BI6/BE6,"-")</f>
        <v>12000</v>
      </c>
      <c r="BK6" s="117"/>
      <c r="BL6" s="117"/>
      <c r="BM6" s="117">
        <v>1</v>
      </c>
      <c r="BN6" s="119">
        <v>3</v>
      </c>
      <c r="BO6" s="120">
        <f>IF(P6=0,"",IF(BN6=0,"",(BN6/P6)))</f>
        <v>0.375</v>
      </c>
      <c r="BP6" s="121">
        <v>2</v>
      </c>
      <c r="BQ6" s="122">
        <f>IFERROR(BP6/BN6,"-")</f>
        <v>0.66666666666667</v>
      </c>
      <c r="BR6" s="123">
        <v>49000</v>
      </c>
      <c r="BS6" s="124">
        <f>IFERROR(BR6/BN6,"-")</f>
        <v>16333.333333333</v>
      </c>
      <c r="BT6" s="125">
        <v>1</v>
      </c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97000</v>
      </c>
      <c r="CQ6" s="141">
        <v>48000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69</v>
      </c>
      <c r="L7" s="81">
        <v>49</v>
      </c>
      <c r="M7" s="81">
        <v>37</v>
      </c>
      <c r="N7" s="91">
        <v>15</v>
      </c>
      <c r="O7" s="92">
        <v>0</v>
      </c>
      <c r="P7" s="93">
        <f>N7+O7</f>
        <v>15</v>
      </c>
      <c r="Q7" s="82">
        <f>IFERROR(P7/M7,"-")</f>
        <v>0.40540540540541</v>
      </c>
      <c r="R7" s="81">
        <v>1</v>
      </c>
      <c r="S7" s="81">
        <v>7</v>
      </c>
      <c r="T7" s="82">
        <f>IFERROR(S7/(O7+P7),"-")</f>
        <v>0.46666666666667</v>
      </c>
      <c r="U7" s="182"/>
      <c r="V7" s="84">
        <v>8</v>
      </c>
      <c r="W7" s="82">
        <f>IF(P7=0,"-",V7/P7)</f>
        <v>0.53333333333333</v>
      </c>
      <c r="X7" s="186">
        <v>177000</v>
      </c>
      <c r="Y7" s="187">
        <f>IFERROR(X7/P7,"-")</f>
        <v>11800</v>
      </c>
      <c r="Z7" s="187">
        <f>IFERROR(X7/V7,"-")</f>
        <v>22125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0.066666666666667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0.26666666666667</v>
      </c>
      <c r="BG7" s="112">
        <v>2</v>
      </c>
      <c r="BH7" s="114">
        <f>IFERROR(BG7/BE7,"-")</f>
        <v>0.5</v>
      </c>
      <c r="BI7" s="115">
        <v>75000</v>
      </c>
      <c r="BJ7" s="116">
        <f>IFERROR(BI7/BE7,"-")</f>
        <v>18750</v>
      </c>
      <c r="BK7" s="117">
        <v>1</v>
      </c>
      <c r="BL7" s="117"/>
      <c r="BM7" s="117">
        <v>1</v>
      </c>
      <c r="BN7" s="119">
        <v>6</v>
      </c>
      <c r="BO7" s="120">
        <f>IF(P7=0,"",IF(BN7=0,"",(BN7/P7)))</f>
        <v>0.4</v>
      </c>
      <c r="BP7" s="121">
        <v>4</v>
      </c>
      <c r="BQ7" s="122">
        <f>IFERROR(BP7/BN7,"-")</f>
        <v>0.66666666666667</v>
      </c>
      <c r="BR7" s="123">
        <v>96000</v>
      </c>
      <c r="BS7" s="124">
        <f>IFERROR(BR7/BN7,"-")</f>
        <v>16000</v>
      </c>
      <c r="BT7" s="125"/>
      <c r="BU7" s="125"/>
      <c r="BV7" s="125">
        <v>4</v>
      </c>
      <c r="BW7" s="126">
        <v>4</v>
      </c>
      <c r="BX7" s="127">
        <f>IF(P7=0,"",IF(BW7=0,"",(BW7/P7)))</f>
        <v>0.26666666666667</v>
      </c>
      <c r="BY7" s="128">
        <v>2</v>
      </c>
      <c r="BZ7" s="129">
        <f>IFERROR(BY7/BW7,"-")</f>
        <v>0.5</v>
      </c>
      <c r="CA7" s="130">
        <v>6000</v>
      </c>
      <c r="CB7" s="131">
        <f>IFERROR(CA7/BW7,"-")</f>
        <v>1500</v>
      </c>
      <c r="CC7" s="132">
        <v>2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8</v>
      </c>
      <c r="CP7" s="141">
        <v>177000</v>
      </c>
      <c r="CQ7" s="141">
        <v>70000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1.1826923076923</v>
      </c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73</v>
      </c>
      <c r="H8" s="90" t="s">
        <v>74</v>
      </c>
      <c r="I8" s="90" t="s">
        <v>75</v>
      </c>
      <c r="J8" s="188">
        <v>520000</v>
      </c>
      <c r="K8" s="81">
        <v>19</v>
      </c>
      <c r="L8" s="81">
        <v>0</v>
      </c>
      <c r="M8" s="81">
        <v>41</v>
      </c>
      <c r="N8" s="91">
        <v>9</v>
      </c>
      <c r="O8" s="92">
        <v>0</v>
      </c>
      <c r="P8" s="93">
        <f>N8+O8</f>
        <v>9</v>
      </c>
      <c r="Q8" s="82">
        <f>IFERROR(P8/M8,"-")</f>
        <v>0.21951219512195</v>
      </c>
      <c r="R8" s="81">
        <v>4</v>
      </c>
      <c r="S8" s="81">
        <v>3</v>
      </c>
      <c r="T8" s="82">
        <f>IFERROR(S8/(O8+P8),"-")</f>
        <v>0.33333333333333</v>
      </c>
      <c r="U8" s="182">
        <f>IFERROR(J8/SUM(P8:P12),"-")</f>
        <v>14444.444444444</v>
      </c>
      <c r="V8" s="84">
        <v>2</v>
      </c>
      <c r="W8" s="82">
        <f>IF(P8=0,"-",V8/P8)</f>
        <v>0.22222222222222</v>
      </c>
      <c r="X8" s="186">
        <v>11000</v>
      </c>
      <c r="Y8" s="187">
        <f>IFERROR(X8/P8,"-")</f>
        <v>1222.2222222222</v>
      </c>
      <c r="Z8" s="187">
        <f>IFERROR(X8/V8,"-")</f>
        <v>5500</v>
      </c>
      <c r="AA8" s="188">
        <f>SUM(X8:X12)-SUM(J8:J12)</f>
        <v>95000</v>
      </c>
      <c r="AB8" s="85">
        <f>SUM(X8:X12)/SUM(J8:J12)</f>
        <v>1.1826923076923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0.22222222222222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0.11111111111111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0.11111111111111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0.44444444444444</v>
      </c>
      <c r="BP8" s="121">
        <v>1</v>
      </c>
      <c r="BQ8" s="122">
        <f>IFERROR(BP8/BN8,"-")</f>
        <v>0.25</v>
      </c>
      <c r="BR8" s="123">
        <v>8000</v>
      </c>
      <c r="BS8" s="124">
        <f>IFERROR(BR8/BN8,"-")</f>
        <v>2000</v>
      </c>
      <c r="BT8" s="125"/>
      <c r="BU8" s="125">
        <v>1</v>
      </c>
      <c r="BV8" s="125"/>
      <c r="BW8" s="126">
        <v>1</v>
      </c>
      <c r="BX8" s="127">
        <f>IF(P8=0,"",IF(BW8=0,"",(BW8/P8)))</f>
        <v>0.11111111111111</v>
      </c>
      <c r="BY8" s="128">
        <v>1</v>
      </c>
      <c r="BZ8" s="129">
        <f>IFERROR(BY8/BW8,"-")</f>
        <v>1</v>
      </c>
      <c r="CA8" s="130">
        <v>3000</v>
      </c>
      <c r="CB8" s="131">
        <f>IFERROR(CA8/BW8,"-")</f>
        <v>3000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62</v>
      </c>
      <c r="E9" s="203" t="s">
        <v>77</v>
      </c>
      <c r="F9" s="203" t="s">
        <v>64</v>
      </c>
      <c r="G9" s="203" t="s">
        <v>73</v>
      </c>
      <c r="H9" s="90" t="s">
        <v>74</v>
      </c>
      <c r="I9" s="90" t="s">
        <v>78</v>
      </c>
      <c r="J9" s="188"/>
      <c r="K9" s="81">
        <v>5</v>
      </c>
      <c r="L9" s="81">
        <v>0</v>
      </c>
      <c r="M9" s="81">
        <v>29</v>
      </c>
      <c r="N9" s="91">
        <v>2</v>
      </c>
      <c r="O9" s="92">
        <v>0</v>
      </c>
      <c r="P9" s="93">
        <f>N9+O9</f>
        <v>2</v>
      </c>
      <c r="Q9" s="82">
        <f>IFERROR(P9/M9,"-")</f>
        <v>0.068965517241379</v>
      </c>
      <c r="R9" s="81">
        <v>0</v>
      </c>
      <c r="S9" s="81">
        <v>1</v>
      </c>
      <c r="T9" s="82">
        <f>IFERROR(S9/(O9+P9),"-")</f>
        <v>0.5</v>
      </c>
      <c r="U9" s="182"/>
      <c r="V9" s="84">
        <v>1</v>
      </c>
      <c r="W9" s="82">
        <f>IF(P9=0,"-",V9/P9)</f>
        <v>0.5</v>
      </c>
      <c r="X9" s="186">
        <v>31000</v>
      </c>
      <c r="Y9" s="187">
        <f>IFERROR(X9/P9,"-")</f>
        <v>15500</v>
      </c>
      <c r="Z9" s="187">
        <f>IFERROR(X9/V9,"-")</f>
        <v>31000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1</v>
      </c>
      <c r="BG9" s="112">
        <v>1</v>
      </c>
      <c r="BH9" s="114">
        <f>IFERROR(BG9/BE9,"-")</f>
        <v>0.5</v>
      </c>
      <c r="BI9" s="115">
        <v>31000</v>
      </c>
      <c r="BJ9" s="116">
        <f>IFERROR(BI9/BE9,"-")</f>
        <v>15500</v>
      </c>
      <c r="BK9" s="117"/>
      <c r="BL9" s="117"/>
      <c r="BM9" s="117">
        <v>1</v>
      </c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31000</v>
      </c>
      <c r="CQ9" s="141">
        <v>31000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79</v>
      </c>
      <c r="C10" s="203"/>
      <c r="D10" s="203" t="s">
        <v>80</v>
      </c>
      <c r="E10" s="203" t="s">
        <v>81</v>
      </c>
      <c r="F10" s="203" t="s">
        <v>64</v>
      </c>
      <c r="G10" s="203" t="s">
        <v>73</v>
      </c>
      <c r="H10" s="90" t="s">
        <v>74</v>
      </c>
      <c r="I10" s="90" t="s">
        <v>82</v>
      </c>
      <c r="J10" s="188"/>
      <c r="K10" s="81">
        <v>9</v>
      </c>
      <c r="L10" s="81">
        <v>0</v>
      </c>
      <c r="M10" s="81">
        <v>29</v>
      </c>
      <c r="N10" s="91">
        <v>4</v>
      </c>
      <c r="O10" s="92">
        <v>0</v>
      </c>
      <c r="P10" s="93">
        <f>N10+O10</f>
        <v>4</v>
      </c>
      <c r="Q10" s="82">
        <f>IFERROR(P10/M10,"-")</f>
        <v>0.13793103448276</v>
      </c>
      <c r="R10" s="81">
        <v>1</v>
      </c>
      <c r="S10" s="81">
        <v>2</v>
      </c>
      <c r="T10" s="82">
        <f>IFERROR(S10/(O10+P10),"-")</f>
        <v>0.5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0.75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 t="s">
        <v>84</v>
      </c>
      <c r="E11" s="203" t="s">
        <v>85</v>
      </c>
      <c r="F11" s="203" t="s">
        <v>64</v>
      </c>
      <c r="G11" s="203" t="s">
        <v>73</v>
      </c>
      <c r="H11" s="90" t="s">
        <v>74</v>
      </c>
      <c r="I11" s="90" t="s">
        <v>86</v>
      </c>
      <c r="J11" s="188"/>
      <c r="K11" s="81">
        <v>11</v>
      </c>
      <c r="L11" s="81">
        <v>0</v>
      </c>
      <c r="M11" s="81">
        <v>55</v>
      </c>
      <c r="N11" s="91">
        <v>3</v>
      </c>
      <c r="O11" s="92">
        <v>0</v>
      </c>
      <c r="P11" s="93">
        <f>N11+O11</f>
        <v>3</v>
      </c>
      <c r="Q11" s="82">
        <f>IFERROR(P11/M11,"-")</f>
        <v>0.054545454545455</v>
      </c>
      <c r="R11" s="81">
        <v>2</v>
      </c>
      <c r="S11" s="81">
        <v>1</v>
      </c>
      <c r="T11" s="82">
        <f>IFERROR(S11/(O11+P11),"-")</f>
        <v>0.33333333333333</v>
      </c>
      <c r="U11" s="182"/>
      <c r="V11" s="84">
        <v>2</v>
      </c>
      <c r="W11" s="82">
        <f>IF(P11=0,"-",V11/P11)</f>
        <v>0.66666666666667</v>
      </c>
      <c r="X11" s="186">
        <v>80000</v>
      </c>
      <c r="Y11" s="187">
        <f>IFERROR(X11/P11,"-")</f>
        <v>26666.666666667</v>
      </c>
      <c r="Z11" s="187">
        <f>IFERROR(X11/V11,"-")</f>
        <v>40000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2</v>
      </c>
      <c r="BX11" s="127">
        <f>IF(P11=0,"",IF(BW11=0,"",(BW11/P11)))</f>
        <v>0.66666666666667</v>
      </c>
      <c r="BY11" s="128">
        <v>1</v>
      </c>
      <c r="BZ11" s="129">
        <f>IFERROR(BY11/BW11,"-")</f>
        <v>0.5</v>
      </c>
      <c r="CA11" s="130">
        <v>70000</v>
      </c>
      <c r="CB11" s="131">
        <f>IFERROR(CA11/BW11,"-")</f>
        <v>35000</v>
      </c>
      <c r="CC11" s="132"/>
      <c r="CD11" s="132"/>
      <c r="CE11" s="132">
        <v>1</v>
      </c>
      <c r="CF11" s="133">
        <v>1</v>
      </c>
      <c r="CG11" s="134">
        <f>IF(P11=0,"",IF(CF11=0,"",(CF11/P11)))</f>
        <v>0.33333333333333</v>
      </c>
      <c r="CH11" s="135">
        <v>1</v>
      </c>
      <c r="CI11" s="136">
        <f>IFERROR(CH11/CF11,"-")</f>
        <v>1</v>
      </c>
      <c r="CJ11" s="137">
        <v>10000</v>
      </c>
      <c r="CK11" s="138">
        <f>IFERROR(CJ11/CF11,"-")</f>
        <v>10000</v>
      </c>
      <c r="CL11" s="139">
        <v>1</v>
      </c>
      <c r="CM11" s="139"/>
      <c r="CN11" s="139"/>
      <c r="CO11" s="140">
        <v>2</v>
      </c>
      <c r="CP11" s="141">
        <v>80000</v>
      </c>
      <c r="CQ11" s="141">
        <v>70000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87</v>
      </c>
      <c r="C12" s="203"/>
      <c r="D12" s="203" t="s">
        <v>88</v>
      </c>
      <c r="E12" s="203" t="s">
        <v>88</v>
      </c>
      <c r="F12" s="203" t="s">
        <v>69</v>
      </c>
      <c r="G12" s="203" t="s">
        <v>89</v>
      </c>
      <c r="H12" s="90"/>
      <c r="I12" s="90"/>
      <c r="J12" s="188"/>
      <c r="K12" s="81">
        <v>184</v>
      </c>
      <c r="L12" s="81">
        <v>86</v>
      </c>
      <c r="M12" s="81">
        <v>68</v>
      </c>
      <c r="N12" s="91">
        <v>16</v>
      </c>
      <c r="O12" s="92">
        <v>2</v>
      </c>
      <c r="P12" s="93">
        <f>N12+O12</f>
        <v>18</v>
      </c>
      <c r="Q12" s="82">
        <f>IFERROR(P12/M12,"-")</f>
        <v>0.26470588235294</v>
      </c>
      <c r="R12" s="81">
        <v>7</v>
      </c>
      <c r="S12" s="81">
        <v>3</v>
      </c>
      <c r="T12" s="82">
        <f>IFERROR(S12/(O12+P12),"-")</f>
        <v>0.15</v>
      </c>
      <c r="U12" s="182"/>
      <c r="V12" s="84">
        <v>9</v>
      </c>
      <c r="W12" s="82">
        <f>IF(P12=0,"-",V12/P12)</f>
        <v>0.5</v>
      </c>
      <c r="X12" s="186">
        <v>493000</v>
      </c>
      <c r="Y12" s="187">
        <f>IFERROR(X12/P12,"-")</f>
        <v>27388.888888889</v>
      </c>
      <c r="Z12" s="187">
        <f>IFERROR(X12/V12,"-")</f>
        <v>54777.777777778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0.11111111111111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0.27777777777778</v>
      </c>
      <c r="BP12" s="121">
        <v>3</v>
      </c>
      <c r="BQ12" s="122">
        <f>IFERROR(BP12/BN12,"-")</f>
        <v>0.6</v>
      </c>
      <c r="BR12" s="123">
        <v>71000</v>
      </c>
      <c r="BS12" s="124">
        <f>IFERROR(BR12/BN12,"-")</f>
        <v>14200</v>
      </c>
      <c r="BT12" s="125">
        <v>1</v>
      </c>
      <c r="BU12" s="125"/>
      <c r="BV12" s="125">
        <v>2</v>
      </c>
      <c r="BW12" s="126">
        <v>8</v>
      </c>
      <c r="BX12" s="127">
        <f>IF(P12=0,"",IF(BW12=0,"",(BW12/P12)))</f>
        <v>0.44444444444444</v>
      </c>
      <c r="BY12" s="128">
        <v>4</v>
      </c>
      <c r="BZ12" s="129">
        <f>IFERROR(BY12/BW12,"-")</f>
        <v>0.5</v>
      </c>
      <c r="CA12" s="130">
        <v>86000</v>
      </c>
      <c r="CB12" s="131">
        <f>IFERROR(CA12/BW12,"-")</f>
        <v>10750</v>
      </c>
      <c r="CC12" s="132">
        <v>1</v>
      </c>
      <c r="CD12" s="132">
        <v>1</v>
      </c>
      <c r="CE12" s="132">
        <v>2</v>
      </c>
      <c r="CF12" s="133">
        <v>3</v>
      </c>
      <c r="CG12" s="134">
        <f>IF(P12=0,"",IF(CF12=0,"",(CF12/P12)))</f>
        <v>0.16666666666667</v>
      </c>
      <c r="CH12" s="135">
        <v>2</v>
      </c>
      <c r="CI12" s="136">
        <f>IFERROR(CH12/CF12,"-")</f>
        <v>0.66666666666667</v>
      </c>
      <c r="CJ12" s="137">
        <v>341000</v>
      </c>
      <c r="CK12" s="138">
        <f>IFERROR(CJ12/CF12,"-")</f>
        <v>113666.66666667</v>
      </c>
      <c r="CL12" s="139"/>
      <c r="CM12" s="139"/>
      <c r="CN12" s="139">
        <v>2</v>
      </c>
      <c r="CO12" s="140">
        <v>9</v>
      </c>
      <c r="CP12" s="141">
        <v>493000</v>
      </c>
      <c r="CQ12" s="141">
        <v>323000</v>
      </c>
      <c r="CR12" s="141">
        <v>3000</v>
      </c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4.82</v>
      </c>
      <c r="B13" s="203" t="s">
        <v>90</v>
      </c>
      <c r="C13" s="203"/>
      <c r="D13" s="203" t="s">
        <v>91</v>
      </c>
      <c r="E13" s="203" t="s">
        <v>92</v>
      </c>
      <c r="F13" s="203" t="s">
        <v>64</v>
      </c>
      <c r="G13" s="203" t="s">
        <v>93</v>
      </c>
      <c r="H13" s="90" t="s">
        <v>94</v>
      </c>
      <c r="I13" s="90" t="s">
        <v>95</v>
      </c>
      <c r="J13" s="188">
        <v>250000</v>
      </c>
      <c r="K13" s="81">
        <v>22</v>
      </c>
      <c r="L13" s="81">
        <v>0</v>
      </c>
      <c r="M13" s="81">
        <v>81</v>
      </c>
      <c r="N13" s="91">
        <v>8</v>
      </c>
      <c r="O13" s="92">
        <v>0</v>
      </c>
      <c r="P13" s="93">
        <f>N13+O13</f>
        <v>8</v>
      </c>
      <c r="Q13" s="82">
        <f>IFERROR(P13/M13,"-")</f>
        <v>0.098765432098765</v>
      </c>
      <c r="R13" s="81">
        <v>2</v>
      </c>
      <c r="S13" s="81">
        <v>1</v>
      </c>
      <c r="T13" s="82">
        <f>IFERROR(S13/(O13+P13),"-")</f>
        <v>0.125</v>
      </c>
      <c r="U13" s="182">
        <f>IFERROR(J13/SUM(P13:P14),"-")</f>
        <v>13888.888888889</v>
      </c>
      <c r="V13" s="84">
        <v>2</v>
      </c>
      <c r="W13" s="82">
        <f>IF(P13=0,"-",V13/P13)</f>
        <v>0.25</v>
      </c>
      <c r="X13" s="186">
        <v>13000</v>
      </c>
      <c r="Y13" s="187">
        <f>IFERROR(X13/P13,"-")</f>
        <v>1625</v>
      </c>
      <c r="Z13" s="187">
        <f>IFERROR(X13/V13,"-")</f>
        <v>6500</v>
      </c>
      <c r="AA13" s="188">
        <f>SUM(X13:X14)-SUM(J13:J14)</f>
        <v>955000</v>
      </c>
      <c r="AB13" s="85">
        <f>SUM(X13:X14)/SUM(J13:J14)</f>
        <v>4.82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4</v>
      </c>
      <c r="BO13" s="120">
        <f>IF(P13=0,"",IF(BN13=0,"",(BN13/P13)))</f>
        <v>0.5</v>
      </c>
      <c r="BP13" s="121">
        <v>1</v>
      </c>
      <c r="BQ13" s="122">
        <f>IFERROR(BP13/BN13,"-")</f>
        <v>0.25</v>
      </c>
      <c r="BR13" s="123">
        <v>5000</v>
      </c>
      <c r="BS13" s="124">
        <f>IFERROR(BR13/BN13,"-")</f>
        <v>1250</v>
      </c>
      <c r="BT13" s="125">
        <v>1</v>
      </c>
      <c r="BU13" s="125"/>
      <c r="BV13" s="125"/>
      <c r="BW13" s="126">
        <v>2</v>
      </c>
      <c r="BX13" s="127">
        <f>IF(P13=0,"",IF(BW13=0,"",(BW13/P13)))</f>
        <v>0.25</v>
      </c>
      <c r="BY13" s="128">
        <v>1</v>
      </c>
      <c r="BZ13" s="129">
        <f>IFERROR(BY13/BW13,"-")</f>
        <v>0.5</v>
      </c>
      <c r="CA13" s="130">
        <v>8000</v>
      </c>
      <c r="CB13" s="131">
        <f>IFERROR(CA13/BW13,"-")</f>
        <v>4000</v>
      </c>
      <c r="CC13" s="132"/>
      <c r="CD13" s="132">
        <v>1</v>
      </c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13000</v>
      </c>
      <c r="CQ13" s="141">
        <v>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96</v>
      </c>
      <c r="C14" s="203"/>
      <c r="D14" s="203" t="s">
        <v>91</v>
      </c>
      <c r="E14" s="203" t="s">
        <v>92</v>
      </c>
      <c r="F14" s="203" t="s">
        <v>69</v>
      </c>
      <c r="G14" s="203"/>
      <c r="H14" s="90"/>
      <c r="I14" s="90"/>
      <c r="J14" s="188"/>
      <c r="K14" s="81">
        <v>54</v>
      </c>
      <c r="L14" s="81">
        <v>34</v>
      </c>
      <c r="M14" s="81">
        <v>16</v>
      </c>
      <c r="N14" s="91">
        <v>10</v>
      </c>
      <c r="O14" s="92">
        <v>0</v>
      </c>
      <c r="P14" s="93">
        <f>N14+O14</f>
        <v>10</v>
      </c>
      <c r="Q14" s="82">
        <f>IFERROR(P14/M14,"-")</f>
        <v>0.625</v>
      </c>
      <c r="R14" s="81">
        <v>6</v>
      </c>
      <c r="S14" s="81">
        <v>2</v>
      </c>
      <c r="T14" s="82">
        <f>IFERROR(S14/(O14+P14),"-")</f>
        <v>0.2</v>
      </c>
      <c r="U14" s="182"/>
      <c r="V14" s="84">
        <v>4</v>
      </c>
      <c r="W14" s="82">
        <f>IF(P14=0,"-",V14/P14)</f>
        <v>0.4</v>
      </c>
      <c r="X14" s="186">
        <v>1192000</v>
      </c>
      <c r="Y14" s="187">
        <f>IFERROR(X14/P14,"-")</f>
        <v>119200</v>
      </c>
      <c r="Z14" s="187">
        <f>IFERROR(X14/V14,"-")</f>
        <v>298000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0.4</v>
      </c>
      <c r="BP14" s="121">
        <v>2</v>
      </c>
      <c r="BQ14" s="122">
        <f>IFERROR(BP14/BN14,"-")</f>
        <v>0.5</v>
      </c>
      <c r="BR14" s="123">
        <v>468000</v>
      </c>
      <c r="BS14" s="124">
        <f>IFERROR(BR14/BN14,"-")</f>
        <v>117000</v>
      </c>
      <c r="BT14" s="125"/>
      <c r="BU14" s="125"/>
      <c r="BV14" s="125">
        <v>2</v>
      </c>
      <c r="BW14" s="126">
        <v>5</v>
      </c>
      <c r="BX14" s="127">
        <f>IF(P14=0,"",IF(BW14=0,"",(BW14/P14)))</f>
        <v>0.5</v>
      </c>
      <c r="BY14" s="128">
        <v>2</v>
      </c>
      <c r="BZ14" s="129">
        <f>IFERROR(BY14/BW14,"-")</f>
        <v>0.4</v>
      </c>
      <c r="CA14" s="130">
        <v>724000</v>
      </c>
      <c r="CB14" s="131">
        <f>IFERROR(CA14/BW14,"-")</f>
        <v>144800</v>
      </c>
      <c r="CC14" s="132"/>
      <c r="CD14" s="132">
        <v>1</v>
      </c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4</v>
      </c>
      <c r="CP14" s="141">
        <v>1192000</v>
      </c>
      <c r="CQ14" s="141">
        <v>713000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3.07856</v>
      </c>
      <c r="B15" s="203" t="s">
        <v>97</v>
      </c>
      <c r="C15" s="203"/>
      <c r="D15" s="203" t="s">
        <v>91</v>
      </c>
      <c r="E15" s="203" t="s">
        <v>98</v>
      </c>
      <c r="F15" s="203" t="s">
        <v>64</v>
      </c>
      <c r="G15" s="203" t="s">
        <v>99</v>
      </c>
      <c r="H15" s="90" t="s">
        <v>100</v>
      </c>
      <c r="I15" s="90" t="s">
        <v>101</v>
      </c>
      <c r="J15" s="188">
        <v>300000</v>
      </c>
      <c r="K15" s="81">
        <v>15</v>
      </c>
      <c r="L15" s="81">
        <v>0</v>
      </c>
      <c r="M15" s="81">
        <v>94</v>
      </c>
      <c r="N15" s="91">
        <v>5</v>
      </c>
      <c r="O15" s="92">
        <v>0</v>
      </c>
      <c r="P15" s="93">
        <f>N15+O15</f>
        <v>5</v>
      </c>
      <c r="Q15" s="82">
        <f>IFERROR(P15/M15,"-")</f>
        <v>0.053191489361702</v>
      </c>
      <c r="R15" s="81">
        <v>3</v>
      </c>
      <c r="S15" s="81">
        <v>0</v>
      </c>
      <c r="T15" s="82">
        <f>IFERROR(S15/(O15+P15),"-")</f>
        <v>0</v>
      </c>
      <c r="U15" s="182">
        <f>IFERROR(J15/SUM(P15:P19),"-")</f>
        <v>5769.2307692308</v>
      </c>
      <c r="V15" s="84">
        <v>4</v>
      </c>
      <c r="W15" s="82">
        <f>IF(P15=0,"-",V15/P15)</f>
        <v>0.8</v>
      </c>
      <c r="X15" s="186">
        <v>56000</v>
      </c>
      <c r="Y15" s="187">
        <f>IFERROR(X15/P15,"-")</f>
        <v>11200</v>
      </c>
      <c r="Z15" s="187">
        <f>IFERROR(X15/V15,"-")</f>
        <v>14000</v>
      </c>
      <c r="AA15" s="188">
        <f>SUM(X15:X19)-SUM(J15:J19)</f>
        <v>623568</v>
      </c>
      <c r="AB15" s="85">
        <f>SUM(X15:X19)/SUM(J15:J19)</f>
        <v>3.07856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0.4</v>
      </c>
      <c r="BP15" s="121">
        <v>2</v>
      </c>
      <c r="BQ15" s="122">
        <f>IFERROR(BP15/BN15,"-")</f>
        <v>1</v>
      </c>
      <c r="BR15" s="123">
        <v>18000</v>
      </c>
      <c r="BS15" s="124">
        <f>IFERROR(BR15/BN15,"-")</f>
        <v>9000</v>
      </c>
      <c r="BT15" s="125">
        <v>1</v>
      </c>
      <c r="BU15" s="125"/>
      <c r="BV15" s="125">
        <v>1</v>
      </c>
      <c r="BW15" s="126">
        <v>3</v>
      </c>
      <c r="BX15" s="127">
        <f>IF(P15=0,"",IF(BW15=0,"",(BW15/P15)))</f>
        <v>0.6</v>
      </c>
      <c r="BY15" s="128">
        <v>2</v>
      </c>
      <c r="BZ15" s="129">
        <f>IFERROR(BY15/BW15,"-")</f>
        <v>0.66666666666667</v>
      </c>
      <c r="CA15" s="130">
        <v>38000</v>
      </c>
      <c r="CB15" s="131">
        <f>IFERROR(CA15/BW15,"-")</f>
        <v>12666.666666667</v>
      </c>
      <c r="CC15" s="132"/>
      <c r="CD15" s="132">
        <v>1</v>
      </c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4</v>
      </c>
      <c r="CP15" s="141">
        <v>56000</v>
      </c>
      <c r="CQ15" s="141">
        <v>25000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102</v>
      </c>
      <c r="C16" s="203"/>
      <c r="D16" s="203" t="s">
        <v>91</v>
      </c>
      <c r="E16" s="203" t="s">
        <v>103</v>
      </c>
      <c r="F16" s="203" t="s">
        <v>64</v>
      </c>
      <c r="G16" s="203"/>
      <c r="H16" s="90" t="s">
        <v>100</v>
      </c>
      <c r="I16" s="90"/>
      <c r="J16" s="188"/>
      <c r="K16" s="81">
        <v>13</v>
      </c>
      <c r="L16" s="81">
        <v>0</v>
      </c>
      <c r="M16" s="81">
        <v>85</v>
      </c>
      <c r="N16" s="91">
        <v>5</v>
      </c>
      <c r="O16" s="92">
        <v>0</v>
      </c>
      <c r="P16" s="93">
        <f>N16+O16</f>
        <v>5</v>
      </c>
      <c r="Q16" s="82">
        <f>IFERROR(P16/M16,"-")</f>
        <v>0.058823529411765</v>
      </c>
      <c r="R16" s="81">
        <v>2</v>
      </c>
      <c r="S16" s="81">
        <v>1</v>
      </c>
      <c r="T16" s="82">
        <f>IFERROR(S16/(O16+P16),"-")</f>
        <v>0.2</v>
      </c>
      <c r="U16" s="182"/>
      <c r="V16" s="84">
        <v>3</v>
      </c>
      <c r="W16" s="82">
        <f>IF(P16=0,"-",V16/P16)</f>
        <v>0.6</v>
      </c>
      <c r="X16" s="186">
        <v>68000</v>
      </c>
      <c r="Y16" s="187">
        <f>IFERROR(X16/P16,"-")</f>
        <v>13600</v>
      </c>
      <c r="Z16" s="187">
        <f>IFERROR(X16/V16,"-")</f>
        <v>22666.666666667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0.2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0.4</v>
      </c>
      <c r="BG16" s="112">
        <v>1</v>
      </c>
      <c r="BH16" s="114">
        <f>IFERROR(BG16/BE16,"-")</f>
        <v>0.5</v>
      </c>
      <c r="BI16" s="115">
        <v>13000</v>
      </c>
      <c r="BJ16" s="116">
        <f>IFERROR(BI16/BE16,"-")</f>
        <v>6500</v>
      </c>
      <c r="BK16" s="117"/>
      <c r="BL16" s="117"/>
      <c r="BM16" s="117">
        <v>1</v>
      </c>
      <c r="BN16" s="119">
        <v>2</v>
      </c>
      <c r="BO16" s="120">
        <f>IF(P16=0,"",IF(BN16=0,"",(BN16/P16)))</f>
        <v>0.4</v>
      </c>
      <c r="BP16" s="121">
        <v>2</v>
      </c>
      <c r="BQ16" s="122">
        <f>IFERROR(BP16/BN16,"-")</f>
        <v>1</v>
      </c>
      <c r="BR16" s="123">
        <v>55000</v>
      </c>
      <c r="BS16" s="124">
        <f>IFERROR(BR16/BN16,"-")</f>
        <v>27500</v>
      </c>
      <c r="BT16" s="125">
        <v>1</v>
      </c>
      <c r="BU16" s="125"/>
      <c r="BV16" s="125">
        <v>1</v>
      </c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3</v>
      </c>
      <c r="CP16" s="141">
        <v>68000</v>
      </c>
      <c r="CQ16" s="141">
        <v>52000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104</v>
      </c>
      <c r="C17" s="203"/>
      <c r="D17" s="203" t="s">
        <v>91</v>
      </c>
      <c r="E17" s="203" t="s">
        <v>105</v>
      </c>
      <c r="F17" s="203" t="s">
        <v>64</v>
      </c>
      <c r="G17" s="203"/>
      <c r="H17" s="90" t="s">
        <v>100</v>
      </c>
      <c r="I17" s="90"/>
      <c r="J17" s="188"/>
      <c r="K17" s="81">
        <v>20</v>
      </c>
      <c r="L17" s="81">
        <v>0</v>
      </c>
      <c r="M17" s="81">
        <v>86</v>
      </c>
      <c r="N17" s="91">
        <v>9</v>
      </c>
      <c r="O17" s="92">
        <v>0</v>
      </c>
      <c r="P17" s="93">
        <f>N17+O17</f>
        <v>9</v>
      </c>
      <c r="Q17" s="82">
        <f>IFERROR(P17/M17,"-")</f>
        <v>0.1046511627907</v>
      </c>
      <c r="R17" s="81">
        <v>5</v>
      </c>
      <c r="S17" s="81">
        <v>2</v>
      </c>
      <c r="T17" s="82">
        <f>IFERROR(S17/(O17+P17),"-")</f>
        <v>0.22222222222222</v>
      </c>
      <c r="U17" s="182"/>
      <c r="V17" s="84">
        <v>4</v>
      </c>
      <c r="W17" s="82">
        <f>IF(P17=0,"-",V17/P17)</f>
        <v>0.44444444444444</v>
      </c>
      <c r="X17" s="186">
        <v>137000</v>
      </c>
      <c r="Y17" s="187">
        <f>IFERROR(X17/P17,"-")</f>
        <v>15222.222222222</v>
      </c>
      <c r="Z17" s="187">
        <f>IFERROR(X17/V17,"-")</f>
        <v>34250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4</v>
      </c>
      <c r="BO17" s="120">
        <f>IF(P17=0,"",IF(BN17=0,"",(BN17/P17)))</f>
        <v>0.44444444444444</v>
      </c>
      <c r="BP17" s="121">
        <v>2</v>
      </c>
      <c r="BQ17" s="122">
        <f>IFERROR(BP17/BN17,"-")</f>
        <v>0.5</v>
      </c>
      <c r="BR17" s="123">
        <v>14000</v>
      </c>
      <c r="BS17" s="124">
        <f>IFERROR(BR17/BN17,"-")</f>
        <v>3500</v>
      </c>
      <c r="BT17" s="125">
        <v>1</v>
      </c>
      <c r="BU17" s="125">
        <v>1</v>
      </c>
      <c r="BV17" s="125"/>
      <c r="BW17" s="126">
        <v>4</v>
      </c>
      <c r="BX17" s="127">
        <f>IF(P17=0,"",IF(BW17=0,"",(BW17/P17)))</f>
        <v>0.44444444444444</v>
      </c>
      <c r="BY17" s="128">
        <v>2</v>
      </c>
      <c r="BZ17" s="129">
        <f>IFERROR(BY17/BW17,"-")</f>
        <v>0.5</v>
      </c>
      <c r="CA17" s="130">
        <v>120000</v>
      </c>
      <c r="CB17" s="131">
        <f>IFERROR(CA17/BW17,"-")</f>
        <v>30000</v>
      </c>
      <c r="CC17" s="132"/>
      <c r="CD17" s="132"/>
      <c r="CE17" s="132">
        <v>2</v>
      </c>
      <c r="CF17" s="133">
        <v>1</v>
      </c>
      <c r="CG17" s="134">
        <f>IF(P17=0,"",IF(CF17=0,"",(CF17/P17)))</f>
        <v>0.11111111111111</v>
      </c>
      <c r="CH17" s="135">
        <v>1</v>
      </c>
      <c r="CI17" s="136">
        <f>IFERROR(CH17/CF17,"-")</f>
        <v>1</v>
      </c>
      <c r="CJ17" s="137">
        <v>3000</v>
      </c>
      <c r="CK17" s="138">
        <f>IFERROR(CJ17/CF17,"-")</f>
        <v>3000</v>
      </c>
      <c r="CL17" s="139">
        <v>1</v>
      </c>
      <c r="CM17" s="139"/>
      <c r="CN17" s="139"/>
      <c r="CO17" s="140">
        <v>4</v>
      </c>
      <c r="CP17" s="141">
        <v>137000</v>
      </c>
      <c r="CQ17" s="141">
        <v>87000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106</v>
      </c>
      <c r="C18" s="203"/>
      <c r="D18" s="203" t="s">
        <v>91</v>
      </c>
      <c r="E18" s="203" t="s">
        <v>107</v>
      </c>
      <c r="F18" s="203" t="s">
        <v>64</v>
      </c>
      <c r="G18" s="203"/>
      <c r="H18" s="90" t="s">
        <v>100</v>
      </c>
      <c r="I18" s="90"/>
      <c r="J18" s="188"/>
      <c r="K18" s="81">
        <v>19</v>
      </c>
      <c r="L18" s="81">
        <v>0</v>
      </c>
      <c r="M18" s="81">
        <v>67</v>
      </c>
      <c r="N18" s="91">
        <v>8</v>
      </c>
      <c r="O18" s="92">
        <v>0</v>
      </c>
      <c r="P18" s="93">
        <f>N18+O18</f>
        <v>8</v>
      </c>
      <c r="Q18" s="82">
        <f>IFERROR(P18/M18,"-")</f>
        <v>0.11940298507463</v>
      </c>
      <c r="R18" s="81">
        <v>2</v>
      </c>
      <c r="S18" s="81">
        <v>3</v>
      </c>
      <c r="T18" s="82">
        <f>IFERROR(S18/(O18+P18),"-")</f>
        <v>0.375</v>
      </c>
      <c r="U18" s="182"/>
      <c r="V18" s="84">
        <v>2</v>
      </c>
      <c r="W18" s="82">
        <f>IF(P18=0,"-",V18/P18)</f>
        <v>0.25</v>
      </c>
      <c r="X18" s="186">
        <v>61000</v>
      </c>
      <c r="Y18" s="187">
        <f>IFERROR(X18/P18,"-")</f>
        <v>7625</v>
      </c>
      <c r="Z18" s="187">
        <f>IFERROR(X18/V18,"-")</f>
        <v>30500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3</v>
      </c>
      <c r="BO18" s="120">
        <f>IF(P18=0,"",IF(BN18=0,"",(BN18/P18)))</f>
        <v>0.375</v>
      </c>
      <c r="BP18" s="121">
        <v>1</v>
      </c>
      <c r="BQ18" s="122">
        <f>IFERROR(BP18/BN18,"-")</f>
        <v>0.33333333333333</v>
      </c>
      <c r="BR18" s="123">
        <v>8000</v>
      </c>
      <c r="BS18" s="124">
        <f>IFERROR(BR18/BN18,"-")</f>
        <v>2666.6666666667</v>
      </c>
      <c r="BT18" s="125"/>
      <c r="BU18" s="125">
        <v>1</v>
      </c>
      <c r="BV18" s="125"/>
      <c r="BW18" s="126">
        <v>2</v>
      </c>
      <c r="BX18" s="127">
        <f>IF(P18=0,"",IF(BW18=0,"",(BW18/P18)))</f>
        <v>0.25</v>
      </c>
      <c r="BY18" s="128">
        <v>1</v>
      </c>
      <c r="BZ18" s="129">
        <f>IFERROR(BY18/BW18,"-")</f>
        <v>0.5</v>
      </c>
      <c r="CA18" s="130">
        <v>53000</v>
      </c>
      <c r="CB18" s="131">
        <f>IFERROR(CA18/BW18,"-")</f>
        <v>26500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61000</v>
      </c>
      <c r="CQ18" s="141">
        <v>53000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108</v>
      </c>
      <c r="C19" s="203"/>
      <c r="D19" s="203" t="s">
        <v>88</v>
      </c>
      <c r="E19" s="203" t="s">
        <v>88</v>
      </c>
      <c r="F19" s="203" t="s">
        <v>69</v>
      </c>
      <c r="G19" s="203"/>
      <c r="H19" s="90"/>
      <c r="I19" s="90"/>
      <c r="J19" s="188"/>
      <c r="K19" s="81">
        <v>180</v>
      </c>
      <c r="L19" s="81">
        <v>98</v>
      </c>
      <c r="M19" s="81">
        <v>27</v>
      </c>
      <c r="N19" s="91">
        <v>25</v>
      </c>
      <c r="O19" s="92">
        <v>0</v>
      </c>
      <c r="P19" s="93">
        <f>N19+O19</f>
        <v>25</v>
      </c>
      <c r="Q19" s="82">
        <f>IFERROR(P19/M19,"-")</f>
        <v>0.92592592592593</v>
      </c>
      <c r="R19" s="81">
        <v>10</v>
      </c>
      <c r="S19" s="81">
        <v>3</v>
      </c>
      <c r="T19" s="82">
        <f>IFERROR(S19/(O19+P19),"-")</f>
        <v>0.12</v>
      </c>
      <c r="U19" s="182"/>
      <c r="V19" s="84">
        <v>13</v>
      </c>
      <c r="W19" s="82">
        <f>IF(P19=0,"-",V19/P19)</f>
        <v>0.52</v>
      </c>
      <c r="X19" s="186">
        <v>601568</v>
      </c>
      <c r="Y19" s="187">
        <f>IFERROR(X19/P19,"-")</f>
        <v>24062.72</v>
      </c>
      <c r="Z19" s="187">
        <f>IFERROR(X19/V19,"-")</f>
        <v>46274.461538462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0.04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0.04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4</v>
      </c>
      <c r="BF19" s="113">
        <f>IF(P19=0,"",IF(BE19=0,"",(BE19/P19)))</f>
        <v>0.16</v>
      </c>
      <c r="BG19" s="112">
        <v>1</v>
      </c>
      <c r="BH19" s="114">
        <f>IFERROR(BG19/BE19,"-")</f>
        <v>0.25</v>
      </c>
      <c r="BI19" s="115">
        <v>3000</v>
      </c>
      <c r="BJ19" s="116">
        <f>IFERROR(BI19/BE19,"-")</f>
        <v>750</v>
      </c>
      <c r="BK19" s="117">
        <v>1</v>
      </c>
      <c r="BL19" s="117"/>
      <c r="BM19" s="117"/>
      <c r="BN19" s="119">
        <v>9</v>
      </c>
      <c r="BO19" s="120">
        <f>IF(P19=0,"",IF(BN19=0,"",(BN19/P19)))</f>
        <v>0.36</v>
      </c>
      <c r="BP19" s="121">
        <v>5</v>
      </c>
      <c r="BQ19" s="122">
        <f>IFERROR(BP19/BN19,"-")</f>
        <v>0.55555555555556</v>
      </c>
      <c r="BR19" s="123">
        <v>94000</v>
      </c>
      <c r="BS19" s="124">
        <f>IFERROR(BR19/BN19,"-")</f>
        <v>10444.444444444</v>
      </c>
      <c r="BT19" s="125">
        <v>2</v>
      </c>
      <c r="BU19" s="125">
        <v>1</v>
      </c>
      <c r="BV19" s="125">
        <v>2</v>
      </c>
      <c r="BW19" s="126">
        <v>9</v>
      </c>
      <c r="BX19" s="127">
        <f>IF(P19=0,"",IF(BW19=0,"",(BW19/P19)))</f>
        <v>0.36</v>
      </c>
      <c r="BY19" s="128">
        <v>7</v>
      </c>
      <c r="BZ19" s="129">
        <f>IFERROR(BY19/BW19,"-")</f>
        <v>0.77777777777778</v>
      </c>
      <c r="CA19" s="130">
        <v>434568</v>
      </c>
      <c r="CB19" s="131">
        <f>IFERROR(CA19/BW19,"-")</f>
        <v>48285.333333333</v>
      </c>
      <c r="CC19" s="132">
        <v>3</v>
      </c>
      <c r="CD19" s="132">
        <v>2</v>
      </c>
      <c r="CE19" s="132">
        <v>2</v>
      </c>
      <c r="CF19" s="133">
        <v>1</v>
      </c>
      <c r="CG19" s="134">
        <f>IF(P19=0,"",IF(CF19=0,"",(CF19/P19)))</f>
        <v>0.04</v>
      </c>
      <c r="CH19" s="135">
        <v>1</v>
      </c>
      <c r="CI19" s="136">
        <f>IFERROR(CH19/CF19,"-")</f>
        <v>1</v>
      </c>
      <c r="CJ19" s="137">
        <v>70000</v>
      </c>
      <c r="CK19" s="138">
        <f>IFERROR(CJ19/CF19,"-")</f>
        <v>70000</v>
      </c>
      <c r="CL19" s="139"/>
      <c r="CM19" s="139"/>
      <c r="CN19" s="139">
        <v>1</v>
      </c>
      <c r="CO19" s="140">
        <v>13</v>
      </c>
      <c r="CP19" s="141">
        <v>601568</v>
      </c>
      <c r="CQ19" s="141">
        <v>220000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0.892</v>
      </c>
      <c r="B20" s="203" t="s">
        <v>109</v>
      </c>
      <c r="C20" s="203"/>
      <c r="D20" s="203" t="s">
        <v>110</v>
      </c>
      <c r="E20" s="203" t="s">
        <v>98</v>
      </c>
      <c r="F20" s="203" t="s">
        <v>64</v>
      </c>
      <c r="G20" s="203" t="s">
        <v>111</v>
      </c>
      <c r="H20" s="90" t="s">
        <v>112</v>
      </c>
      <c r="I20" s="90" t="s">
        <v>113</v>
      </c>
      <c r="J20" s="188">
        <v>250000</v>
      </c>
      <c r="K20" s="81">
        <v>4</v>
      </c>
      <c r="L20" s="81">
        <v>0</v>
      </c>
      <c r="M20" s="81">
        <v>51</v>
      </c>
      <c r="N20" s="91">
        <v>3</v>
      </c>
      <c r="O20" s="92">
        <v>0</v>
      </c>
      <c r="P20" s="93">
        <f>N20+O20</f>
        <v>3</v>
      </c>
      <c r="Q20" s="82">
        <f>IFERROR(P20/M20,"-")</f>
        <v>0.058823529411765</v>
      </c>
      <c r="R20" s="81">
        <v>2</v>
      </c>
      <c r="S20" s="81">
        <v>1</v>
      </c>
      <c r="T20" s="82">
        <f>IFERROR(S20/(O20+P20),"-")</f>
        <v>0.33333333333333</v>
      </c>
      <c r="U20" s="182">
        <f>IFERROR(J20/SUM(P20:P23),"-")</f>
        <v>10869.565217391</v>
      </c>
      <c r="V20" s="84">
        <v>1</v>
      </c>
      <c r="W20" s="82">
        <f>IF(P20=0,"-",V20/P20)</f>
        <v>0.33333333333333</v>
      </c>
      <c r="X20" s="186">
        <v>48000</v>
      </c>
      <c r="Y20" s="187">
        <f>IFERROR(X20/P20,"-")</f>
        <v>16000</v>
      </c>
      <c r="Z20" s="187">
        <f>IFERROR(X20/V20,"-")</f>
        <v>48000</v>
      </c>
      <c r="AA20" s="188">
        <f>SUM(X20:X23)-SUM(J20:J23)</f>
        <v>-27000</v>
      </c>
      <c r="AB20" s="85">
        <f>SUM(X20:X23)/SUM(J20:J23)</f>
        <v>0.892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0.66666666666667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>
        <v>1</v>
      </c>
      <c r="BQ20" s="122">
        <f>IFERROR(BP20/BN20,"-")</f>
        <v>1</v>
      </c>
      <c r="BR20" s="123">
        <v>48000</v>
      </c>
      <c r="BS20" s="124">
        <f>IFERROR(BR20/BN20,"-")</f>
        <v>48000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48000</v>
      </c>
      <c r="CQ20" s="141">
        <v>48000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114</v>
      </c>
      <c r="C21" s="203"/>
      <c r="D21" s="203" t="s">
        <v>115</v>
      </c>
      <c r="E21" s="203" t="s">
        <v>103</v>
      </c>
      <c r="F21" s="203" t="s">
        <v>64</v>
      </c>
      <c r="G21" s="203"/>
      <c r="H21" s="90" t="s">
        <v>112</v>
      </c>
      <c r="I21" s="90"/>
      <c r="J21" s="188"/>
      <c r="K21" s="81">
        <v>12</v>
      </c>
      <c r="L21" s="81">
        <v>0</v>
      </c>
      <c r="M21" s="81">
        <v>63</v>
      </c>
      <c r="N21" s="91">
        <v>5</v>
      </c>
      <c r="O21" s="92">
        <v>0</v>
      </c>
      <c r="P21" s="93">
        <f>N21+O21</f>
        <v>5</v>
      </c>
      <c r="Q21" s="82">
        <f>IFERROR(P21/M21,"-")</f>
        <v>0.079365079365079</v>
      </c>
      <c r="R21" s="81">
        <v>2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0.2</v>
      </c>
      <c r="X21" s="186">
        <v>3000</v>
      </c>
      <c r="Y21" s="187">
        <f>IFERROR(X21/P21,"-")</f>
        <v>600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0.2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</v>
      </c>
      <c r="BF21" s="113">
        <f>IF(P21=0,"",IF(BE21=0,"",(BE21/P21)))</f>
        <v>0.2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0.2</v>
      </c>
      <c r="BY21" s="128">
        <v>1</v>
      </c>
      <c r="BZ21" s="129">
        <f>IFERROR(BY21/BW21,"-")</f>
        <v>1</v>
      </c>
      <c r="CA21" s="130">
        <v>3000</v>
      </c>
      <c r="CB21" s="131">
        <f>IFERROR(CA21/BW21,"-")</f>
        <v>3000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116</v>
      </c>
      <c r="C22" s="203"/>
      <c r="D22" s="203" t="s">
        <v>117</v>
      </c>
      <c r="E22" s="203" t="s">
        <v>105</v>
      </c>
      <c r="F22" s="203" t="s">
        <v>64</v>
      </c>
      <c r="G22" s="203"/>
      <c r="H22" s="90" t="s">
        <v>112</v>
      </c>
      <c r="I22" s="90"/>
      <c r="J22" s="188"/>
      <c r="K22" s="81">
        <v>14</v>
      </c>
      <c r="L22" s="81">
        <v>0</v>
      </c>
      <c r="M22" s="81">
        <v>72</v>
      </c>
      <c r="N22" s="91">
        <v>5</v>
      </c>
      <c r="O22" s="92">
        <v>0</v>
      </c>
      <c r="P22" s="93">
        <f>N22+O22</f>
        <v>5</v>
      </c>
      <c r="Q22" s="82">
        <f>IFERROR(P22/M22,"-")</f>
        <v>0.069444444444444</v>
      </c>
      <c r="R22" s="81">
        <v>1</v>
      </c>
      <c r="S22" s="81">
        <v>2</v>
      </c>
      <c r="T22" s="82">
        <f>IFERROR(S22/(O22+P22),"-")</f>
        <v>0.4</v>
      </c>
      <c r="U22" s="182"/>
      <c r="V22" s="84">
        <v>2</v>
      </c>
      <c r="W22" s="82">
        <f>IF(P22=0,"-",V22/P22)</f>
        <v>0.4</v>
      </c>
      <c r="X22" s="186">
        <v>69000</v>
      </c>
      <c r="Y22" s="187">
        <f>IFERROR(X22/P22,"-")</f>
        <v>13800</v>
      </c>
      <c r="Z22" s="187">
        <f>IFERROR(X22/V22,"-")</f>
        <v>34500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3</v>
      </c>
      <c r="BF22" s="113">
        <f>IF(P22=0,"",IF(BE22=0,"",(BE22/P22)))</f>
        <v>0.6</v>
      </c>
      <c r="BG22" s="112">
        <v>1</v>
      </c>
      <c r="BH22" s="114">
        <f>IFERROR(BG22/BE22,"-")</f>
        <v>0.33333333333333</v>
      </c>
      <c r="BI22" s="115">
        <v>39000</v>
      </c>
      <c r="BJ22" s="116">
        <f>IFERROR(BI22/BE22,"-")</f>
        <v>13000</v>
      </c>
      <c r="BK22" s="117"/>
      <c r="BL22" s="117"/>
      <c r="BM22" s="117">
        <v>1</v>
      </c>
      <c r="BN22" s="119">
        <v>1</v>
      </c>
      <c r="BO22" s="120">
        <f>IF(P22=0,"",IF(BN22=0,"",(BN22/P22)))</f>
        <v>0.2</v>
      </c>
      <c r="BP22" s="121">
        <v>1</v>
      </c>
      <c r="BQ22" s="122">
        <f>IFERROR(BP22/BN22,"-")</f>
        <v>1</v>
      </c>
      <c r="BR22" s="123">
        <v>30000</v>
      </c>
      <c r="BS22" s="124">
        <f>IFERROR(BR22/BN22,"-")</f>
        <v>30000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69000</v>
      </c>
      <c r="CQ22" s="141">
        <v>39000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118</v>
      </c>
      <c r="C23" s="203"/>
      <c r="D23" s="203" t="s">
        <v>88</v>
      </c>
      <c r="E23" s="203" t="s">
        <v>88</v>
      </c>
      <c r="F23" s="203" t="s">
        <v>69</v>
      </c>
      <c r="G23" s="203"/>
      <c r="H23" s="90"/>
      <c r="I23" s="90"/>
      <c r="J23" s="188"/>
      <c r="K23" s="81">
        <v>99</v>
      </c>
      <c r="L23" s="81">
        <v>59</v>
      </c>
      <c r="M23" s="81">
        <v>17</v>
      </c>
      <c r="N23" s="91">
        <v>9</v>
      </c>
      <c r="O23" s="92">
        <v>1</v>
      </c>
      <c r="P23" s="93">
        <f>N23+O23</f>
        <v>10</v>
      </c>
      <c r="Q23" s="82">
        <f>IFERROR(P23/M23,"-")</f>
        <v>0.58823529411765</v>
      </c>
      <c r="R23" s="81">
        <v>1</v>
      </c>
      <c r="S23" s="81">
        <v>1</v>
      </c>
      <c r="T23" s="82">
        <f>IFERROR(S23/(O23+P23),"-")</f>
        <v>0.090909090909091</v>
      </c>
      <c r="U23" s="182"/>
      <c r="V23" s="84">
        <v>2</v>
      </c>
      <c r="W23" s="82">
        <f>IF(P23=0,"-",V23/P23)</f>
        <v>0.2</v>
      </c>
      <c r="X23" s="186">
        <v>103000</v>
      </c>
      <c r="Y23" s="187">
        <f>IFERROR(X23/P23,"-")</f>
        <v>10300</v>
      </c>
      <c r="Z23" s="187">
        <f>IFERROR(X23/V23,"-")</f>
        <v>51500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</v>
      </c>
      <c r="AX23" s="106">
        <v>1</v>
      </c>
      <c r="AY23" s="108">
        <f>IFERROR(AX23/AV23,"-")</f>
        <v>1</v>
      </c>
      <c r="AZ23" s="109">
        <v>3000</v>
      </c>
      <c r="BA23" s="110">
        <f>IFERROR(AZ23/AV23,"-")</f>
        <v>3000</v>
      </c>
      <c r="BB23" s="111">
        <v>1</v>
      </c>
      <c r="BC23" s="111"/>
      <c r="BD23" s="111"/>
      <c r="BE23" s="112">
        <v>2</v>
      </c>
      <c r="BF23" s="113">
        <f>IF(P23=0,"",IF(BE23=0,"",(BE23/P23)))</f>
        <v>0.2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7</v>
      </c>
      <c r="BO23" s="120">
        <f>IF(P23=0,"",IF(BN23=0,"",(BN23/P23)))</f>
        <v>0.7</v>
      </c>
      <c r="BP23" s="121">
        <v>1</v>
      </c>
      <c r="BQ23" s="122">
        <f>IFERROR(BP23/BN23,"-")</f>
        <v>0.14285714285714</v>
      </c>
      <c r="BR23" s="123">
        <v>100000</v>
      </c>
      <c r="BS23" s="124">
        <f>IFERROR(BR23/BN23,"-")</f>
        <v>14285.714285714</v>
      </c>
      <c r="BT23" s="125"/>
      <c r="BU23" s="125"/>
      <c r="BV23" s="125">
        <v>1</v>
      </c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103000</v>
      </c>
      <c r="CQ23" s="141">
        <v>100000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</v>
      </c>
      <c r="B24" s="203" t="s">
        <v>119</v>
      </c>
      <c r="C24" s="203"/>
      <c r="D24" s="203" t="s">
        <v>120</v>
      </c>
      <c r="E24" s="203" t="s">
        <v>121</v>
      </c>
      <c r="F24" s="203" t="s">
        <v>64</v>
      </c>
      <c r="G24" s="203" t="s">
        <v>122</v>
      </c>
      <c r="H24" s="90" t="s">
        <v>123</v>
      </c>
      <c r="I24" s="205" t="s">
        <v>124</v>
      </c>
      <c r="J24" s="188">
        <v>85000</v>
      </c>
      <c r="K24" s="81">
        <v>2</v>
      </c>
      <c r="L24" s="81">
        <v>0</v>
      </c>
      <c r="M24" s="81">
        <v>12</v>
      </c>
      <c r="N24" s="91">
        <v>1</v>
      </c>
      <c r="O24" s="92">
        <v>0</v>
      </c>
      <c r="P24" s="93">
        <f>N24+O24</f>
        <v>1</v>
      </c>
      <c r="Q24" s="82">
        <f>IFERROR(P24/M24,"-")</f>
        <v>0.083333333333333</v>
      </c>
      <c r="R24" s="81">
        <v>1</v>
      </c>
      <c r="S24" s="81">
        <v>0</v>
      </c>
      <c r="T24" s="82">
        <f>IFERROR(S24/(O24+P24),"-")</f>
        <v>0</v>
      </c>
      <c r="U24" s="182">
        <f>IFERROR(J24/SUM(P24:P25),"-")</f>
        <v>85000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-85000</v>
      </c>
      <c r="AB24" s="85">
        <f>SUM(X24:X25)/SUM(J24:J25)</f>
        <v>0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125</v>
      </c>
      <c r="C25" s="203"/>
      <c r="D25" s="203" t="s">
        <v>120</v>
      </c>
      <c r="E25" s="203" t="s">
        <v>121</v>
      </c>
      <c r="F25" s="203" t="s">
        <v>69</v>
      </c>
      <c r="G25" s="203"/>
      <c r="H25" s="90"/>
      <c r="I25" s="90"/>
      <c r="J25" s="188"/>
      <c r="K25" s="81">
        <v>15</v>
      </c>
      <c r="L25" s="81">
        <v>11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0.65882352941176</v>
      </c>
      <c r="B26" s="203" t="s">
        <v>126</v>
      </c>
      <c r="C26" s="203"/>
      <c r="D26" s="203" t="s">
        <v>71</v>
      </c>
      <c r="E26" s="203" t="s">
        <v>72</v>
      </c>
      <c r="F26" s="203" t="s">
        <v>64</v>
      </c>
      <c r="G26" s="203" t="s">
        <v>122</v>
      </c>
      <c r="H26" s="90" t="s">
        <v>123</v>
      </c>
      <c r="I26" s="205" t="s">
        <v>127</v>
      </c>
      <c r="J26" s="188">
        <v>85000</v>
      </c>
      <c r="K26" s="81">
        <v>6</v>
      </c>
      <c r="L26" s="81">
        <v>0</v>
      </c>
      <c r="M26" s="81">
        <v>29</v>
      </c>
      <c r="N26" s="91">
        <v>3</v>
      </c>
      <c r="O26" s="92">
        <v>0</v>
      </c>
      <c r="P26" s="93">
        <f>N26+O26</f>
        <v>3</v>
      </c>
      <c r="Q26" s="82">
        <f>IFERROR(P26/M26,"-")</f>
        <v>0.10344827586207</v>
      </c>
      <c r="R26" s="81">
        <v>2</v>
      </c>
      <c r="S26" s="81">
        <v>0</v>
      </c>
      <c r="T26" s="82">
        <f>IFERROR(S26/(O26+P26),"-")</f>
        <v>0</v>
      </c>
      <c r="U26" s="182">
        <f>IFERROR(J26/SUM(P26:P27),"-")</f>
        <v>8500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-29000</v>
      </c>
      <c r="AB26" s="85">
        <f>SUM(X26:X27)/SUM(J26:J27)</f>
        <v>0.65882352941176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128</v>
      </c>
      <c r="C27" s="203"/>
      <c r="D27" s="203" t="s">
        <v>71</v>
      </c>
      <c r="E27" s="203" t="s">
        <v>72</v>
      </c>
      <c r="F27" s="203" t="s">
        <v>69</v>
      </c>
      <c r="G27" s="203"/>
      <c r="H27" s="90"/>
      <c r="I27" s="90"/>
      <c r="J27" s="188"/>
      <c r="K27" s="81">
        <v>31</v>
      </c>
      <c r="L27" s="81">
        <v>19</v>
      </c>
      <c r="M27" s="81">
        <v>5</v>
      </c>
      <c r="N27" s="91">
        <v>7</v>
      </c>
      <c r="O27" s="92">
        <v>0</v>
      </c>
      <c r="P27" s="93">
        <f>N27+O27</f>
        <v>7</v>
      </c>
      <c r="Q27" s="82">
        <f>IFERROR(P27/M27,"-")</f>
        <v>1.4</v>
      </c>
      <c r="R27" s="81">
        <v>2</v>
      </c>
      <c r="S27" s="81">
        <v>3</v>
      </c>
      <c r="T27" s="82">
        <f>IFERROR(S27/(O27+P27),"-")</f>
        <v>0.42857142857143</v>
      </c>
      <c r="U27" s="182"/>
      <c r="V27" s="84">
        <v>3</v>
      </c>
      <c r="W27" s="82">
        <f>IF(P27=0,"-",V27/P27)</f>
        <v>0.42857142857143</v>
      </c>
      <c r="X27" s="186">
        <v>56000</v>
      </c>
      <c r="Y27" s="187">
        <f>IFERROR(X27/P27,"-")</f>
        <v>8000</v>
      </c>
      <c r="Z27" s="187">
        <f>IFERROR(X27/V27,"-")</f>
        <v>18666.666666667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0.14285714285714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0.14285714285714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0.42857142857143</v>
      </c>
      <c r="BP27" s="121">
        <v>1</v>
      </c>
      <c r="BQ27" s="122">
        <f>IFERROR(BP27/BN27,"-")</f>
        <v>0.33333333333333</v>
      </c>
      <c r="BR27" s="123">
        <v>10000</v>
      </c>
      <c r="BS27" s="124">
        <f>IFERROR(BR27/BN27,"-")</f>
        <v>3333.3333333333</v>
      </c>
      <c r="BT27" s="125">
        <v>1</v>
      </c>
      <c r="BU27" s="125"/>
      <c r="BV27" s="125"/>
      <c r="BW27" s="126">
        <v>1</v>
      </c>
      <c r="BX27" s="127">
        <f>IF(P27=0,"",IF(BW27=0,"",(BW27/P27)))</f>
        <v>0.14285714285714</v>
      </c>
      <c r="BY27" s="128">
        <v>1</v>
      </c>
      <c r="BZ27" s="129">
        <f>IFERROR(BY27/BW27,"-")</f>
        <v>1</v>
      </c>
      <c r="CA27" s="130">
        <v>8000</v>
      </c>
      <c r="CB27" s="131">
        <f>IFERROR(CA27/BW27,"-")</f>
        <v>8000</v>
      </c>
      <c r="CC27" s="132"/>
      <c r="CD27" s="132">
        <v>1</v>
      </c>
      <c r="CE27" s="132"/>
      <c r="CF27" s="133">
        <v>1</v>
      </c>
      <c r="CG27" s="134">
        <f>IF(P27=0,"",IF(CF27=0,"",(CF27/P27)))</f>
        <v>0.14285714285714</v>
      </c>
      <c r="CH27" s="135">
        <v>1</v>
      </c>
      <c r="CI27" s="136">
        <f>IFERROR(CH27/CF27,"-")</f>
        <v>1</v>
      </c>
      <c r="CJ27" s="137">
        <v>38000</v>
      </c>
      <c r="CK27" s="138">
        <f>IFERROR(CJ27/CF27,"-")</f>
        <v>38000</v>
      </c>
      <c r="CL27" s="139"/>
      <c r="CM27" s="139"/>
      <c r="CN27" s="139">
        <v>1</v>
      </c>
      <c r="CO27" s="140">
        <v>3</v>
      </c>
      <c r="CP27" s="141">
        <v>56000</v>
      </c>
      <c r="CQ27" s="141">
        <v>38000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129</v>
      </c>
      <c r="C28" s="203"/>
      <c r="D28" s="203" t="s">
        <v>120</v>
      </c>
      <c r="E28" s="203" t="s">
        <v>121</v>
      </c>
      <c r="F28" s="203" t="s">
        <v>64</v>
      </c>
      <c r="G28" s="203" t="s">
        <v>130</v>
      </c>
      <c r="H28" s="90" t="s">
        <v>123</v>
      </c>
      <c r="I28" s="90" t="s">
        <v>131</v>
      </c>
      <c r="J28" s="188">
        <v>85000</v>
      </c>
      <c r="K28" s="81">
        <v>0</v>
      </c>
      <c r="L28" s="81">
        <v>0</v>
      </c>
      <c r="M28" s="81">
        <v>18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 t="str">
        <f>IFERROR(J28/SUM(P28:P29),"-")</f>
        <v>-</v>
      </c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>
        <f>SUM(X28:X29)-SUM(J28:J29)</f>
        <v>-85000</v>
      </c>
      <c r="AB28" s="85">
        <f>SUM(X28:X29)/SUM(J28:J29)</f>
        <v>0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132</v>
      </c>
      <c r="C29" s="203"/>
      <c r="D29" s="203" t="s">
        <v>120</v>
      </c>
      <c r="E29" s="203" t="s">
        <v>121</v>
      </c>
      <c r="F29" s="203" t="s">
        <v>69</v>
      </c>
      <c r="G29" s="203"/>
      <c r="H29" s="90"/>
      <c r="I29" s="90"/>
      <c r="J29" s="188"/>
      <c r="K29" s="81">
        <v>29</v>
      </c>
      <c r="L29" s="81">
        <v>6</v>
      </c>
      <c r="M29" s="81">
        <v>0</v>
      </c>
      <c r="N29" s="91">
        <v>0</v>
      </c>
      <c r="O29" s="92">
        <v>0</v>
      </c>
      <c r="P29" s="93">
        <f>N29+O29</f>
        <v>0</v>
      </c>
      <c r="Q29" s="82" t="str">
        <f>IFERROR(P29/M29,"-")</f>
        <v>-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0.094117647058824</v>
      </c>
      <c r="B30" s="203" t="s">
        <v>133</v>
      </c>
      <c r="C30" s="203"/>
      <c r="D30" s="203" t="s">
        <v>71</v>
      </c>
      <c r="E30" s="203" t="s">
        <v>77</v>
      </c>
      <c r="F30" s="203" t="s">
        <v>64</v>
      </c>
      <c r="G30" s="203" t="s">
        <v>130</v>
      </c>
      <c r="H30" s="90" t="s">
        <v>123</v>
      </c>
      <c r="I30" s="90" t="s">
        <v>78</v>
      </c>
      <c r="J30" s="188">
        <v>85000</v>
      </c>
      <c r="K30" s="81">
        <v>0</v>
      </c>
      <c r="L30" s="81">
        <v>0</v>
      </c>
      <c r="M30" s="81">
        <v>4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>
        <f>IFERROR(J30/SUM(P30:P31),"-")</f>
        <v>28333.333333333</v>
      </c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>
        <f>SUM(X30:X31)-SUM(J30:J31)</f>
        <v>-77000</v>
      </c>
      <c r="AB30" s="85">
        <f>SUM(X30:X31)/SUM(J30:J31)</f>
        <v>0.094117647058824</v>
      </c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134</v>
      </c>
      <c r="C31" s="203"/>
      <c r="D31" s="203" t="s">
        <v>71</v>
      </c>
      <c r="E31" s="203" t="s">
        <v>77</v>
      </c>
      <c r="F31" s="203" t="s">
        <v>69</v>
      </c>
      <c r="G31" s="203"/>
      <c r="H31" s="90"/>
      <c r="I31" s="90"/>
      <c r="J31" s="188"/>
      <c r="K31" s="81">
        <v>38</v>
      </c>
      <c r="L31" s="81">
        <v>19</v>
      </c>
      <c r="M31" s="81">
        <v>4</v>
      </c>
      <c r="N31" s="91">
        <v>3</v>
      </c>
      <c r="O31" s="92">
        <v>0</v>
      </c>
      <c r="P31" s="93">
        <f>N31+O31</f>
        <v>3</v>
      </c>
      <c r="Q31" s="82">
        <f>IFERROR(P31/M31,"-")</f>
        <v>0.75</v>
      </c>
      <c r="R31" s="81">
        <v>2</v>
      </c>
      <c r="S31" s="81">
        <v>0</v>
      </c>
      <c r="T31" s="82">
        <f>IFERROR(S31/(O31+P31),"-")</f>
        <v>0</v>
      </c>
      <c r="U31" s="182"/>
      <c r="V31" s="84">
        <v>2</v>
      </c>
      <c r="W31" s="82">
        <f>IF(P31=0,"-",V31/P31)</f>
        <v>0.66666666666667</v>
      </c>
      <c r="X31" s="186">
        <v>8000</v>
      </c>
      <c r="Y31" s="187">
        <f>IFERROR(X31/P31,"-")</f>
        <v>2666.6666666667</v>
      </c>
      <c r="Z31" s="187">
        <f>IFERROR(X31/V31,"-")</f>
        <v>4000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0.33333333333333</v>
      </c>
      <c r="BG31" s="112">
        <v>1</v>
      </c>
      <c r="BH31" s="114">
        <f>IFERROR(BG31/BE31,"-")</f>
        <v>1</v>
      </c>
      <c r="BI31" s="115">
        <v>3000</v>
      </c>
      <c r="BJ31" s="116">
        <f>IFERROR(BI31/BE31,"-")</f>
        <v>3000</v>
      </c>
      <c r="BK31" s="117">
        <v>1</v>
      </c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1</v>
      </c>
      <c r="BX31" s="127">
        <f>IF(P31=0,"",IF(BW31=0,"",(BW31/P31)))</f>
        <v>0.33333333333333</v>
      </c>
      <c r="BY31" s="128">
        <v>1</v>
      </c>
      <c r="BZ31" s="129">
        <f>IFERROR(BY31/BW31,"-")</f>
        <v>1</v>
      </c>
      <c r="CA31" s="130">
        <v>5000</v>
      </c>
      <c r="CB31" s="131">
        <f>IFERROR(CA31/BW31,"-")</f>
        <v>5000</v>
      </c>
      <c r="CC31" s="132">
        <v>1</v>
      </c>
      <c r="CD31" s="132"/>
      <c r="CE31" s="132"/>
      <c r="CF31" s="133">
        <v>1</v>
      </c>
      <c r="CG31" s="134">
        <f>IF(P31=0,"",IF(CF31=0,"",(CF31/P31)))</f>
        <v>0.33333333333333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2</v>
      </c>
      <c r="CP31" s="141">
        <v>8000</v>
      </c>
      <c r="CQ31" s="141">
        <v>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</v>
      </c>
      <c r="B32" s="203" t="s">
        <v>135</v>
      </c>
      <c r="C32" s="203"/>
      <c r="D32" s="203" t="s">
        <v>136</v>
      </c>
      <c r="E32" s="203" t="s">
        <v>72</v>
      </c>
      <c r="F32" s="203" t="s">
        <v>64</v>
      </c>
      <c r="G32" s="203" t="s">
        <v>137</v>
      </c>
      <c r="H32" s="90" t="s">
        <v>123</v>
      </c>
      <c r="I32" s="90" t="s">
        <v>78</v>
      </c>
      <c r="J32" s="188">
        <v>65000</v>
      </c>
      <c r="K32" s="81">
        <v>0</v>
      </c>
      <c r="L32" s="81">
        <v>0</v>
      </c>
      <c r="M32" s="81">
        <v>6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 t="str">
        <f>IFERROR(J32/SUM(P32:P33),"-")</f>
        <v>-</v>
      </c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>
        <f>SUM(X32:X33)-SUM(J32:J33)</f>
        <v>-65000</v>
      </c>
      <c r="AB32" s="85">
        <f>SUM(X32:X33)/SUM(J32:J33)</f>
        <v>0</v>
      </c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138</v>
      </c>
      <c r="C33" s="203"/>
      <c r="D33" s="203" t="s">
        <v>136</v>
      </c>
      <c r="E33" s="203" t="s">
        <v>72</v>
      </c>
      <c r="F33" s="203" t="s">
        <v>69</v>
      </c>
      <c r="G33" s="203"/>
      <c r="H33" s="90"/>
      <c r="I33" s="90"/>
      <c r="J33" s="188"/>
      <c r="K33" s="81">
        <v>13</v>
      </c>
      <c r="L33" s="81">
        <v>9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0.76923076923077</v>
      </c>
      <c r="B34" s="203" t="s">
        <v>139</v>
      </c>
      <c r="C34" s="203"/>
      <c r="D34" s="203" t="s">
        <v>71</v>
      </c>
      <c r="E34" s="203" t="s">
        <v>81</v>
      </c>
      <c r="F34" s="203" t="s">
        <v>64</v>
      </c>
      <c r="G34" s="203" t="s">
        <v>137</v>
      </c>
      <c r="H34" s="90" t="s">
        <v>123</v>
      </c>
      <c r="I34" s="90" t="s">
        <v>140</v>
      </c>
      <c r="J34" s="188">
        <v>65000</v>
      </c>
      <c r="K34" s="81">
        <v>4</v>
      </c>
      <c r="L34" s="81">
        <v>0</v>
      </c>
      <c r="M34" s="81">
        <v>14</v>
      </c>
      <c r="N34" s="91">
        <v>1</v>
      </c>
      <c r="O34" s="92">
        <v>0</v>
      </c>
      <c r="P34" s="93">
        <f>N34+O34</f>
        <v>1</v>
      </c>
      <c r="Q34" s="82">
        <f>IFERROR(P34/M34,"-")</f>
        <v>0.071428571428571</v>
      </c>
      <c r="R34" s="81">
        <v>1</v>
      </c>
      <c r="S34" s="81">
        <v>0</v>
      </c>
      <c r="T34" s="82">
        <f>IFERROR(S34/(O34+P34),"-")</f>
        <v>0</v>
      </c>
      <c r="U34" s="182">
        <f>IFERROR(J34/SUM(P34:P35),"-")</f>
        <v>65000</v>
      </c>
      <c r="V34" s="84">
        <v>1</v>
      </c>
      <c r="W34" s="82">
        <f>IF(P34=0,"-",V34/P34)</f>
        <v>1</v>
      </c>
      <c r="X34" s="186">
        <v>50000</v>
      </c>
      <c r="Y34" s="187">
        <f>IFERROR(X34/P34,"-")</f>
        <v>50000</v>
      </c>
      <c r="Z34" s="187">
        <f>IFERROR(X34/V34,"-")</f>
        <v>50000</v>
      </c>
      <c r="AA34" s="188">
        <f>SUM(X34:X35)-SUM(J34:J35)</f>
        <v>-15000</v>
      </c>
      <c r="AB34" s="85">
        <f>SUM(X34:X35)/SUM(J34:J35)</f>
        <v>0.76923076923077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1</v>
      </c>
      <c r="BY34" s="128">
        <v>1</v>
      </c>
      <c r="BZ34" s="129">
        <f>IFERROR(BY34/BW34,"-")</f>
        <v>1</v>
      </c>
      <c r="CA34" s="130">
        <v>55000</v>
      </c>
      <c r="CB34" s="131">
        <f>IFERROR(CA34/BW34,"-")</f>
        <v>55000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50000</v>
      </c>
      <c r="CQ34" s="141">
        <v>55000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141</v>
      </c>
      <c r="C35" s="203"/>
      <c r="D35" s="203" t="s">
        <v>71</v>
      </c>
      <c r="E35" s="203" t="s">
        <v>81</v>
      </c>
      <c r="F35" s="203" t="s">
        <v>69</v>
      </c>
      <c r="G35" s="203"/>
      <c r="H35" s="90"/>
      <c r="I35" s="90"/>
      <c r="J35" s="188"/>
      <c r="K35" s="81">
        <v>20</v>
      </c>
      <c r="L35" s="81">
        <v>7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0.87692307692308</v>
      </c>
      <c r="B36" s="203" t="s">
        <v>142</v>
      </c>
      <c r="C36" s="203"/>
      <c r="D36" s="203" t="s">
        <v>143</v>
      </c>
      <c r="E36" s="203" t="s">
        <v>63</v>
      </c>
      <c r="F36" s="203" t="s">
        <v>64</v>
      </c>
      <c r="G36" s="203" t="s">
        <v>144</v>
      </c>
      <c r="H36" s="90" t="s">
        <v>123</v>
      </c>
      <c r="I36" s="205" t="s">
        <v>145</v>
      </c>
      <c r="J36" s="188">
        <v>65000</v>
      </c>
      <c r="K36" s="81">
        <v>8</v>
      </c>
      <c r="L36" s="81">
        <v>0</v>
      </c>
      <c r="M36" s="81">
        <v>28</v>
      </c>
      <c r="N36" s="91">
        <v>1</v>
      </c>
      <c r="O36" s="92">
        <v>0</v>
      </c>
      <c r="P36" s="93">
        <f>N36+O36</f>
        <v>1</v>
      </c>
      <c r="Q36" s="82">
        <f>IFERROR(P36/M36,"-")</f>
        <v>0.035714285714286</v>
      </c>
      <c r="R36" s="81">
        <v>0</v>
      </c>
      <c r="S36" s="81">
        <v>1</v>
      </c>
      <c r="T36" s="82">
        <f>IFERROR(S36/(O36+P36),"-")</f>
        <v>1</v>
      </c>
      <c r="U36" s="182">
        <f>IFERROR(J36/SUM(P36:P37),"-")</f>
        <v>8125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-8000</v>
      </c>
      <c r="AB36" s="85">
        <f>SUM(X36:X37)/SUM(J36:J37)</f>
        <v>0.87692307692308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146</v>
      </c>
      <c r="C37" s="203"/>
      <c r="D37" s="203" t="s">
        <v>143</v>
      </c>
      <c r="E37" s="203" t="s">
        <v>63</v>
      </c>
      <c r="F37" s="203" t="s">
        <v>69</v>
      </c>
      <c r="G37" s="203"/>
      <c r="H37" s="90"/>
      <c r="I37" s="90"/>
      <c r="J37" s="188"/>
      <c r="K37" s="81">
        <v>36</v>
      </c>
      <c r="L37" s="81">
        <v>19</v>
      </c>
      <c r="M37" s="81">
        <v>11</v>
      </c>
      <c r="N37" s="91">
        <v>7</v>
      </c>
      <c r="O37" s="92">
        <v>0</v>
      </c>
      <c r="P37" s="93">
        <f>N37+O37</f>
        <v>7</v>
      </c>
      <c r="Q37" s="82">
        <f>IFERROR(P37/M37,"-")</f>
        <v>0.63636363636364</v>
      </c>
      <c r="R37" s="81">
        <v>4</v>
      </c>
      <c r="S37" s="81">
        <v>2</v>
      </c>
      <c r="T37" s="82">
        <f>IFERROR(S37/(O37+P37),"-")</f>
        <v>0.28571428571429</v>
      </c>
      <c r="U37" s="182"/>
      <c r="V37" s="84">
        <v>4</v>
      </c>
      <c r="W37" s="82">
        <f>IF(P37=0,"-",V37/P37)</f>
        <v>0.57142857142857</v>
      </c>
      <c r="X37" s="186">
        <v>57000</v>
      </c>
      <c r="Y37" s="187">
        <f>IFERROR(X37/P37,"-")</f>
        <v>8142.8571428571</v>
      </c>
      <c r="Z37" s="187">
        <f>IFERROR(X37/V37,"-")</f>
        <v>14250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0.14285714285714</v>
      </c>
      <c r="AX37" s="106">
        <v>1</v>
      </c>
      <c r="AY37" s="108">
        <f>IFERROR(AX37/AV37,"-")</f>
        <v>1</v>
      </c>
      <c r="AZ37" s="109">
        <v>23000</v>
      </c>
      <c r="BA37" s="110">
        <f>IFERROR(AZ37/AV37,"-")</f>
        <v>23000</v>
      </c>
      <c r="BB37" s="111"/>
      <c r="BC37" s="111">
        <v>1</v>
      </c>
      <c r="BD37" s="111"/>
      <c r="BE37" s="112">
        <v>2</v>
      </c>
      <c r="BF37" s="113">
        <f>IF(P37=0,"",IF(BE37=0,"",(BE37/P37)))</f>
        <v>0.28571428571429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0.14285714285714</v>
      </c>
      <c r="BP37" s="121">
        <v>1</v>
      </c>
      <c r="BQ37" s="122">
        <f>IFERROR(BP37/BN37,"-")</f>
        <v>1</v>
      </c>
      <c r="BR37" s="123">
        <v>15000</v>
      </c>
      <c r="BS37" s="124">
        <f>IFERROR(BR37/BN37,"-")</f>
        <v>15000</v>
      </c>
      <c r="BT37" s="125"/>
      <c r="BU37" s="125">
        <v>1</v>
      </c>
      <c r="BV37" s="125"/>
      <c r="BW37" s="126">
        <v>1</v>
      </c>
      <c r="BX37" s="127">
        <f>IF(P37=0,"",IF(BW37=0,"",(BW37/P37)))</f>
        <v>0.14285714285714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2</v>
      </c>
      <c r="CG37" s="134">
        <f>IF(P37=0,"",IF(CF37=0,"",(CF37/P37)))</f>
        <v>0.28571428571429</v>
      </c>
      <c r="CH37" s="135">
        <v>2</v>
      </c>
      <c r="CI37" s="136">
        <f>IFERROR(CH37/CF37,"-")</f>
        <v>1</v>
      </c>
      <c r="CJ37" s="137">
        <v>19000</v>
      </c>
      <c r="CK37" s="138">
        <f>IFERROR(CJ37/CF37,"-")</f>
        <v>9500</v>
      </c>
      <c r="CL37" s="139">
        <v>1</v>
      </c>
      <c r="CM37" s="139"/>
      <c r="CN37" s="139">
        <v>1</v>
      </c>
      <c r="CO37" s="140">
        <v>4</v>
      </c>
      <c r="CP37" s="141">
        <v>57000</v>
      </c>
      <c r="CQ37" s="141">
        <v>23000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4.0923076923077</v>
      </c>
      <c r="B38" s="203" t="s">
        <v>147</v>
      </c>
      <c r="C38" s="203"/>
      <c r="D38" s="203" t="s">
        <v>148</v>
      </c>
      <c r="E38" s="203" t="s">
        <v>72</v>
      </c>
      <c r="F38" s="203" t="s">
        <v>64</v>
      </c>
      <c r="G38" s="203" t="s">
        <v>144</v>
      </c>
      <c r="H38" s="90" t="s">
        <v>123</v>
      </c>
      <c r="I38" s="204" t="s">
        <v>149</v>
      </c>
      <c r="J38" s="188">
        <v>65000</v>
      </c>
      <c r="K38" s="81">
        <v>2</v>
      </c>
      <c r="L38" s="81">
        <v>0</v>
      </c>
      <c r="M38" s="81">
        <v>17</v>
      </c>
      <c r="N38" s="91">
        <v>1</v>
      </c>
      <c r="O38" s="92">
        <v>0</v>
      </c>
      <c r="P38" s="93">
        <f>N38+O38</f>
        <v>1</v>
      </c>
      <c r="Q38" s="82">
        <f>IFERROR(P38/M38,"-")</f>
        <v>0.058823529411765</v>
      </c>
      <c r="R38" s="81">
        <v>1</v>
      </c>
      <c r="S38" s="81">
        <v>0</v>
      </c>
      <c r="T38" s="82">
        <f>IFERROR(S38/(O38+P38),"-")</f>
        <v>0</v>
      </c>
      <c r="U38" s="182">
        <f>IFERROR(J38/SUM(P38:P39),"-")</f>
        <v>9285.7142857143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201000</v>
      </c>
      <c r="AB38" s="85">
        <f>SUM(X38:X39)/SUM(J38:J39)</f>
        <v>4.0923076923077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150</v>
      </c>
      <c r="C39" s="203"/>
      <c r="D39" s="203" t="s">
        <v>148</v>
      </c>
      <c r="E39" s="203" t="s">
        <v>72</v>
      </c>
      <c r="F39" s="203" t="s">
        <v>69</v>
      </c>
      <c r="G39" s="203"/>
      <c r="H39" s="90"/>
      <c r="I39" s="90"/>
      <c r="J39" s="188"/>
      <c r="K39" s="81">
        <v>24</v>
      </c>
      <c r="L39" s="81">
        <v>19</v>
      </c>
      <c r="M39" s="81">
        <v>1</v>
      </c>
      <c r="N39" s="91">
        <v>6</v>
      </c>
      <c r="O39" s="92">
        <v>0</v>
      </c>
      <c r="P39" s="93">
        <f>N39+O39</f>
        <v>6</v>
      </c>
      <c r="Q39" s="82">
        <f>IFERROR(P39/M39,"-")</f>
        <v>6</v>
      </c>
      <c r="R39" s="81">
        <v>3</v>
      </c>
      <c r="S39" s="81">
        <v>1</v>
      </c>
      <c r="T39" s="82">
        <f>IFERROR(S39/(O39+P39),"-")</f>
        <v>0.16666666666667</v>
      </c>
      <c r="U39" s="182"/>
      <c r="V39" s="84">
        <v>4</v>
      </c>
      <c r="W39" s="82">
        <f>IF(P39=0,"-",V39/P39)</f>
        <v>0.66666666666667</v>
      </c>
      <c r="X39" s="186">
        <v>266000</v>
      </c>
      <c r="Y39" s="187">
        <f>IFERROR(X39/P39,"-")</f>
        <v>44333.333333333</v>
      </c>
      <c r="Z39" s="187">
        <f>IFERROR(X39/V39,"-")</f>
        <v>66500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0.16666666666667</v>
      </c>
      <c r="BG39" s="112">
        <v>1</v>
      </c>
      <c r="BH39" s="114">
        <f>IFERROR(BG39/BE39,"-")</f>
        <v>1</v>
      </c>
      <c r="BI39" s="115">
        <v>5000</v>
      </c>
      <c r="BJ39" s="116">
        <f>IFERROR(BI39/BE39,"-")</f>
        <v>5000</v>
      </c>
      <c r="BK39" s="117">
        <v>1</v>
      </c>
      <c r="BL39" s="117"/>
      <c r="BM39" s="117"/>
      <c r="BN39" s="119">
        <v>2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0.33333333333333</v>
      </c>
      <c r="BY39" s="128">
        <v>2</v>
      </c>
      <c r="BZ39" s="129">
        <f>IFERROR(BY39/BW39,"-")</f>
        <v>1</v>
      </c>
      <c r="CA39" s="130">
        <v>83000</v>
      </c>
      <c r="CB39" s="131">
        <f>IFERROR(CA39/BW39,"-")</f>
        <v>41500</v>
      </c>
      <c r="CC39" s="132"/>
      <c r="CD39" s="132"/>
      <c r="CE39" s="132">
        <v>2</v>
      </c>
      <c r="CF39" s="133">
        <v>1</v>
      </c>
      <c r="CG39" s="134">
        <f>IF(P39=0,"",IF(CF39=0,"",(CF39/P39)))</f>
        <v>0.16666666666667</v>
      </c>
      <c r="CH39" s="135">
        <v>1</v>
      </c>
      <c r="CI39" s="136">
        <f>IFERROR(CH39/CF39,"-")</f>
        <v>1</v>
      </c>
      <c r="CJ39" s="137">
        <v>178000</v>
      </c>
      <c r="CK39" s="138">
        <f>IFERROR(CJ39/CF39,"-")</f>
        <v>178000</v>
      </c>
      <c r="CL39" s="139"/>
      <c r="CM39" s="139"/>
      <c r="CN39" s="139">
        <v>1</v>
      </c>
      <c r="CO39" s="140">
        <v>4</v>
      </c>
      <c r="CP39" s="141">
        <v>266000</v>
      </c>
      <c r="CQ39" s="141">
        <v>178000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0.093333333333333</v>
      </c>
      <c r="B40" s="203" t="s">
        <v>151</v>
      </c>
      <c r="C40" s="203"/>
      <c r="D40" s="203" t="s">
        <v>143</v>
      </c>
      <c r="E40" s="203" t="s">
        <v>63</v>
      </c>
      <c r="F40" s="203" t="s">
        <v>64</v>
      </c>
      <c r="G40" s="203" t="s">
        <v>152</v>
      </c>
      <c r="H40" s="90" t="s">
        <v>123</v>
      </c>
      <c r="I40" s="90" t="s">
        <v>78</v>
      </c>
      <c r="J40" s="188">
        <v>150000</v>
      </c>
      <c r="K40" s="81">
        <v>6</v>
      </c>
      <c r="L40" s="81">
        <v>0</v>
      </c>
      <c r="M40" s="81">
        <v>46</v>
      </c>
      <c r="N40" s="91">
        <v>4</v>
      </c>
      <c r="O40" s="92">
        <v>0</v>
      </c>
      <c r="P40" s="93">
        <f>N40+O40</f>
        <v>4</v>
      </c>
      <c r="Q40" s="82">
        <f>IFERROR(P40/M40,"-")</f>
        <v>0.08695652173913</v>
      </c>
      <c r="R40" s="81">
        <v>2</v>
      </c>
      <c r="S40" s="81">
        <v>0</v>
      </c>
      <c r="T40" s="82">
        <f>IFERROR(S40/(O40+P40),"-")</f>
        <v>0</v>
      </c>
      <c r="U40" s="182">
        <f>IFERROR(J40/SUM(P40:P41),"-")</f>
        <v>18750</v>
      </c>
      <c r="V40" s="84">
        <v>1</v>
      </c>
      <c r="W40" s="82">
        <f>IF(P40=0,"-",V40/P40)</f>
        <v>0.25</v>
      </c>
      <c r="X40" s="186">
        <v>11000</v>
      </c>
      <c r="Y40" s="187">
        <f>IFERROR(X40/P40,"-")</f>
        <v>2750</v>
      </c>
      <c r="Z40" s="187">
        <f>IFERROR(X40/V40,"-")</f>
        <v>11000</v>
      </c>
      <c r="AA40" s="188">
        <f>SUM(X40:X41)-SUM(J40:J41)</f>
        <v>-136000</v>
      </c>
      <c r="AB40" s="85">
        <f>SUM(X40:X41)/SUM(J40:J41)</f>
        <v>0.093333333333333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0.75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0.25</v>
      </c>
      <c r="BP40" s="121">
        <v>1</v>
      </c>
      <c r="BQ40" s="122">
        <f>IFERROR(BP40/BN40,"-")</f>
        <v>1</v>
      </c>
      <c r="BR40" s="123">
        <v>11000</v>
      </c>
      <c r="BS40" s="124">
        <f>IFERROR(BR40/BN40,"-")</f>
        <v>11000</v>
      </c>
      <c r="BT40" s="125"/>
      <c r="BU40" s="125">
        <v>1</v>
      </c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11000</v>
      </c>
      <c r="CQ40" s="141">
        <v>11000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153</v>
      </c>
      <c r="C41" s="203"/>
      <c r="D41" s="203" t="s">
        <v>143</v>
      </c>
      <c r="E41" s="203" t="s">
        <v>63</v>
      </c>
      <c r="F41" s="203" t="s">
        <v>69</v>
      </c>
      <c r="G41" s="203"/>
      <c r="H41" s="90"/>
      <c r="I41" s="90"/>
      <c r="J41" s="188"/>
      <c r="K41" s="81">
        <v>24</v>
      </c>
      <c r="L41" s="81">
        <v>14</v>
      </c>
      <c r="M41" s="81">
        <v>13</v>
      </c>
      <c r="N41" s="91">
        <v>4</v>
      </c>
      <c r="O41" s="92">
        <v>0</v>
      </c>
      <c r="P41" s="93">
        <f>N41+O41</f>
        <v>4</v>
      </c>
      <c r="Q41" s="82">
        <f>IFERROR(P41/M41,"-")</f>
        <v>0.30769230769231</v>
      </c>
      <c r="R41" s="81">
        <v>3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0.25</v>
      </c>
      <c r="X41" s="186">
        <v>3000</v>
      </c>
      <c r="Y41" s="187">
        <f>IFERROR(X41/P41,"-")</f>
        <v>750</v>
      </c>
      <c r="Z41" s="187">
        <f>IFERROR(X41/V41,"-")</f>
        <v>3000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>
        <v>1</v>
      </c>
      <c r="BQ41" s="122">
        <f>IFERROR(BP41/BN41,"-")</f>
        <v>1</v>
      </c>
      <c r="BR41" s="123">
        <v>3000</v>
      </c>
      <c r="BS41" s="124">
        <f>IFERROR(BR41/BN41,"-")</f>
        <v>3000</v>
      </c>
      <c r="BT41" s="125">
        <v>1</v>
      </c>
      <c r="BU41" s="125"/>
      <c r="BV41" s="125"/>
      <c r="BW41" s="126">
        <v>1</v>
      </c>
      <c r="BX41" s="127">
        <f>IF(P41=0,"",IF(BW41=0,"",(BW41/P41)))</f>
        <v>0.25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0.25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1</v>
      </c>
      <c r="CP41" s="141">
        <v>3000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0.40666666666667</v>
      </c>
      <c r="B42" s="203" t="s">
        <v>154</v>
      </c>
      <c r="C42" s="203"/>
      <c r="D42" s="203" t="s">
        <v>148</v>
      </c>
      <c r="E42" s="203" t="s">
        <v>72</v>
      </c>
      <c r="F42" s="203" t="s">
        <v>64</v>
      </c>
      <c r="G42" s="203" t="s">
        <v>152</v>
      </c>
      <c r="H42" s="90" t="s">
        <v>123</v>
      </c>
      <c r="I42" s="205" t="s">
        <v>155</v>
      </c>
      <c r="J42" s="188">
        <v>150000</v>
      </c>
      <c r="K42" s="81">
        <v>14</v>
      </c>
      <c r="L42" s="81">
        <v>0</v>
      </c>
      <c r="M42" s="81">
        <v>54</v>
      </c>
      <c r="N42" s="91">
        <v>2</v>
      </c>
      <c r="O42" s="92">
        <v>0</v>
      </c>
      <c r="P42" s="93">
        <f>N42+O42</f>
        <v>2</v>
      </c>
      <c r="Q42" s="82">
        <f>IFERROR(P42/M42,"-")</f>
        <v>0.037037037037037</v>
      </c>
      <c r="R42" s="81">
        <v>1</v>
      </c>
      <c r="S42" s="81">
        <v>1</v>
      </c>
      <c r="T42" s="82">
        <f>IFERROR(S42/(O42+P42),"-")</f>
        <v>0.5</v>
      </c>
      <c r="U42" s="182">
        <f>IFERROR(J42/SUM(P42:P43),"-")</f>
        <v>37500</v>
      </c>
      <c r="V42" s="84">
        <v>1</v>
      </c>
      <c r="W42" s="82">
        <f>IF(P42=0,"-",V42/P42)</f>
        <v>0.5</v>
      </c>
      <c r="X42" s="186">
        <v>20000</v>
      </c>
      <c r="Y42" s="187">
        <f>IFERROR(X42/P42,"-")</f>
        <v>10000</v>
      </c>
      <c r="Z42" s="187">
        <f>IFERROR(X42/V42,"-")</f>
        <v>20000</v>
      </c>
      <c r="AA42" s="188">
        <f>SUM(X42:X43)-SUM(J42:J43)</f>
        <v>-89000</v>
      </c>
      <c r="AB42" s="85">
        <f>SUM(X42:X43)/SUM(J42:J43)</f>
        <v>0.40666666666667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>
        <v>1</v>
      </c>
      <c r="BH42" s="114">
        <f>IFERROR(BG42/BE42,"-")</f>
        <v>1</v>
      </c>
      <c r="BI42" s="115">
        <v>20000</v>
      </c>
      <c r="BJ42" s="116">
        <f>IFERROR(BI42/BE42,"-")</f>
        <v>20000</v>
      </c>
      <c r="BK42" s="117"/>
      <c r="BL42" s="117"/>
      <c r="BM42" s="117">
        <v>1</v>
      </c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20000</v>
      </c>
      <c r="CQ42" s="141">
        <v>20000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156</v>
      </c>
      <c r="C43" s="203"/>
      <c r="D43" s="203" t="s">
        <v>148</v>
      </c>
      <c r="E43" s="203" t="s">
        <v>72</v>
      </c>
      <c r="F43" s="203" t="s">
        <v>69</v>
      </c>
      <c r="G43" s="203"/>
      <c r="H43" s="90"/>
      <c r="I43" s="90"/>
      <c r="J43" s="188"/>
      <c r="K43" s="81">
        <v>39</v>
      </c>
      <c r="L43" s="81">
        <v>17</v>
      </c>
      <c r="M43" s="81">
        <v>3</v>
      </c>
      <c r="N43" s="91">
        <v>2</v>
      </c>
      <c r="O43" s="92">
        <v>0</v>
      </c>
      <c r="P43" s="93">
        <f>N43+O43</f>
        <v>2</v>
      </c>
      <c r="Q43" s="82">
        <f>IFERROR(P43/M43,"-")</f>
        <v>0.66666666666667</v>
      </c>
      <c r="R43" s="81">
        <v>2</v>
      </c>
      <c r="S43" s="81">
        <v>0</v>
      </c>
      <c r="T43" s="82">
        <f>IFERROR(S43/(O43+P43),"-")</f>
        <v>0</v>
      </c>
      <c r="U43" s="182"/>
      <c r="V43" s="84">
        <v>2</v>
      </c>
      <c r="W43" s="82">
        <f>IF(P43=0,"-",V43/P43)</f>
        <v>1</v>
      </c>
      <c r="X43" s="186">
        <v>41000</v>
      </c>
      <c r="Y43" s="187">
        <f>IFERROR(X43/P43,"-")</f>
        <v>20500</v>
      </c>
      <c r="Z43" s="187">
        <f>IFERROR(X43/V43,"-")</f>
        <v>20500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0.5</v>
      </c>
      <c r="AX43" s="106">
        <v>1</v>
      </c>
      <c r="AY43" s="108">
        <f>IFERROR(AX43/AV43,"-")</f>
        <v>1</v>
      </c>
      <c r="AZ43" s="109">
        <v>8000</v>
      </c>
      <c r="BA43" s="110">
        <f>IFERROR(AZ43/AV43,"-")</f>
        <v>8000</v>
      </c>
      <c r="BB43" s="111">
        <v>1</v>
      </c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1</v>
      </c>
      <c r="CG43" s="134">
        <f>IF(P43=0,"",IF(CF43=0,"",(CF43/P43)))</f>
        <v>0.5</v>
      </c>
      <c r="CH43" s="135">
        <v>1</v>
      </c>
      <c r="CI43" s="136">
        <f>IFERROR(CH43/CF43,"-")</f>
        <v>1</v>
      </c>
      <c r="CJ43" s="137">
        <v>33000</v>
      </c>
      <c r="CK43" s="138">
        <f>IFERROR(CJ43/CF43,"-")</f>
        <v>33000</v>
      </c>
      <c r="CL43" s="139"/>
      <c r="CM43" s="139"/>
      <c r="CN43" s="139">
        <v>1</v>
      </c>
      <c r="CO43" s="140">
        <v>2</v>
      </c>
      <c r="CP43" s="141">
        <v>41000</v>
      </c>
      <c r="CQ43" s="141">
        <v>33000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4.6153846153846</v>
      </c>
      <c r="B44" s="203" t="s">
        <v>157</v>
      </c>
      <c r="C44" s="203"/>
      <c r="D44" s="203" t="s">
        <v>120</v>
      </c>
      <c r="E44" s="203" t="s">
        <v>121</v>
      </c>
      <c r="F44" s="203" t="s">
        <v>64</v>
      </c>
      <c r="G44" s="203" t="s">
        <v>65</v>
      </c>
      <c r="H44" s="90" t="s">
        <v>123</v>
      </c>
      <c r="I44" s="90" t="s">
        <v>158</v>
      </c>
      <c r="J44" s="188">
        <v>65000</v>
      </c>
      <c r="K44" s="81">
        <v>2</v>
      </c>
      <c r="L44" s="81">
        <v>0</v>
      </c>
      <c r="M44" s="81">
        <v>5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>
        <f>IFERROR(J44/SUM(P44:P45),"-")</f>
        <v>32500</v>
      </c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>
        <f>SUM(X44:X45)-SUM(J44:J45)</f>
        <v>235000</v>
      </c>
      <c r="AB44" s="85">
        <f>SUM(X44:X45)/SUM(J44:J45)</f>
        <v>4.6153846153846</v>
      </c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159</v>
      </c>
      <c r="C45" s="203"/>
      <c r="D45" s="203" t="s">
        <v>120</v>
      </c>
      <c r="E45" s="203" t="s">
        <v>121</v>
      </c>
      <c r="F45" s="203" t="s">
        <v>69</v>
      </c>
      <c r="G45" s="203"/>
      <c r="H45" s="90"/>
      <c r="I45" s="90"/>
      <c r="J45" s="188"/>
      <c r="K45" s="81">
        <v>8</v>
      </c>
      <c r="L45" s="81">
        <v>5</v>
      </c>
      <c r="M45" s="81">
        <v>4</v>
      </c>
      <c r="N45" s="91">
        <v>2</v>
      </c>
      <c r="O45" s="92">
        <v>0</v>
      </c>
      <c r="P45" s="93">
        <f>N45+O45</f>
        <v>2</v>
      </c>
      <c r="Q45" s="82">
        <f>IFERROR(P45/M45,"-")</f>
        <v>0.5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0.5</v>
      </c>
      <c r="X45" s="186">
        <v>300000</v>
      </c>
      <c r="Y45" s="187">
        <f>IFERROR(X45/P45,"-")</f>
        <v>150000</v>
      </c>
      <c r="Z45" s="187">
        <f>IFERROR(X45/V45,"-")</f>
        <v>300000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0.5</v>
      </c>
      <c r="BY45" s="128">
        <v>1</v>
      </c>
      <c r="BZ45" s="129">
        <f>IFERROR(BY45/BW45,"-")</f>
        <v>1</v>
      </c>
      <c r="CA45" s="130">
        <v>300000</v>
      </c>
      <c r="CB45" s="131">
        <f>IFERROR(CA45/BW45,"-")</f>
        <v>300000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300000</v>
      </c>
      <c r="CQ45" s="141">
        <v>300000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0.092307692307692</v>
      </c>
      <c r="B46" s="203" t="s">
        <v>160</v>
      </c>
      <c r="C46" s="203"/>
      <c r="D46" s="203" t="s">
        <v>148</v>
      </c>
      <c r="E46" s="203" t="s">
        <v>77</v>
      </c>
      <c r="F46" s="203" t="s">
        <v>64</v>
      </c>
      <c r="G46" s="203" t="s">
        <v>65</v>
      </c>
      <c r="H46" s="90" t="s">
        <v>123</v>
      </c>
      <c r="I46" s="90" t="s">
        <v>161</v>
      </c>
      <c r="J46" s="188">
        <v>65000</v>
      </c>
      <c r="K46" s="81">
        <v>3</v>
      </c>
      <c r="L46" s="81">
        <v>0</v>
      </c>
      <c r="M46" s="81">
        <v>15</v>
      </c>
      <c r="N46" s="91">
        <v>2</v>
      </c>
      <c r="O46" s="92">
        <v>0</v>
      </c>
      <c r="P46" s="93">
        <f>N46+O46</f>
        <v>2</v>
      </c>
      <c r="Q46" s="82">
        <f>IFERROR(P46/M46,"-")</f>
        <v>0.13333333333333</v>
      </c>
      <c r="R46" s="81">
        <v>0</v>
      </c>
      <c r="S46" s="81">
        <v>1</v>
      </c>
      <c r="T46" s="82">
        <f>IFERROR(S46/(O46+P46),"-")</f>
        <v>0.5</v>
      </c>
      <c r="U46" s="182">
        <f>IFERROR(J46/SUM(P46:P47),"-")</f>
        <v>13000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-59000</v>
      </c>
      <c r="AB46" s="85">
        <f>SUM(X46:X47)/SUM(J46:J47)</f>
        <v>0.092307692307692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162</v>
      </c>
      <c r="C47" s="203"/>
      <c r="D47" s="203" t="s">
        <v>148</v>
      </c>
      <c r="E47" s="203" t="s">
        <v>77</v>
      </c>
      <c r="F47" s="203" t="s">
        <v>69</v>
      </c>
      <c r="G47" s="203"/>
      <c r="H47" s="90"/>
      <c r="I47" s="90"/>
      <c r="J47" s="188"/>
      <c r="K47" s="81">
        <v>29</v>
      </c>
      <c r="L47" s="81">
        <v>15</v>
      </c>
      <c r="M47" s="81">
        <v>9</v>
      </c>
      <c r="N47" s="91">
        <v>3</v>
      </c>
      <c r="O47" s="92">
        <v>0</v>
      </c>
      <c r="P47" s="93">
        <f>N47+O47</f>
        <v>3</v>
      </c>
      <c r="Q47" s="82">
        <f>IFERROR(P47/M47,"-")</f>
        <v>0.33333333333333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2</v>
      </c>
      <c r="W47" s="82">
        <f>IF(P47=0,"-",V47/P47)</f>
        <v>0.66666666666667</v>
      </c>
      <c r="X47" s="186">
        <v>6000</v>
      </c>
      <c r="Y47" s="187">
        <f>IFERROR(X47/P47,"-")</f>
        <v>2000</v>
      </c>
      <c r="Z47" s="187">
        <f>IFERROR(X47/V47,"-")</f>
        <v>3000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0.33333333333333</v>
      </c>
      <c r="BP47" s="121">
        <v>1</v>
      </c>
      <c r="BQ47" s="122">
        <f>IFERROR(BP47/BN47,"-")</f>
        <v>1</v>
      </c>
      <c r="BR47" s="123">
        <v>3000</v>
      </c>
      <c r="BS47" s="124">
        <f>IFERROR(BR47/BN47,"-")</f>
        <v>3000</v>
      </c>
      <c r="BT47" s="125">
        <v>1</v>
      </c>
      <c r="BU47" s="125"/>
      <c r="BV47" s="125"/>
      <c r="BW47" s="126">
        <v>2</v>
      </c>
      <c r="BX47" s="127">
        <f>IF(P47=0,"",IF(BW47=0,"",(BW47/P47)))</f>
        <v>0.66666666666667</v>
      </c>
      <c r="BY47" s="128">
        <v>1</v>
      </c>
      <c r="BZ47" s="129">
        <f>IFERROR(BY47/BW47,"-")</f>
        <v>0.5</v>
      </c>
      <c r="CA47" s="130">
        <v>3000</v>
      </c>
      <c r="CB47" s="131">
        <f>IFERROR(CA47/BW47,"-")</f>
        <v>1500</v>
      </c>
      <c r="CC47" s="132">
        <v>1</v>
      </c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6000</v>
      </c>
      <c r="CQ47" s="141">
        <v>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5.4125</v>
      </c>
      <c r="B48" s="203" t="s">
        <v>163</v>
      </c>
      <c r="C48" s="203"/>
      <c r="D48" s="203"/>
      <c r="E48" s="203"/>
      <c r="F48" s="203" t="s">
        <v>64</v>
      </c>
      <c r="G48" s="203" t="s">
        <v>164</v>
      </c>
      <c r="H48" s="90" t="s">
        <v>165</v>
      </c>
      <c r="I48" s="90" t="s">
        <v>166</v>
      </c>
      <c r="J48" s="188">
        <v>80000</v>
      </c>
      <c r="K48" s="81">
        <v>33</v>
      </c>
      <c r="L48" s="81">
        <v>0</v>
      </c>
      <c r="M48" s="81">
        <v>203</v>
      </c>
      <c r="N48" s="91">
        <v>12</v>
      </c>
      <c r="O48" s="92">
        <v>0</v>
      </c>
      <c r="P48" s="93">
        <f>N48+O48</f>
        <v>12</v>
      </c>
      <c r="Q48" s="82">
        <f>IFERROR(P48/M48,"-")</f>
        <v>0.059113300492611</v>
      </c>
      <c r="R48" s="81">
        <v>7</v>
      </c>
      <c r="S48" s="81">
        <v>4</v>
      </c>
      <c r="T48" s="82">
        <f>IFERROR(S48/(O48+P48),"-")</f>
        <v>0.33333333333333</v>
      </c>
      <c r="U48" s="182">
        <f>IFERROR(J48/SUM(P48:P49),"-")</f>
        <v>4705.8823529412</v>
      </c>
      <c r="V48" s="84">
        <v>6</v>
      </c>
      <c r="W48" s="82">
        <f>IF(P48=0,"-",V48/P48)</f>
        <v>0.5</v>
      </c>
      <c r="X48" s="186">
        <v>410000</v>
      </c>
      <c r="Y48" s="187">
        <f>IFERROR(X48/P48,"-")</f>
        <v>34166.666666667</v>
      </c>
      <c r="Z48" s="187">
        <f>IFERROR(X48/V48,"-")</f>
        <v>68333.333333333</v>
      </c>
      <c r="AA48" s="188">
        <f>SUM(X48:X49)-SUM(J48:J49)</f>
        <v>353000</v>
      </c>
      <c r="AB48" s="85">
        <f>SUM(X48:X49)/SUM(J48:J49)</f>
        <v>5.4125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2</v>
      </c>
      <c r="AW48" s="107">
        <f>IF(P48=0,"",IF(AV48=0,"",(AV48/P48)))</f>
        <v>0.16666666666667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4</v>
      </c>
      <c r="BF48" s="113">
        <f>IF(P48=0,"",IF(BE48=0,"",(BE48/P48)))</f>
        <v>0.33333333333333</v>
      </c>
      <c r="BG48" s="112">
        <v>3</v>
      </c>
      <c r="BH48" s="114">
        <f>IFERROR(BG48/BE48,"-")</f>
        <v>0.75</v>
      </c>
      <c r="BI48" s="115">
        <v>391000</v>
      </c>
      <c r="BJ48" s="116">
        <f>IFERROR(BI48/BE48,"-")</f>
        <v>97750</v>
      </c>
      <c r="BK48" s="117"/>
      <c r="BL48" s="117"/>
      <c r="BM48" s="117">
        <v>3</v>
      </c>
      <c r="BN48" s="119">
        <v>3</v>
      </c>
      <c r="BO48" s="120">
        <f>IF(P48=0,"",IF(BN48=0,"",(BN48/P48)))</f>
        <v>0.25</v>
      </c>
      <c r="BP48" s="121">
        <v>2</v>
      </c>
      <c r="BQ48" s="122">
        <f>IFERROR(BP48/BN48,"-")</f>
        <v>0.66666666666667</v>
      </c>
      <c r="BR48" s="123">
        <v>16000</v>
      </c>
      <c r="BS48" s="124">
        <f>IFERROR(BR48/BN48,"-")</f>
        <v>5333.3333333333</v>
      </c>
      <c r="BT48" s="125">
        <v>1</v>
      </c>
      <c r="BU48" s="125">
        <v>1</v>
      </c>
      <c r="BV48" s="125"/>
      <c r="BW48" s="126">
        <v>2</v>
      </c>
      <c r="BX48" s="127">
        <f>IF(P48=0,"",IF(BW48=0,"",(BW48/P48)))</f>
        <v>0.16666666666667</v>
      </c>
      <c r="BY48" s="128">
        <v>1</v>
      </c>
      <c r="BZ48" s="129">
        <f>IFERROR(BY48/BW48,"-")</f>
        <v>0.5</v>
      </c>
      <c r="CA48" s="130">
        <v>3000</v>
      </c>
      <c r="CB48" s="131">
        <f>IFERROR(CA48/BW48,"-")</f>
        <v>1500</v>
      </c>
      <c r="CC48" s="132">
        <v>1</v>
      </c>
      <c r="CD48" s="132"/>
      <c r="CE48" s="132"/>
      <c r="CF48" s="133">
        <v>1</v>
      </c>
      <c r="CG48" s="134">
        <f>IF(P48=0,"",IF(CF48=0,"",(CF48/P48)))</f>
        <v>0.083333333333333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6</v>
      </c>
      <c r="CP48" s="141">
        <v>410000</v>
      </c>
      <c r="CQ48" s="141">
        <v>195000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167</v>
      </c>
      <c r="C49" s="203"/>
      <c r="D49" s="203"/>
      <c r="E49" s="203"/>
      <c r="F49" s="203" t="s">
        <v>69</v>
      </c>
      <c r="G49" s="203"/>
      <c r="H49" s="90"/>
      <c r="I49" s="90"/>
      <c r="J49" s="188"/>
      <c r="K49" s="81">
        <v>51</v>
      </c>
      <c r="L49" s="81">
        <v>27</v>
      </c>
      <c r="M49" s="81">
        <v>18</v>
      </c>
      <c r="N49" s="91">
        <v>5</v>
      </c>
      <c r="O49" s="92">
        <v>0</v>
      </c>
      <c r="P49" s="93">
        <f>N49+O49</f>
        <v>5</v>
      </c>
      <c r="Q49" s="82">
        <f>IFERROR(P49/M49,"-")</f>
        <v>0.27777777777778</v>
      </c>
      <c r="R49" s="81">
        <v>3</v>
      </c>
      <c r="S49" s="81">
        <v>1</v>
      </c>
      <c r="T49" s="82">
        <f>IFERROR(S49/(O49+P49),"-")</f>
        <v>0.2</v>
      </c>
      <c r="U49" s="182"/>
      <c r="V49" s="84">
        <v>2</v>
      </c>
      <c r="W49" s="82">
        <f>IF(P49=0,"-",V49/P49)</f>
        <v>0.4</v>
      </c>
      <c r="X49" s="186">
        <v>23000</v>
      </c>
      <c r="Y49" s="187">
        <f>IFERROR(X49/P49,"-")</f>
        <v>4600</v>
      </c>
      <c r="Z49" s="187">
        <f>IFERROR(X49/V49,"-")</f>
        <v>11500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3</v>
      </c>
      <c r="BX49" s="127">
        <f>IF(P49=0,"",IF(BW49=0,"",(BW49/P49)))</f>
        <v>0.6</v>
      </c>
      <c r="BY49" s="128">
        <v>2</v>
      </c>
      <c r="BZ49" s="129">
        <f>IFERROR(BY49/BW49,"-")</f>
        <v>0.66666666666667</v>
      </c>
      <c r="CA49" s="130">
        <v>23000</v>
      </c>
      <c r="CB49" s="131">
        <f>IFERROR(CA49/BW49,"-")</f>
        <v>7666.6666666667</v>
      </c>
      <c r="CC49" s="132"/>
      <c r="CD49" s="132">
        <v>2</v>
      </c>
      <c r="CE49" s="132"/>
      <c r="CF49" s="133">
        <v>1</v>
      </c>
      <c r="CG49" s="134">
        <f>IF(P49=0,"",IF(CF49=0,"",(CF49/P49)))</f>
        <v>0.2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2</v>
      </c>
      <c r="CP49" s="141">
        <v>23000</v>
      </c>
      <c r="CQ49" s="141">
        <v>15000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30"/>
      <c r="B50" s="87"/>
      <c r="C50" s="88"/>
      <c r="D50" s="88"/>
      <c r="E50" s="88"/>
      <c r="F50" s="89"/>
      <c r="G50" s="90"/>
      <c r="H50" s="90"/>
      <c r="I50" s="90"/>
      <c r="J50" s="192"/>
      <c r="K50" s="34"/>
      <c r="L50" s="34"/>
      <c r="M50" s="31"/>
      <c r="N50" s="23"/>
      <c r="O50" s="23"/>
      <c r="P50" s="23"/>
      <c r="Q50" s="33"/>
      <c r="R50" s="32"/>
      <c r="S50" s="23"/>
      <c r="T50" s="32"/>
      <c r="U50" s="183"/>
      <c r="V50" s="25"/>
      <c r="W50" s="25"/>
      <c r="X50" s="189"/>
      <c r="Y50" s="189"/>
      <c r="Z50" s="189"/>
      <c r="AA50" s="189"/>
      <c r="AB50" s="33"/>
      <c r="AC50" s="59"/>
      <c r="AD50" s="63"/>
      <c r="AE50" s="64"/>
      <c r="AF50" s="63"/>
      <c r="AG50" s="67"/>
      <c r="AH50" s="68"/>
      <c r="AI50" s="69"/>
      <c r="AJ50" s="70"/>
      <c r="AK50" s="70"/>
      <c r="AL50" s="70"/>
      <c r="AM50" s="63"/>
      <c r="AN50" s="64"/>
      <c r="AO50" s="63"/>
      <c r="AP50" s="67"/>
      <c r="AQ50" s="68"/>
      <c r="AR50" s="69"/>
      <c r="AS50" s="70"/>
      <c r="AT50" s="70"/>
      <c r="AU50" s="70"/>
      <c r="AV50" s="63"/>
      <c r="AW50" s="64"/>
      <c r="AX50" s="63"/>
      <c r="AY50" s="67"/>
      <c r="AZ50" s="68"/>
      <c r="BA50" s="69"/>
      <c r="BB50" s="70"/>
      <c r="BC50" s="70"/>
      <c r="BD50" s="70"/>
      <c r="BE50" s="63"/>
      <c r="BF50" s="64"/>
      <c r="BG50" s="63"/>
      <c r="BH50" s="67"/>
      <c r="BI50" s="68"/>
      <c r="BJ50" s="69"/>
      <c r="BK50" s="70"/>
      <c r="BL50" s="70"/>
      <c r="BM50" s="70"/>
      <c r="BN50" s="65"/>
      <c r="BO50" s="66"/>
      <c r="BP50" s="63"/>
      <c r="BQ50" s="67"/>
      <c r="BR50" s="68"/>
      <c r="BS50" s="69"/>
      <c r="BT50" s="70"/>
      <c r="BU50" s="70"/>
      <c r="BV50" s="70"/>
      <c r="BW50" s="65"/>
      <c r="BX50" s="66"/>
      <c r="BY50" s="63"/>
      <c r="BZ50" s="67"/>
      <c r="CA50" s="68"/>
      <c r="CB50" s="69"/>
      <c r="CC50" s="70"/>
      <c r="CD50" s="70"/>
      <c r="CE50" s="70"/>
      <c r="CF50" s="65"/>
      <c r="CG50" s="66"/>
      <c r="CH50" s="63"/>
      <c r="CI50" s="67"/>
      <c r="CJ50" s="68"/>
      <c r="CK50" s="69"/>
      <c r="CL50" s="70"/>
      <c r="CM50" s="70"/>
      <c r="CN50" s="70"/>
      <c r="CO50" s="71"/>
      <c r="CP50" s="68"/>
      <c r="CQ50" s="68"/>
      <c r="CR50" s="68"/>
      <c r="CS50" s="72"/>
    </row>
    <row r="51" spans="1:98">
      <c r="A51" s="30"/>
      <c r="B51" s="37"/>
      <c r="C51" s="21"/>
      <c r="D51" s="21"/>
      <c r="E51" s="21"/>
      <c r="F51" s="22"/>
      <c r="G51" s="36"/>
      <c r="H51" s="36"/>
      <c r="I51" s="75"/>
      <c r="J51" s="193"/>
      <c r="K51" s="34"/>
      <c r="L51" s="34"/>
      <c r="M51" s="31"/>
      <c r="N51" s="23"/>
      <c r="O51" s="23"/>
      <c r="P51" s="23"/>
      <c r="Q51" s="33"/>
      <c r="R51" s="32"/>
      <c r="S51" s="23"/>
      <c r="T51" s="32"/>
      <c r="U51" s="183"/>
      <c r="V51" s="25"/>
      <c r="W51" s="25"/>
      <c r="X51" s="189"/>
      <c r="Y51" s="189"/>
      <c r="Z51" s="189"/>
      <c r="AA51" s="189"/>
      <c r="AB51" s="33"/>
      <c r="AC51" s="61"/>
      <c r="AD51" s="63"/>
      <c r="AE51" s="64"/>
      <c r="AF51" s="63"/>
      <c r="AG51" s="67"/>
      <c r="AH51" s="68"/>
      <c r="AI51" s="69"/>
      <c r="AJ51" s="70"/>
      <c r="AK51" s="70"/>
      <c r="AL51" s="70"/>
      <c r="AM51" s="63"/>
      <c r="AN51" s="64"/>
      <c r="AO51" s="63"/>
      <c r="AP51" s="67"/>
      <c r="AQ51" s="68"/>
      <c r="AR51" s="69"/>
      <c r="AS51" s="70"/>
      <c r="AT51" s="70"/>
      <c r="AU51" s="70"/>
      <c r="AV51" s="63"/>
      <c r="AW51" s="64"/>
      <c r="AX51" s="63"/>
      <c r="AY51" s="67"/>
      <c r="AZ51" s="68"/>
      <c r="BA51" s="69"/>
      <c r="BB51" s="70"/>
      <c r="BC51" s="70"/>
      <c r="BD51" s="70"/>
      <c r="BE51" s="63"/>
      <c r="BF51" s="64"/>
      <c r="BG51" s="63"/>
      <c r="BH51" s="67"/>
      <c r="BI51" s="68"/>
      <c r="BJ51" s="69"/>
      <c r="BK51" s="70"/>
      <c r="BL51" s="70"/>
      <c r="BM51" s="70"/>
      <c r="BN51" s="65"/>
      <c r="BO51" s="66"/>
      <c r="BP51" s="63"/>
      <c r="BQ51" s="67"/>
      <c r="BR51" s="68"/>
      <c r="BS51" s="69"/>
      <c r="BT51" s="70"/>
      <c r="BU51" s="70"/>
      <c r="BV51" s="70"/>
      <c r="BW51" s="65"/>
      <c r="BX51" s="66"/>
      <c r="BY51" s="63"/>
      <c r="BZ51" s="67"/>
      <c r="CA51" s="68"/>
      <c r="CB51" s="69"/>
      <c r="CC51" s="70"/>
      <c r="CD51" s="70"/>
      <c r="CE51" s="70"/>
      <c r="CF51" s="65"/>
      <c r="CG51" s="66"/>
      <c r="CH51" s="63"/>
      <c r="CI51" s="67"/>
      <c r="CJ51" s="68"/>
      <c r="CK51" s="69"/>
      <c r="CL51" s="70"/>
      <c r="CM51" s="70"/>
      <c r="CN51" s="70"/>
      <c r="CO51" s="71"/>
      <c r="CP51" s="68"/>
      <c r="CQ51" s="68"/>
      <c r="CR51" s="68"/>
      <c r="CS51" s="72"/>
    </row>
    <row r="52" spans="1:98">
      <c r="A52" s="19">
        <f>AB52</f>
        <v>1.6332974545455</v>
      </c>
      <c r="B52" s="39"/>
      <c r="C52" s="39"/>
      <c r="D52" s="39"/>
      <c r="E52" s="39"/>
      <c r="F52" s="39"/>
      <c r="G52" s="40" t="s">
        <v>168</v>
      </c>
      <c r="H52" s="40"/>
      <c r="I52" s="40"/>
      <c r="J52" s="190">
        <f>SUM(J6:J51)</f>
        <v>2750000</v>
      </c>
      <c r="K52" s="41">
        <f>SUM(K6:K51)</f>
        <v>1209</v>
      </c>
      <c r="L52" s="41">
        <f>SUM(L6:L51)</f>
        <v>513</v>
      </c>
      <c r="M52" s="41">
        <f>SUM(M6:M51)</f>
        <v>1537</v>
      </c>
      <c r="N52" s="41">
        <f>SUM(N6:N51)</f>
        <v>215</v>
      </c>
      <c r="O52" s="41">
        <f>SUM(O6:O51)</f>
        <v>3</v>
      </c>
      <c r="P52" s="41">
        <f>SUM(P6:P51)</f>
        <v>218</v>
      </c>
      <c r="Q52" s="42">
        <f>IFERROR(P52/M52,"-")</f>
        <v>0.14183474300586</v>
      </c>
      <c r="R52" s="78">
        <f>SUM(R6:R51)</f>
        <v>88</v>
      </c>
      <c r="S52" s="78">
        <f>SUM(S6:S51)</f>
        <v>50</v>
      </c>
      <c r="T52" s="42">
        <f>IFERROR(R52/P52,"-")</f>
        <v>0.40366972477064</v>
      </c>
      <c r="U52" s="184">
        <f>IFERROR(J52/P52,"-")</f>
        <v>12614.678899083</v>
      </c>
      <c r="V52" s="44">
        <f>SUM(V6:V51)</f>
        <v>93</v>
      </c>
      <c r="W52" s="42">
        <f>IFERROR(V52/P52,"-")</f>
        <v>0.42660550458716</v>
      </c>
      <c r="X52" s="190">
        <f>SUM(X6:X51)</f>
        <v>4491568</v>
      </c>
      <c r="Y52" s="190">
        <f>IFERROR(X52/P52,"-")</f>
        <v>20603.52293578</v>
      </c>
      <c r="Z52" s="190">
        <f>IFERROR(X52/V52,"-")</f>
        <v>48296.430107527</v>
      </c>
      <c r="AA52" s="190">
        <f>X52-J52</f>
        <v>1741568</v>
      </c>
      <c r="AB52" s="47">
        <f>X52/J52</f>
        <v>1.6332974545455</v>
      </c>
      <c r="AC52" s="60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2"/>
    <mergeCell ref="J8:J12"/>
    <mergeCell ref="U8:U12"/>
    <mergeCell ref="AA8:AA12"/>
    <mergeCell ref="AB8:AB12"/>
    <mergeCell ref="A13:A14"/>
    <mergeCell ref="J13:J14"/>
    <mergeCell ref="U13:U14"/>
    <mergeCell ref="AA13:AA14"/>
    <mergeCell ref="AB13:AB14"/>
    <mergeCell ref="A15:A19"/>
    <mergeCell ref="J15:J19"/>
    <mergeCell ref="U15:U19"/>
    <mergeCell ref="AA15:AA19"/>
    <mergeCell ref="AB15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1.4254545454545</v>
      </c>
      <c r="B6" s="203" t="s">
        <v>170</v>
      </c>
      <c r="C6" s="203"/>
      <c r="D6" s="203" t="s">
        <v>171</v>
      </c>
      <c r="E6" s="203" t="s">
        <v>72</v>
      </c>
      <c r="F6" s="203" t="s">
        <v>64</v>
      </c>
      <c r="G6" s="203" t="s">
        <v>172</v>
      </c>
      <c r="H6" s="90" t="s">
        <v>173</v>
      </c>
      <c r="I6" s="90" t="s">
        <v>174</v>
      </c>
      <c r="J6" s="188">
        <v>275000</v>
      </c>
      <c r="K6" s="81">
        <v>22</v>
      </c>
      <c r="L6" s="81">
        <v>0</v>
      </c>
      <c r="M6" s="81">
        <v>58</v>
      </c>
      <c r="N6" s="91">
        <v>11</v>
      </c>
      <c r="O6" s="92">
        <v>0</v>
      </c>
      <c r="P6" s="93">
        <f>N6+O6</f>
        <v>11</v>
      </c>
      <c r="Q6" s="82">
        <f>IFERROR(P6/M6,"-")</f>
        <v>0.18965517241379</v>
      </c>
      <c r="R6" s="81">
        <v>4</v>
      </c>
      <c r="S6" s="81">
        <v>2</v>
      </c>
      <c r="T6" s="82">
        <f>IFERROR(S6/(O6+P6),"-")</f>
        <v>0.18181818181818</v>
      </c>
      <c r="U6" s="182">
        <f>IFERROR(J6/SUM(P6:P7),"-")</f>
        <v>16176.470588235</v>
      </c>
      <c r="V6" s="84">
        <v>6</v>
      </c>
      <c r="W6" s="82">
        <f>IF(P6=0,"-",V6/P6)</f>
        <v>0.54545454545455</v>
      </c>
      <c r="X6" s="186">
        <v>392000</v>
      </c>
      <c r="Y6" s="187">
        <f>IFERROR(X6/P6,"-")</f>
        <v>35636.363636364</v>
      </c>
      <c r="Z6" s="187">
        <f>IFERROR(X6/V6,"-")</f>
        <v>65333.333333333</v>
      </c>
      <c r="AA6" s="188">
        <f>SUM(X6:X7)-SUM(J6:J7)</f>
        <v>117000</v>
      </c>
      <c r="AB6" s="85">
        <f>SUM(X6:X7)/SUM(J6:J7)</f>
        <v>1.4254545454545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0.27272727272727</v>
      </c>
      <c r="AO6" s="100">
        <v>2</v>
      </c>
      <c r="AP6" s="102">
        <f>IFERROR(AP6/AM6,"-")</f>
        <v>0</v>
      </c>
      <c r="AQ6" s="103">
        <v>21000</v>
      </c>
      <c r="AR6" s="104">
        <f>IFERROR(AQ6/AM6,"-")</f>
        <v>7000</v>
      </c>
      <c r="AS6" s="105"/>
      <c r="AT6" s="105">
        <v>1</v>
      </c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0.27272727272727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>
        <v>2</v>
      </c>
      <c r="BQ6" s="122">
        <f>IFERROR(BP6/BN6,"-")</f>
        <v>1</v>
      </c>
      <c r="BR6" s="123">
        <v>350000</v>
      </c>
      <c r="BS6" s="124">
        <f>IFERROR(BR6/BN6,"-")</f>
        <v>175000</v>
      </c>
      <c r="BT6" s="125">
        <v>1</v>
      </c>
      <c r="BU6" s="125"/>
      <c r="BV6" s="125">
        <v>1</v>
      </c>
      <c r="BW6" s="126">
        <v>3</v>
      </c>
      <c r="BX6" s="127">
        <f>IF(P6=0,"",IF(BW6=0,"",(BW6/P6)))</f>
        <v>0.27272727272727</v>
      </c>
      <c r="BY6" s="128">
        <v>2</v>
      </c>
      <c r="BZ6" s="129">
        <f>IFERROR(BY6/BW6,"-")</f>
        <v>0.66666666666667</v>
      </c>
      <c r="CA6" s="130">
        <v>21000</v>
      </c>
      <c r="CB6" s="131">
        <f>IFERROR(CA6/BW6,"-")</f>
        <v>7000</v>
      </c>
      <c r="CC6" s="132">
        <v>1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6</v>
      </c>
      <c r="CP6" s="141">
        <v>392000</v>
      </c>
      <c r="CQ6" s="141">
        <v>345000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175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</v>
      </c>
      <c r="L7" s="81">
        <v>15</v>
      </c>
      <c r="M7" s="81">
        <v>4</v>
      </c>
      <c r="N7" s="91">
        <v>6</v>
      </c>
      <c r="O7" s="92">
        <v>0</v>
      </c>
      <c r="P7" s="93">
        <f>N7+O7</f>
        <v>6</v>
      </c>
      <c r="Q7" s="82">
        <f>IFERROR(P7/M7,"-")</f>
        <v>1.5</v>
      </c>
      <c r="R7" s="81">
        <v>1</v>
      </c>
      <c r="S7" s="81">
        <v>2</v>
      </c>
      <c r="T7" s="82">
        <f>IFERROR(S7/(O7+P7),"-")</f>
        <v>0.33333333333333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0.16666666666667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5.5625</v>
      </c>
      <c r="B8" s="203" t="s">
        <v>176</v>
      </c>
      <c r="C8" s="203"/>
      <c r="D8" s="203" t="s">
        <v>171</v>
      </c>
      <c r="E8" s="203" t="s">
        <v>72</v>
      </c>
      <c r="F8" s="203" t="s">
        <v>64</v>
      </c>
      <c r="G8" s="203" t="s">
        <v>177</v>
      </c>
      <c r="H8" s="90" t="s">
        <v>178</v>
      </c>
      <c r="I8" s="204" t="s">
        <v>149</v>
      </c>
      <c r="J8" s="188">
        <v>80000</v>
      </c>
      <c r="K8" s="81">
        <v>12</v>
      </c>
      <c r="L8" s="81">
        <v>0</v>
      </c>
      <c r="M8" s="81">
        <v>47</v>
      </c>
      <c r="N8" s="91">
        <v>6</v>
      </c>
      <c r="O8" s="92">
        <v>0</v>
      </c>
      <c r="P8" s="93">
        <f>N8+O8</f>
        <v>6</v>
      </c>
      <c r="Q8" s="82">
        <f>IFERROR(P8/M8,"-")</f>
        <v>0.12765957446809</v>
      </c>
      <c r="R8" s="81">
        <v>3</v>
      </c>
      <c r="S8" s="81">
        <v>3</v>
      </c>
      <c r="T8" s="82">
        <f>IFERROR(S8/(O8+P8),"-")</f>
        <v>0.5</v>
      </c>
      <c r="U8" s="182">
        <f>IFERROR(J8/SUM(P8:P9),"-")</f>
        <v>5333.3333333333</v>
      </c>
      <c r="V8" s="84">
        <v>3</v>
      </c>
      <c r="W8" s="82">
        <f>IF(P8=0,"-",V8/P8)</f>
        <v>0.5</v>
      </c>
      <c r="X8" s="186">
        <v>379000</v>
      </c>
      <c r="Y8" s="187">
        <f>IFERROR(X8/P8,"-")</f>
        <v>63166.666666667</v>
      </c>
      <c r="Z8" s="187">
        <f>IFERROR(X8/V8,"-")</f>
        <v>126333.33333333</v>
      </c>
      <c r="AA8" s="188">
        <f>SUM(X8:X9)-SUM(J8:J9)</f>
        <v>365000</v>
      </c>
      <c r="AB8" s="85">
        <f>SUM(X8:X9)/SUM(J8:J9)</f>
        <v>5.5625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3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0.16666666666667</v>
      </c>
      <c r="AX8" s="106">
        <v>1</v>
      </c>
      <c r="AY8" s="108">
        <f>IFERROR(AX8/AV8,"-")</f>
        <v>1</v>
      </c>
      <c r="AZ8" s="109">
        <v>3000</v>
      </c>
      <c r="BA8" s="110">
        <f>IFERROR(AZ8/AV8,"-")</f>
        <v>3000</v>
      </c>
      <c r="BB8" s="111">
        <v>1</v>
      </c>
      <c r="BC8" s="111"/>
      <c r="BD8" s="111"/>
      <c r="BE8" s="112">
        <v>1</v>
      </c>
      <c r="BF8" s="113">
        <f>IF(P8=0,"",IF(BE8=0,"",(BE8/P8)))</f>
        <v>0.16666666666667</v>
      </c>
      <c r="BG8" s="112">
        <v>1</v>
      </c>
      <c r="BH8" s="114">
        <f>IFERROR(BG8/BE8,"-")</f>
        <v>1</v>
      </c>
      <c r="BI8" s="115">
        <v>8000</v>
      </c>
      <c r="BJ8" s="116">
        <f>IFERROR(BI8/BE8,"-")</f>
        <v>8000</v>
      </c>
      <c r="BK8" s="117"/>
      <c r="BL8" s="117">
        <v>1</v>
      </c>
      <c r="BM8" s="117"/>
      <c r="BN8" s="119">
        <v>1</v>
      </c>
      <c r="BO8" s="120">
        <f>IF(P8=0,"",IF(BN8=0,"",(BN8/P8)))</f>
        <v>0.16666666666667</v>
      </c>
      <c r="BP8" s="121">
        <v>1</v>
      </c>
      <c r="BQ8" s="122">
        <f>IFERROR(BP8/BN8,"-")</f>
        <v>1</v>
      </c>
      <c r="BR8" s="123">
        <v>373000</v>
      </c>
      <c r="BS8" s="124">
        <f>IFERROR(BR8/BN8,"-")</f>
        <v>373000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379000</v>
      </c>
      <c r="CQ8" s="141">
        <v>373000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179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48</v>
      </c>
      <c r="L9" s="81">
        <v>30</v>
      </c>
      <c r="M9" s="81">
        <v>5</v>
      </c>
      <c r="N9" s="91">
        <v>9</v>
      </c>
      <c r="O9" s="92">
        <v>0</v>
      </c>
      <c r="P9" s="93">
        <f>N9+O9</f>
        <v>9</v>
      </c>
      <c r="Q9" s="82">
        <f>IFERROR(P9/M9,"-")</f>
        <v>1.8</v>
      </c>
      <c r="R9" s="81">
        <v>3</v>
      </c>
      <c r="S9" s="81">
        <v>1</v>
      </c>
      <c r="T9" s="82">
        <f>IFERROR(S9/(O9+P9),"-")</f>
        <v>0.11111111111111</v>
      </c>
      <c r="U9" s="182"/>
      <c r="V9" s="84">
        <v>4</v>
      </c>
      <c r="W9" s="82">
        <f>IF(P9=0,"-",V9/P9)</f>
        <v>0.44444444444444</v>
      </c>
      <c r="X9" s="186">
        <v>66000</v>
      </c>
      <c r="Y9" s="187">
        <f>IFERROR(X9/P9,"-")</f>
        <v>7333.3333333333</v>
      </c>
      <c r="Z9" s="187">
        <f>IFERROR(X9/V9,"-")</f>
        <v>16500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0.11111111111111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0.11111111111111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0.22222222222222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5</v>
      </c>
      <c r="BO9" s="120">
        <f>IF(P9=0,"",IF(BN9=0,"",(BN9/P9)))</f>
        <v>0.55555555555556</v>
      </c>
      <c r="BP9" s="121">
        <v>4</v>
      </c>
      <c r="BQ9" s="122">
        <f>IFERROR(BP9/BN9,"-")</f>
        <v>0.8</v>
      </c>
      <c r="BR9" s="123">
        <v>66000</v>
      </c>
      <c r="BS9" s="124">
        <f>IFERROR(BR9/BN9,"-")</f>
        <v>13200</v>
      </c>
      <c r="BT9" s="125">
        <v>2</v>
      </c>
      <c r="BU9" s="125"/>
      <c r="BV9" s="125">
        <v>2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66000</v>
      </c>
      <c r="CQ9" s="141">
        <v>33000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2.3577464788732</v>
      </c>
      <c r="B12" s="39"/>
      <c r="C12" s="39"/>
      <c r="D12" s="39"/>
      <c r="E12" s="39"/>
      <c r="F12" s="39"/>
      <c r="G12" s="40" t="s">
        <v>180</v>
      </c>
      <c r="H12" s="40"/>
      <c r="I12" s="40"/>
      <c r="J12" s="190">
        <f>SUM(J6:J11)</f>
        <v>355000</v>
      </c>
      <c r="K12" s="41">
        <f>SUM(K6:K11)</f>
        <v>103</v>
      </c>
      <c r="L12" s="41">
        <f>SUM(L6:L11)</f>
        <v>45</v>
      </c>
      <c r="M12" s="41">
        <f>SUM(M6:M11)</f>
        <v>114</v>
      </c>
      <c r="N12" s="41">
        <f>SUM(N6:N11)</f>
        <v>32</v>
      </c>
      <c r="O12" s="41">
        <f>SUM(O6:O11)</f>
        <v>0</v>
      </c>
      <c r="P12" s="41">
        <f>SUM(P6:P11)</f>
        <v>32</v>
      </c>
      <c r="Q12" s="42">
        <f>IFERROR(P12/M12,"-")</f>
        <v>0.28070175438596</v>
      </c>
      <c r="R12" s="78">
        <f>SUM(R6:R11)</f>
        <v>11</v>
      </c>
      <c r="S12" s="78">
        <f>SUM(S6:S11)</f>
        <v>8</v>
      </c>
      <c r="T12" s="42">
        <f>IFERROR(R12/P12,"-")</f>
        <v>0.34375</v>
      </c>
      <c r="U12" s="184">
        <f>IFERROR(J12/P12,"-")</f>
        <v>11093.75</v>
      </c>
      <c r="V12" s="44">
        <f>SUM(V6:V11)</f>
        <v>13</v>
      </c>
      <c r="W12" s="42">
        <f>IFERROR(V12/P12,"-")</f>
        <v>0.40625</v>
      </c>
      <c r="X12" s="190">
        <f>SUM(X6:X11)</f>
        <v>837000</v>
      </c>
      <c r="Y12" s="190">
        <f>IFERROR(X12/P12,"-")</f>
        <v>26156.25</v>
      </c>
      <c r="Z12" s="190">
        <f>IFERROR(X12/V12,"-")</f>
        <v>64384.615384615</v>
      </c>
      <c r="AA12" s="190">
        <f>X12-J12</f>
        <v>482000</v>
      </c>
      <c r="AB12" s="47">
        <f>X12/J12</f>
        <v>2.3577464788732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