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<sst xmlns="http://schemas.openxmlformats.org/spreadsheetml/2006/main" uniqueCount="164">
  <si>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</si>
  <si>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</si>
  <si>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</si>
  <si>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</si>
  <si>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</si>
  <si>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</si>
  <si>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</si>
  <si>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</si>
  <si>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</si>
  <si>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</si>
  <si>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</si>
  <si>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</si>
  <si>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</si>
  <si>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</si>
  <si>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</si>
  <si>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</si>
  <si>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</si>
  <si>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</si>
  <si>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</si>
  <si>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</si>
  <si>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</si>
  <si>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</si>
  <si>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</si>
  <si>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</si>
  <si>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</si>
  <si>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04月</t>
  </si>
  <si>
    <t>りんご</t>
  </si>
  <si>
    <t>最終更新日</t>
  </si>
  <si>
    <t>07月30日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</si>
  <si>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</si>
  <si>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</si>
  <si>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</si>
  <si>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</si>
  <si>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</si>
  <si>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</si>
  <si>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</si>
  <si>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</si>
  <si>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</si>
  <si>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</si>
  <si>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</si>
  <si>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</si>
  <si>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</si>
  <si>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</si>
  <si>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</si>
  <si>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</si>
  <si>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</si>
  <si>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</si>
  <si>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</si>
  <si>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</si>
  <si>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</si>
  <si>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</si>
  <si>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</si>
  <si>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</si>
  <si>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</si>
  <si>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</si>
  <si>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</si>
  <si>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</si>
  <si>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</si>
  <si>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</si>
  <si>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</si>
  <si>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</si>
  <si>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ks392</t>
  </si>
  <si>
    <t>風俗版（栗山絵麻）</t>
  </si>
  <si>
    <t>熟女からゴリッゴリのお誘いを堪能せよ！</t>
  </si>
  <si>
    <t>TOP</t>
  </si>
  <si>
    <t>サンスポ関東</t>
  </si>
  <si>
    <t>4C終面全5段</t>
  </si>
  <si>
    <t>4月29日(木)</t>
  </si>
  <si>
    <t>ks393</t>
  </si>
  <si>
    <t>空電</t>
  </si>
  <si>
    <t>ks394</t>
  </si>
  <si>
    <t>右女3（栗山絵麻）</t>
  </si>
  <si>
    <t>女性から逆指名</t>
  </si>
  <si>
    <t>サンスポ関西</t>
  </si>
  <si>
    <t>全5段</t>
  </si>
  <si>
    <t>4月18日(日)</t>
  </si>
  <si>
    <t>ks395</t>
  </si>
  <si>
    <t>ks396</t>
  </si>
  <si>
    <t>4月24日(土)</t>
  </si>
  <si>
    <t>ks397</t>
  </si>
  <si>
    <t>ks398</t>
  </si>
  <si>
    <t>①右女3（栗山絵麻）</t>
  </si>
  <si>
    <t>163「顔出し無しでも女性から誘われる」</t>
  </si>
  <si>
    <t>半2段・半3段つかみ10段保証</t>
  </si>
  <si>
    <t>1～10日</t>
  </si>
  <si>
    <t>ks399</t>
  </si>
  <si>
    <t>②大正版（栗山絵麻）</t>
  </si>
  <si>
    <t>164「お客様満足度間違いなし！最高峰熟女サイト」</t>
  </si>
  <si>
    <t>11～20日</t>
  </si>
  <si>
    <t>ks400</t>
  </si>
  <si>
    <t>③旧デイリー風（栗山絵麻）</t>
  </si>
  <si>
    <t>165「日本中の女は俺の彼女」</t>
  </si>
  <si>
    <t>21～31日</t>
  </si>
  <si>
    <t>ks401</t>
  </si>
  <si>
    <t>(空電共通)</t>
  </si>
  <si>
    <t>ks402</t>
  </si>
  <si>
    <t>ks403</t>
  </si>
  <si>
    <t>ks404</t>
  </si>
  <si>
    <t>ks405</t>
  </si>
  <si>
    <t>ks406</t>
  </si>
  <si>
    <t>ニッカン関西</t>
  </si>
  <si>
    <t>半2段つかみ10段保証</t>
  </si>
  <si>
    <t>ks407</t>
  </si>
  <si>
    <t>ks408</t>
  </si>
  <si>
    <t>ks409</t>
  </si>
  <si>
    <t>ks410</t>
  </si>
  <si>
    <t>①もし出会系大賞があったら、このサイトが受賞しているでしょう</t>
  </si>
  <si>
    <t>日刊ゲンダイ東海版</t>
  </si>
  <si>
    <t>全2段</t>
  </si>
  <si>
    <t>1～15日</t>
  </si>
  <si>
    <t>ks411</t>
  </si>
  <si>
    <t>旧デイリー風（栗山絵麻）</t>
  </si>
  <si>
    <t>②学生いませんギャルもいません熟女熟女熟女熟女</t>
  </si>
  <si>
    <t>16～31日</t>
  </si>
  <si>
    <t>ks412</t>
  </si>
  <si>
    <t>ks413</t>
  </si>
  <si>
    <t>右女9（栗山絵麻）</t>
  </si>
  <si>
    <t>学生いませんギャルもいません熟女熟女熟女熟女</t>
  </si>
  <si>
    <t>4月25日(日)</t>
  </si>
  <si>
    <t>ks414</t>
  </si>
  <si>
    <t>ks415</t>
  </si>
  <si>
    <t>デイリースポーツ関西</t>
  </si>
  <si>
    <t>4月16日(金)</t>
  </si>
  <si>
    <t>ks416</t>
  </si>
  <si>
    <t>ks417</t>
  </si>
  <si>
    <t>コンパニオン版（栗山絵麻）</t>
  </si>
  <si>
    <t>スポニチ関東</t>
  </si>
  <si>
    <t>4C雑報</t>
  </si>
  <si>
    <t>4月03日(土)</t>
  </si>
  <si>
    <t>ks418</t>
  </si>
  <si>
    <t>ks419</t>
  </si>
  <si>
    <t>4月11日(日)</t>
  </si>
  <si>
    <t>ks420</t>
  </si>
  <si>
    <t>ks421</t>
  </si>
  <si>
    <t>大正版（栗山絵麻）</t>
  </si>
  <si>
    <t>4月17日(土)</t>
  </si>
  <si>
    <t>ks422</t>
  </si>
  <si>
    <t>ks423</t>
  </si>
  <si>
    <t>興奮版（栗山絵麻）</t>
  </si>
  <si>
    <t>166「一般女性から来る！50歳以上の男性お試し無料！」</t>
  </si>
  <si>
    <t>ks424</t>
  </si>
  <si>
    <t>ks425</t>
  </si>
  <si>
    <t>記事(ノーマル)（）</t>
  </si>
  <si>
    <t>4C記事枠</t>
  </si>
  <si>
    <t>4月04日(日)</t>
  </si>
  <si>
    <t>ks426</t>
  </si>
  <si>
    <t>記事(黄)（）</t>
  </si>
  <si>
    <t>ks427</t>
  </si>
  <si>
    <t>記事(赤)（）</t>
  </si>
  <si>
    <t>ks428</t>
  </si>
  <si>
    <t>記事(青)（）</t>
  </si>
  <si>
    <t>ks429</t>
  </si>
  <si>
    <t>共通</t>
  </si>
  <si>
    <t>新聞 TOTAL</t>
  </si>
  <si>
    <t>●雑誌 広告</t>
  </si>
  <si>
    <t>rz035</t>
  </si>
  <si>
    <t>光文社</t>
  </si>
  <si>
    <t>黄色黒版（栗山絵麻）</t>
  </si>
  <si>
    <t>もし出会系大賞があったら、このサイトが受賞しているでしょう</t>
  </si>
  <si>
    <t>FLASH(合併号)</t>
  </si>
  <si>
    <t>4C1P</t>
  </si>
  <si>
    <t>4月27日(火)</t>
  </si>
  <si>
    <t>rz036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</si>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</sst>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38</v>
      </c>
      <c r="D6" s="195">
        <v>1775000</v>
      </c>
      <c r="E6" s="81">
        <v>873</v>
      </c>
      <c r="F6" s="81">
        <v>386</v>
      </c>
      <c r="G6" s="81">
        <v>1554</v>
      </c>
      <c r="H6" s="91">
        <v>188</v>
      </c>
      <c r="I6" s="92">
        <v>1</v>
      </c>
      <c r="J6" s="145">
        <f>H6+I6</f>
        <v>189</v>
      </c>
      <c r="K6" s="82">
        <f>IFERROR(J6/G6,"-")</f>
        <v>0.12162162162162</v>
      </c>
      <c r="L6" s="81">
        <v>17</v>
      </c>
      <c r="M6" s="81">
        <v>64</v>
      </c>
      <c r="N6" s="82">
        <f>IFERROR(L6/J6,"-")</f>
        <v>0.08994708994709</v>
      </c>
      <c r="O6" s="83">
        <f>IFERROR(D6/J6,"-")</f>
        <v>9391.5343915344</v>
      </c>
      <c r="P6" s="84">
        <v>41</v>
      </c>
      <c r="Q6" s="82">
        <f>IFERROR(P6/J6,"-")</f>
        <v>0.21693121693122</v>
      </c>
      <c r="R6" s="200">
        <v>2870000</v>
      </c>
      <c r="S6" s="201">
        <f>IFERROR(R6/J6,"-")</f>
        <v>15185.185185185</v>
      </c>
      <c r="T6" s="201">
        <f>IFERROR(R6/P6,"-")</f>
        <v>70000</v>
      </c>
      <c r="U6" s="195">
        <f>IFERROR(R6-D6,"-")</f>
        <v>1095000</v>
      </c>
      <c r="V6" s="85">
        <f>R6/D6</f>
        <v>1.6169014084507</v>
      </c>
      <c r="W6" s="79"/>
      <c r="X6" s="144"/>
    </row>
    <row r="7" spans="1:24">
      <c r="A7" s="80"/>
      <c r="B7" s="86" t="s">
        <v>24</v>
      </c>
      <c r="C7" s="86">
        <v>2</v>
      </c>
      <c r="D7" s="195">
        <v>275000</v>
      </c>
      <c r="E7" s="81">
        <v>57</v>
      </c>
      <c r="F7" s="81">
        <v>24</v>
      </c>
      <c r="G7" s="81">
        <v>93</v>
      </c>
      <c r="H7" s="91">
        <v>21</v>
      </c>
      <c r="I7" s="92">
        <v>0</v>
      </c>
      <c r="J7" s="145">
        <f>H7+I7</f>
        <v>21</v>
      </c>
      <c r="K7" s="82">
        <f>IFERROR(J7/G7,"-")</f>
        <v>0.2258064516129</v>
      </c>
      <c r="L7" s="81">
        <v>1</v>
      </c>
      <c r="M7" s="81">
        <v>7</v>
      </c>
      <c r="N7" s="82">
        <f>IFERROR(L7/J7,"-")</f>
        <v>0.047619047619048</v>
      </c>
      <c r="O7" s="83">
        <f>IFERROR(D7/J7,"-")</f>
        <v>13095.238095238</v>
      </c>
      <c r="P7" s="84">
        <v>2</v>
      </c>
      <c r="Q7" s="82">
        <f>IFERROR(P7/J7,"-")</f>
        <v>0.095238095238095</v>
      </c>
      <c r="R7" s="200">
        <v>135000</v>
      </c>
      <c r="S7" s="201">
        <f>IFERROR(R7/J7,"-")</f>
        <v>6428.5714285714</v>
      </c>
      <c r="T7" s="201">
        <f>IFERROR(R7/P7,"-")</f>
        <v>67500</v>
      </c>
      <c r="U7" s="195">
        <f>IFERROR(R7-D7,"-")</f>
        <v>-140000</v>
      </c>
      <c r="V7" s="85">
        <f>R7/D7</f>
        <v>0.49090909090909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2050000</v>
      </c>
      <c r="E10" s="41">
        <f>SUM(E6:E8)</f>
        <v>930</v>
      </c>
      <c r="F10" s="41">
        <f>SUM(F6:F8)</f>
        <v>410</v>
      </c>
      <c r="G10" s="41">
        <f>SUM(G6:G8)</f>
        <v>1647</v>
      </c>
      <c r="H10" s="41">
        <f>SUM(H6:H8)</f>
        <v>209</v>
      </c>
      <c r="I10" s="41">
        <f>SUM(I6:I8)</f>
        <v>1</v>
      </c>
      <c r="J10" s="41">
        <f>SUM(J6:J8)</f>
        <v>210</v>
      </c>
      <c r="K10" s="42">
        <f>IFERROR(J10/G10,"-")</f>
        <v>0.12750455373406</v>
      </c>
      <c r="L10" s="78">
        <f>SUM(L6:L8)</f>
        <v>18</v>
      </c>
      <c r="M10" s="78">
        <f>SUM(M6:M8)</f>
        <v>71</v>
      </c>
      <c r="N10" s="42">
        <f>IFERROR(L10/J10,"-")</f>
        <v>0.085714285714286</v>
      </c>
      <c r="O10" s="43">
        <f>IFERROR(D10/J10,"-")</f>
        <v>9761.9047619048</v>
      </c>
      <c r="P10" s="44">
        <f>SUM(P6:P8)</f>
        <v>43</v>
      </c>
      <c r="Q10" s="42">
        <f>IFERROR(P10/J10,"-")</f>
        <v>0.2047619047619</v>
      </c>
      <c r="R10" s="45">
        <f>SUM(R6:R8)</f>
        <v>3005000</v>
      </c>
      <c r="S10" s="45">
        <f>IFERROR(R10/J10,"-")</f>
        <v>14309.523809524</v>
      </c>
      <c r="T10" s="45">
        <f>IFERROR(R10/P10,"-")</f>
        <v>69883.720930233</v>
      </c>
      <c r="U10" s="46">
        <f>SUM(U6:U8)</f>
        <v>955000</v>
      </c>
      <c r="V10" s="47">
        <f>IFERROR(R10/D10,"-")</f>
        <v>1.4658536585366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46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0.64561403508772</v>
      </c>
      <c r="B6" s="203" t="s">
        <v>61</v>
      </c>
      <c r="C6" s="203"/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90" t="s">
        <v>67</v>
      </c>
      <c r="J6" s="188">
        <v>570000</v>
      </c>
      <c r="K6" s="81">
        <v>13</v>
      </c>
      <c r="L6" s="81">
        <v>0</v>
      </c>
      <c r="M6" s="81">
        <v>54</v>
      </c>
      <c r="N6" s="91">
        <v>5</v>
      </c>
      <c r="O6" s="92">
        <v>0</v>
      </c>
      <c r="P6" s="93">
        <f>N6+O6</f>
        <v>5</v>
      </c>
      <c r="Q6" s="82">
        <f>IFERROR(P6/M6,"-")</f>
        <v>0.092592592592593</v>
      </c>
      <c r="R6" s="81">
        <v>1</v>
      </c>
      <c r="S6" s="81">
        <v>3</v>
      </c>
      <c r="T6" s="82">
        <f>IFERROR(S6/(O6+P6),"-")</f>
        <v>0.6</v>
      </c>
      <c r="U6" s="182">
        <f>IFERROR(J6/SUM(P6:P11),"-")</f>
        <v>19000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SUM(X6:X11)-SUM(J6:J11)</f>
        <v>-202000</v>
      </c>
      <c r="AB6" s="85">
        <f>SUM(X6:X11)/SUM(J6:J11)</f>
        <v>0.64561403508772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2</v>
      </c>
      <c r="AN6" s="101">
        <f>IF(P6=0,"",IF(AM6=0,"",(AM6/P6)))</f>
        <v>0.4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/>
      <c r="BF6" s="113">
        <f>IF(P6=0,"",IF(BE6=0,"",(BE6/P6)))</f>
        <v>0</v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>
        <v>2</v>
      </c>
      <c r="BO6" s="120">
        <f>IF(P6=0,"",IF(BN6=0,"",(BN6/P6)))</f>
        <v>0.4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1</v>
      </c>
      <c r="BX6" s="127">
        <f>IF(P6=0,"",IF(BW6=0,"",(BW6/P6)))</f>
        <v>0.2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 t="s">
        <v>62</v>
      </c>
      <c r="E7" s="203" t="s">
        <v>63</v>
      </c>
      <c r="F7" s="203" t="s">
        <v>69</v>
      </c>
      <c r="G7" s="203"/>
      <c r="H7" s="90"/>
      <c r="I7" s="90"/>
      <c r="J7" s="188"/>
      <c r="K7" s="81">
        <v>32</v>
      </c>
      <c r="L7" s="81">
        <v>25</v>
      </c>
      <c r="M7" s="81">
        <v>81</v>
      </c>
      <c r="N7" s="91">
        <v>7</v>
      </c>
      <c r="O7" s="92">
        <v>0</v>
      </c>
      <c r="P7" s="93">
        <f>N7+O7</f>
        <v>7</v>
      </c>
      <c r="Q7" s="82">
        <f>IFERROR(P7/M7,"-")</f>
        <v>0.08641975308642</v>
      </c>
      <c r="R7" s="81">
        <v>2</v>
      </c>
      <c r="S7" s="81">
        <v>1</v>
      </c>
      <c r="T7" s="82">
        <f>IFERROR(S7/(O7+P7),"-")</f>
        <v>0.14285714285714</v>
      </c>
      <c r="U7" s="182"/>
      <c r="V7" s="84">
        <v>4</v>
      </c>
      <c r="W7" s="82">
        <f>IF(P7=0,"-",V7/P7)</f>
        <v>0.57142857142857</v>
      </c>
      <c r="X7" s="186">
        <v>84000</v>
      </c>
      <c r="Y7" s="187">
        <f>IFERROR(X7/P7,"-")</f>
        <v>12000</v>
      </c>
      <c r="Z7" s="187">
        <f>IFERROR(X7/V7,"-")</f>
        <v>21000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2</v>
      </c>
      <c r="BF7" s="113">
        <f>IF(P7=0,"",IF(BE7=0,"",(BE7/P7)))</f>
        <v>0.28571428571429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2</v>
      </c>
      <c r="BO7" s="120">
        <f>IF(P7=0,"",IF(BN7=0,"",(BN7/P7)))</f>
        <v>0.28571428571429</v>
      </c>
      <c r="BP7" s="121">
        <v>2</v>
      </c>
      <c r="BQ7" s="122">
        <f>IFERROR(BP7/BN7,"-")</f>
        <v>1</v>
      </c>
      <c r="BR7" s="123">
        <v>19000</v>
      </c>
      <c r="BS7" s="124">
        <f>IFERROR(BR7/BN7,"-")</f>
        <v>9500</v>
      </c>
      <c r="BT7" s="125">
        <v>1</v>
      </c>
      <c r="BU7" s="125"/>
      <c r="BV7" s="125">
        <v>1</v>
      </c>
      <c r="BW7" s="126">
        <v>2</v>
      </c>
      <c r="BX7" s="127">
        <f>IF(P7=0,"",IF(BW7=0,"",(BW7/P7)))</f>
        <v>0.28571428571429</v>
      </c>
      <c r="BY7" s="128">
        <v>1</v>
      </c>
      <c r="BZ7" s="129">
        <f>IFERROR(BY7/BW7,"-")</f>
        <v>0.5</v>
      </c>
      <c r="CA7" s="130">
        <v>5000</v>
      </c>
      <c r="CB7" s="131">
        <f>IFERROR(CA7/BW7,"-")</f>
        <v>2500</v>
      </c>
      <c r="CC7" s="132">
        <v>1</v>
      </c>
      <c r="CD7" s="132"/>
      <c r="CE7" s="132"/>
      <c r="CF7" s="133">
        <v>1</v>
      </c>
      <c r="CG7" s="134">
        <f>IF(P7=0,"",IF(CF7=0,"",(CF7/P7)))</f>
        <v>0.14285714285714</v>
      </c>
      <c r="CH7" s="135">
        <v>1</v>
      </c>
      <c r="CI7" s="136">
        <f>IFERROR(CH7/CF7,"-")</f>
        <v>1</v>
      </c>
      <c r="CJ7" s="137">
        <v>60000</v>
      </c>
      <c r="CK7" s="138">
        <f>IFERROR(CJ7/CF7,"-")</f>
        <v>60000</v>
      </c>
      <c r="CL7" s="139"/>
      <c r="CM7" s="139"/>
      <c r="CN7" s="139">
        <v>1</v>
      </c>
      <c r="CO7" s="140">
        <v>4</v>
      </c>
      <c r="CP7" s="141">
        <v>84000</v>
      </c>
      <c r="CQ7" s="141">
        <v>60000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70</v>
      </c>
      <c r="C8" s="203"/>
      <c r="D8" s="203" t="s">
        <v>71</v>
      </c>
      <c r="E8" s="203" t="s">
        <v>72</v>
      </c>
      <c r="F8" s="203" t="s">
        <v>64</v>
      </c>
      <c r="G8" s="203" t="s">
        <v>73</v>
      </c>
      <c r="H8" s="90" t="s">
        <v>74</v>
      </c>
      <c r="I8" s="204" t="s">
        <v>75</v>
      </c>
      <c r="J8" s="188"/>
      <c r="K8" s="81">
        <v>9</v>
      </c>
      <c r="L8" s="81">
        <v>0</v>
      </c>
      <c r="M8" s="81">
        <v>38</v>
      </c>
      <c r="N8" s="91">
        <v>5</v>
      </c>
      <c r="O8" s="92">
        <v>0</v>
      </c>
      <c r="P8" s="93">
        <f>N8+O8</f>
        <v>5</v>
      </c>
      <c r="Q8" s="82">
        <f>IFERROR(P8/M8,"-")</f>
        <v>0.13157894736842</v>
      </c>
      <c r="R8" s="81">
        <v>0</v>
      </c>
      <c r="S8" s="81">
        <v>3</v>
      </c>
      <c r="T8" s="82">
        <f>IFERROR(S8/(O8+P8),"-")</f>
        <v>0.6</v>
      </c>
      <c r="U8" s="182"/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3</v>
      </c>
      <c r="BF8" s="113">
        <f>IF(P8=0,"",IF(BE8=0,"",(BE8/P8)))</f>
        <v>0.6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2</v>
      </c>
      <c r="BO8" s="120">
        <f>IF(P8=0,"",IF(BN8=0,"",(BN8/P8)))</f>
        <v>0.4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76</v>
      </c>
      <c r="C9" s="203"/>
      <c r="D9" s="203" t="s">
        <v>71</v>
      </c>
      <c r="E9" s="203" t="s">
        <v>72</v>
      </c>
      <c r="F9" s="203" t="s">
        <v>69</v>
      </c>
      <c r="G9" s="203"/>
      <c r="H9" s="90"/>
      <c r="I9" s="90"/>
      <c r="J9" s="188"/>
      <c r="K9" s="81">
        <v>27</v>
      </c>
      <c r="L9" s="81">
        <v>19</v>
      </c>
      <c r="M9" s="81">
        <v>5</v>
      </c>
      <c r="N9" s="91">
        <v>5</v>
      </c>
      <c r="O9" s="92">
        <v>0</v>
      </c>
      <c r="P9" s="93">
        <f>N9+O9</f>
        <v>5</v>
      </c>
      <c r="Q9" s="82">
        <f>IFERROR(P9/M9,"-")</f>
        <v>1</v>
      </c>
      <c r="R9" s="81">
        <v>0</v>
      </c>
      <c r="S9" s="81">
        <v>0</v>
      </c>
      <c r="T9" s="82">
        <f>IFERROR(S9/(O9+P9),"-")</f>
        <v>0</v>
      </c>
      <c r="U9" s="182"/>
      <c r="V9" s="84">
        <v>2</v>
      </c>
      <c r="W9" s="82">
        <f>IF(P9=0,"-",V9/P9)</f>
        <v>0.4</v>
      </c>
      <c r="X9" s="186">
        <v>6000</v>
      </c>
      <c r="Y9" s="187">
        <f>IFERROR(X9/P9,"-")</f>
        <v>1200</v>
      </c>
      <c r="Z9" s="187">
        <f>IFERROR(X9/V9,"-")</f>
        <v>3000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>
        <f>IF(P9=0,"",IF(BE9=0,"",(BE9/P9)))</f>
        <v>0</v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>
        <v>1</v>
      </c>
      <c r="BO9" s="120">
        <f>IF(P9=0,"",IF(BN9=0,"",(BN9/P9)))</f>
        <v>0.2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3</v>
      </c>
      <c r="BX9" s="127">
        <f>IF(P9=0,"",IF(BW9=0,"",(BW9/P9)))</f>
        <v>0.6</v>
      </c>
      <c r="BY9" s="128">
        <v>1</v>
      </c>
      <c r="BZ9" s="129">
        <f>IFERROR(BY9/BW9,"-")</f>
        <v>0.33333333333333</v>
      </c>
      <c r="CA9" s="130">
        <v>3000</v>
      </c>
      <c r="CB9" s="131">
        <f>IFERROR(CA9/BW9,"-")</f>
        <v>1000</v>
      </c>
      <c r="CC9" s="132">
        <v>1</v>
      </c>
      <c r="CD9" s="132"/>
      <c r="CE9" s="132"/>
      <c r="CF9" s="133">
        <v>1</v>
      </c>
      <c r="CG9" s="134">
        <f>IF(P9=0,"",IF(CF9=0,"",(CF9/P9)))</f>
        <v>0.2</v>
      </c>
      <c r="CH9" s="135">
        <v>1</v>
      </c>
      <c r="CI9" s="136">
        <f>IFERROR(CH9/CF9,"-")</f>
        <v>1</v>
      </c>
      <c r="CJ9" s="137">
        <v>3000</v>
      </c>
      <c r="CK9" s="138">
        <f>IFERROR(CJ9/CF9,"-")</f>
        <v>3000</v>
      </c>
      <c r="CL9" s="139">
        <v>1</v>
      </c>
      <c r="CM9" s="139"/>
      <c r="CN9" s="139"/>
      <c r="CO9" s="140">
        <v>2</v>
      </c>
      <c r="CP9" s="141">
        <v>6000</v>
      </c>
      <c r="CQ9" s="141">
        <v>3000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77</v>
      </c>
      <c r="C10" s="203"/>
      <c r="D10" s="203" t="s">
        <v>62</v>
      </c>
      <c r="E10" s="203" t="s">
        <v>63</v>
      </c>
      <c r="F10" s="203" t="s">
        <v>64</v>
      </c>
      <c r="G10" s="203" t="s">
        <v>73</v>
      </c>
      <c r="H10" s="90" t="s">
        <v>74</v>
      </c>
      <c r="I10" s="205" t="s">
        <v>78</v>
      </c>
      <c r="J10" s="188"/>
      <c r="K10" s="81">
        <v>12</v>
      </c>
      <c r="L10" s="81">
        <v>0</v>
      </c>
      <c r="M10" s="81">
        <v>38</v>
      </c>
      <c r="N10" s="91">
        <v>5</v>
      </c>
      <c r="O10" s="92">
        <v>0</v>
      </c>
      <c r="P10" s="93">
        <f>N10+O10</f>
        <v>5</v>
      </c>
      <c r="Q10" s="82">
        <f>IFERROR(P10/M10,"-")</f>
        <v>0.13157894736842</v>
      </c>
      <c r="R10" s="81">
        <v>0</v>
      </c>
      <c r="S10" s="81">
        <v>1</v>
      </c>
      <c r="T10" s="82">
        <f>IFERROR(S10/(O10+P10),"-")</f>
        <v>0.2</v>
      </c>
      <c r="U10" s="182"/>
      <c r="V10" s="84">
        <v>1</v>
      </c>
      <c r="W10" s="82">
        <f>IF(P10=0,"-",V10/P10)</f>
        <v>0.2</v>
      </c>
      <c r="X10" s="186">
        <v>3000</v>
      </c>
      <c r="Y10" s="187">
        <f>IFERROR(X10/P10,"-")</f>
        <v>600</v>
      </c>
      <c r="Z10" s="187">
        <f>IFERROR(X10/V10,"-")</f>
        <v>3000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2</v>
      </c>
      <c r="BF10" s="113">
        <f>IF(P10=0,"",IF(BE10=0,"",(BE10/P10)))</f>
        <v>0.4</v>
      </c>
      <c r="BG10" s="112">
        <v>1</v>
      </c>
      <c r="BH10" s="114">
        <f>IFERROR(BG10/BE10,"-")</f>
        <v>0.5</v>
      </c>
      <c r="BI10" s="115">
        <v>3000</v>
      </c>
      <c r="BJ10" s="116">
        <f>IFERROR(BI10/BE10,"-")</f>
        <v>1500</v>
      </c>
      <c r="BK10" s="117">
        <v>1</v>
      </c>
      <c r="BL10" s="117"/>
      <c r="BM10" s="117"/>
      <c r="BN10" s="119"/>
      <c r="BO10" s="120">
        <f>IF(P10=0,"",IF(BN10=0,"",(BN10/P10)))</f>
        <v>0</v>
      </c>
      <c r="BP10" s="121"/>
      <c r="BQ10" s="122" t="str">
        <f>IFERROR(BP10/BN10,"-")</f>
        <v>-</v>
      </c>
      <c r="BR10" s="123"/>
      <c r="BS10" s="124" t="str">
        <f>IFERROR(BR10/BN10,"-")</f>
        <v>-</v>
      </c>
      <c r="BT10" s="125"/>
      <c r="BU10" s="125"/>
      <c r="BV10" s="125"/>
      <c r="BW10" s="126">
        <v>2</v>
      </c>
      <c r="BX10" s="127">
        <f>IF(P10=0,"",IF(BW10=0,"",(BW10/P10)))</f>
        <v>0.4</v>
      </c>
      <c r="BY10" s="128"/>
      <c r="BZ10" s="129">
        <f>IFERROR(BY10/BW10,"-")</f>
        <v>0</v>
      </c>
      <c r="CA10" s="130"/>
      <c r="CB10" s="131">
        <f>IFERROR(CA10/BW10,"-")</f>
        <v>0</v>
      </c>
      <c r="CC10" s="132"/>
      <c r="CD10" s="132"/>
      <c r="CE10" s="132"/>
      <c r="CF10" s="133">
        <v>1</v>
      </c>
      <c r="CG10" s="134">
        <f>IF(P10=0,"",IF(CF10=0,"",(CF10/P10)))</f>
        <v>0.2</v>
      </c>
      <c r="CH10" s="135"/>
      <c r="CI10" s="136">
        <f>IFERROR(CH10/CF10,"-")</f>
        <v>0</v>
      </c>
      <c r="CJ10" s="137"/>
      <c r="CK10" s="138">
        <f>IFERROR(CJ10/CF10,"-")</f>
        <v>0</v>
      </c>
      <c r="CL10" s="139"/>
      <c r="CM10" s="139"/>
      <c r="CN10" s="139"/>
      <c r="CO10" s="140">
        <v>1</v>
      </c>
      <c r="CP10" s="141">
        <v>3000</v>
      </c>
      <c r="CQ10" s="141">
        <v>3000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79</v>
      </c>
      <c r="C11" s="203"/>
      <c r="D11" s="203" t="s">
        <v>62</v>
      </c>
      <c r="E11" s="203" t="s">
        <v>63</v>
      </c>
      <c r="F11" s="203" t="s">
        <v>69</v>
      </c>
      <c r="G11" s="203"/>
      <c r="H11" s="90"/>
      <c r="I11" s="90"/>
      <c r="J11" s="188"/>
      <c r="K11" s="81">
        <v>22</v>
      </c>
      <c r="L11" s="81">
        <v>19</v>
      </c>
      <c r="M11" s="81">
        <v>12</v>
      </c>
      <c r="N11" s="91">
        <v>3</v>
      </c>
      <c r="O11" s="92">
        <v>0</v>
      </c>
      <c r="P11" s="93">
        <f>N11+O11</f>
        <v>3</v>
      </c>
      <c r="Q11" s="82">
        <f>IFERROR(P11/M11,"-")</f>
        <v>0.25</v>
      </c>
      <c r="R11" s="81">
        <v>2</v>
      </c>
      <c r="S11" s="81">
        <v>0</v>
      </c>
      <c r="T11" s="82">
        <f>IFERROR(S11/(O11+P11),"-")</f>
        <v>0</v>
      </c>
      <c r="U11" s="182"/>
      <c r="V11" s="84">
        <v>2</v>
      </c>
      <c r="W11" s="82">
        <f>IF(P11=0,"-",V11/P11)</f>
        <v>0.66666666666667</v>
      </c>
      <c r="X11" s="186">
        <v>275000</v>
      </c>
      <c r="Y11" s="187">
        <f>IFERROR(X11/P11,"-")</f>
        <v>91666.666666667</v>
      </c>
      <c r="Z11" s="187">
        <f>IFERROR(X11/V11,"-")</f>
        <v>137500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>
        <v>1</v>
      </c>
      <c r="BF11" s="113">
        <f>IF(P11=0,"",IF(BE11=0,"",(BE11/P11)))</f>
        <v>0.33333333333333</v>
      </c>
      <c r="BG11" s="112">
        <v>1</v>
      </c>
      <c r="BH11" s="114">
        <f>IFERROR(BG11/BE11,"-")</f>
        <v>1</v>
      </c>
      <c r="BI11" s="115">
        <v>34000</v>
      </c>
      <c r="BJ11" s="116">
        <f>IFERROR(BI11/BE11,"-")</f>
        <v>34000</v>
      </c>
      <c r="BK11" s="117"/>
      <c r="BL11" s="117"/>
      <c r="BM11" s="117">
        <v>1</v>
      </c>
      <c r="BN11" s="119"/>
      <c r="BO11" s="120">
        <f>IF(P11=0,"",IF(BN11=0,"",(BN11/P11)))</f>
        <v>0</v>
      </c>
      <c r="BP11" s="121"/>
      <c r="BQ11" s="122" t="str">
        <f>IFERROR(BP11/BN11,"-")</f>
        <v>-</v>
      </c>
      <c r="BR11" s="123"/>
      <c r="BS11" s="124" t="str">
        <f>IFERROR(BR11/BN11,"-")</f>
        <v>-</v>
      </c>
      <c r="BT11" s="125"/>
      <c r="BU11" s="125"/>
      <c r="BV11" s="125"/>
      <c r="BW11" s="126">
        <v>1</v>
      </c>
      <c r="BX11" s="127">
        <f>IF(P11=0,"",IF(BW11=0,"",(BW11/P11)))</f>
        <v>0.33333333333333</v>
      </c>
      <c r="BY11" s="128"/>
      <c r="BZ11" s="129">
        <f>IFERROR(BY11/BW11,"-")</f>
        <v>0</v>
      </c>
      <c r="CA11" s="130"/>
      <c r="CB11" s="131">
        <f>IFERROR(CA11/BW11,"-")</f>
        <v>0</v>
      </c>
      <c r="CC11" s="132"/>
      <c r="CD11" s="132"/>
      <c r="CE11" s="132"/>
      <c r="CF11" s="133">
        <v>1</v>
      </c>
      <c r="CG11" s="134">
        <f>IF(P11=0,"",IF(CF11=0,"",(CF11/P11)))</f>
        <v>0.33333333333333</v>
      </c>
      <c r="CH11" s="135">
        <v>1</v>
      </c>
      <c r="CI11" s="136">
        <f>IFERROR(CH11/CF11,"-")</f>
        <v>1</v>
      </c>
      <c r="CJ11" s="137">
        <v>241000</v>
      </c>
      <c r="CK11" s="138">
        <f>IFERROR(CJ11/CF11,"-")</f>
        <v>241000</v>
      </c>
      <c r="CL11" s="139"/>
      <c r="CM11" s="139"/>
      <c r="CN11" s="139">
        <v>1</v>
      </c>
      <c r="CO11" s="140">
        <v>2</v>
      </c>
      <c r="CP11" s="141">
        <v>275000</v>
      </c>
      <c r="CQ11" s="141">
        <v>241000</v>
      </c>
      <c r="CR11" s="141"/>
      <c r="CS11" s="142" t="str">
        <f>IF(AND(CQ11=0,CR11=0),"",IF(AND(CQ11&lt;=100000,CR11&lt;=100000),"",IF(CQ11/CP11&gt;0.7,"男高",IF(CR11/CP11&gt;0.7,"女高",""))))</f>
        <v>男高</v>
      </c>
    </row>
    <row r="12" spans="1:98">
      <c r="A12" s="80">
        <f>AB12</f>
        <v>0.944</v>
      </c>
      <c r="B12" s="203" t="s">
        <v>80</v>
      </c>
      <c r="C12" s="203"/>
      <c r="D12" s="203" t="s">
        <v>81</v>
      </c>
      <c r="E12" s="203" t="s">
        <v>82</v>
      </c>
      <c r="F12" s="203" t="s">
        <v>64</v>
      </c>
      <c r="G12" s="203" t="s">
        <v>65</v>
      </c>
      <c r="H12" s="90" t="s">
        <v>83</v>
      </c>
      <c r="I12" s="90" t="s">
        <v>84</v>
      </c>
      <c r="J12" s="188">
        <v>375000</v>
      </c>
      <c r="K12" s="81">
        <v>3</v>
      </c>
      <c r="L12" s="81">
        <v>0</v>
      </c>
      <c r="M12" s="81">
        <v>8</v>
      </c>
      <c r="N12" s="91">
        <v>1</v>
      </c>
      <c r="O12" s="92">
        <v>0</v>
      </c>
      <c r="P12" s="93">
        <f>N12+O12</f>
        <v>1</v>
      </c>
      <c r="Q12" s="82">
        <f>IFERROR(P12/M12,"-")</f>
        <v>0.125</v>
      </c>
      <c r="R12" s="81">
        <v>0</v>
      </c>
      <c r="S12" s="81">
        <v>0</v>
      </c>
      <c r="T12" s="82">
        <f>IFERROR(S12/(O12+P12),"-")</f>
        <v>0</v>
      </c>
      <c r="U12" s="182">
        <f>IFERROR(J12/SUM(P12:P19),"-")</f>
        <v>9615.3846153846</v>
      </c>
      <c r="V12" s="84">
        <v>0</v>
      </c>
      <c r="W12" s="82">
        <f>IF(P12=0,"-",V12/P12)</f>
        <v>0</v>
      </c>
      <c r="X12" s="186">
        <v>0</v>
      </c>
      <c r="Y12" s="187">
        <f>IFERROR(X12/P12,"-")</f>
        <v>0</v>
      </c>
      <c r="Z12" s="187" t="str">
        <f>IFERROR(X12/V12,"-")</f>
        <v>-</v>
      </c>
      <c r="AA12" s="188">
        <f>SUM(X12:X19)-SUM(J12:J19)</f>
        <v>-21000</v>
      </c>
      <c r="AB12" s="85">
        <f>SUM(X12:X19)/SUM(J12:J19)</f>
        <v>0.944</v>
      </c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/>
      <c r="BF12" s="113">
        <f>IF(P12=0,"",IF(BE12=0,"",(BE12/P12)))</f>
        <v>0</v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/>
      <c r="BO12" s="120">
        <f>IF(P12=0,"",IF(BN12=0,"",(BN12/P12)))</f>
        <v>0</v>
      </c>
      <c r="BP12" s="121"/>
      <c r="BQ12" s="122" t="str">
        <f>IFERROR(BP12/BN12,"-")</f>
        <v>-</v>
      </c>
      <c r="BR12" s="123"/>
      <c r="BS12" s="124" t="str">
        <f>IFERROR(BR12/BN12,"-")</f>
        <v>-</v>
      </c>
      <c r="BT12" s="125"/>
      <c r="BU12" s="125"/>
      <c r="BV12" s="125"/>
      <c r="BW12" s="126">
        <v>1</v>
      </c>
      <c r="BX12" s="127">
        <f>IF(P12=0,"",IF(BW12=0,"",(BW12/P12)))</f>
        <v>1</v>
      </c>
      <c r="BY12" s="128"/>
      <c r="BZ12" s="129">
        <f>IFERROR(BY12/BW12,"-")</f>
        <v>0</v>
      </c>
      <c r="CA12" s="130"/>
      <c r="CB12" s="131">
        <f>IFERROR(CA12/BW12,"-")</f>
        <v>0</v>
      </c>
      <c r="CC12" s="132"/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85</v>
      </c>
      <c r="C13" s="203"/>
      <c r="D13" s="203" t="s">
        <v>86</v>
      </c>
      <c r="E13" s="203" t="s">
        <v>87</v>
      </c>
      <c r="F13" s="203" t="s">
        <v>64</v>
      </c>
      <c r="G13" s="203"/>
      <c r="H13" s="90" t="s">
        <v>83</v>
      </c>
      <c r="I13" s="90" t="s">
        <v>88</v>
      </c>
      <c r="J13" s="188"/>
      <c r="K13" s="81">
        <v>11</v>
      </c>
      <c r="L13" s="81">
        <v>0</v>
      </c>
      <c r="M13" s="81">
        <v>121</v>
      </c>
      <c r="N13" s="91">
        <v>4</v>
      </c>
      <c r="O13" s="92">
        <v>0</v>
      </c>
      <c r="P13" s="93">
        <f>N13+O13</f>
        <v>4</v>
      </c>
      <c r="Q13" s="82">
        <f>IFERROR(P13/M13,"-")</f>
        <v>0.033057851239669</v>
      </c>
      <c r="R13" s="81">
        <v>0</v>
      </c>
      <c r="S13" s="81">
        <v>1</v>
      </c>
      <c r="T13" s="82">
        <f>IFERROR(S13/(O13+P13),"-")</f>
        <v>0.25</v>
      </c>
      <c r="U13" s="182"/>
      <c r="V13" s="84">
        <v>0</v>
      </c>
      <c r="W13" s="82">
        <f>IF(P13=0,"-",V13/P13)</f>
        <v>0</v>
      </c>
      <c r="X13" s="186">
        <v>0</v>
      </c>
      <c r="Y13" s="187">
        <f>IFERROR(X13/P13,"-")</f>
        <v>0</v>
      </c>
      <c r="Z13" s="187" t="str">
        <f>IFERROR(X13/V13,"-")</f>
        <v>-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>
        <f>IF(P13=0,"",IF(BE13=0,"",(BE13/P13)))</f>
        <v>0</v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>
        <v>2</v>
      </c>
      <c r="BO13" s="120">
        <f>IF(P13=0,"",IF(BN13=0,"",(BN13/P13)))</f>
        <v>0.5</v>
      </c>
      <c r="BP13" s="121"/>
      <c r="BQ13" s="122">
        <f>IFERROR(BP13/BN13,"-")</f>
        <v>0</v>
      </c>
      <c r="BR13" s="123"/>
      <c r="BS13" s="124">
        <f>IFERROR(BR13/BN13,"-")</f>
        <v>0</v>
      </c>
      <c r="BT13" s="125"/>
      <c r="BU13" s="125"/>
      <c r="BV13" s="125"/>
      <c r="BW13" s="126">
        <v>2</v>
      </c>
      <c r="BX13" s="127">
        <f>IF(P13=0,"",IF(BW13=0,"",(BW13/P13)))</f>
        <v>0.5</v>
      </c>
      <c r="BY13" s="128"/>
      <c r="BZ13" s="129">
        <f>IFERROR(BY13/BW13,"-")</f>
        <v>0</v>
      </c>
      <c r="CA13" s="130"/>
      <c r="CB13" s="131">
        <f>IFERROR(CA13/BW13,"-")</f>
        <v>0</v>
      </c>
      <c r="CC13" s="132"/>
      <c r="CD13" s="132"/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89</v>
      </c>
      <c r="C14" s="203"/>
      <c r="D14" s="203" t="s">
        <v>90</v>
      </c>
      <c r="E14" s="203" t="s">
        <v>91</v>
      </c>
      <c r="F14" s="203" t="s">
        <v>64</v>
      </c>
      <c r="G14" s="203"/>
      <c r="H14" s="90" t="s">
        <v>83</v>
      </c>
      <c r="I14" s="90" t="s">
        <v>92</v>
      </c>
      <c r="J14" s="188"/>
      <c r="K14" s="81">
        <v>7</v>
      </c>
      <c r="L14" s="81">
        <v>0</v>
      </c>
      <c r="M14" s="81">
        <v>44</v>
      </c>
      <c r="N14" s="91">
        <v>1</v>
      </c>
      <c r="O14" s="92">
        <v>0</v>
      </c>
      <c r="P14" s="93">
        <f>N14+O14</f>
        <v>1</v>
      </c>
      <c r="Q14" s="82">
        <f>IFERROR(P14/M14,"-")</f>
        <v>0.022727272727273</v>
      </c>
      <c r="R14" s="81">
        <v>0</v>
      </c>
      <c r="S14" s="81">
        <v>0</v>
      </c>
      <c r="T14" s="82">
        <f>IFERROR(S14/(O14+P14),"-")</f>
        <v>0</v>
      </c>
      <c r="U14" s="182"/>
      <c r="V14" s="84">
        <v>0</v>
      </c>
      <c r="W14" s="82">
        <f>IF(P14=0,"-",V14/P14)</f>
        <v>0</v>
      </c>
      <c r="X14" s="186">
        <v>0</v>
      </c>
      <c r="Y14" s="187">
        <f>IFERROR(X14/P14,"-")</f>
        <v>0</v>
      </c>
      <c r="Z14" s="187" t="str">
        <f>IFERROR(X14/V14,"-")</f>
        <v>-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/>
      <c r="BF14" s="113">
        <f>IF(P14=0,"",IF(BE14=0,"",(BE14/P14)))</f>
        <v>0</v>
      </c>
      <c r="BG14" s="112"/>
      <c r="BH14" s="114" t="str">
        <f>IFERROR(BG14/BE14,"-")</f>
        <v>-</v>
      </c>
      <c r="BI14" s="115"/>
      <c r="BJ14" s="116" t="str">
        <f>IFERROR(BI14/BE14,"-")</f>
        <v>-</v>
      </c>
      <c r="BK14" s="117"/>
      <c r="BL14" s="117"/>
      <c r="BM14" s="117"/>
      <c r="BN14" s="119">
        <v>1</v>
      </c>
      <c r="BO14" s="120">
        <f>IF(P14=0,"",IF(BN14=0,"",(BN14/P14)))</f>
        <v>1</v>
      </c>
      <c r="BP14" s="121"/>
      <c r="BQ14" s="122">
        <f>IFERROR(BP14/BN14,"-")</f>
        <v>0</v>
      </c>
      <c r="BR14" s="123"/>
      <c r="BS14" s="124">
        <f>IFERROR(BR14/BN14,"-")</f>
        <v>0</v>
      </c>
      <c r="BT14" s="125"/>
      <c r="BU14" s="125"/>
      <c r="BV14" s="125"/>
      <c r="BW14" s="126"/>
      <c r="BX14" s="127">
        <f>IF(P14=0,"",IF(BW14=0,"",(BW14/P14)))</f>
        <v>0</v>
      </c>
      <c r="BY14" s="128"/>
      <c r="BZ14" s="129" t="str">
        <f>IFERROR(BY14/BW14,"-")</f>
        <v>-</v>
      </c>
      <c r="CA14" s="130"/>
      <c r="CB14" s="131" t="str">
        <f>IFERROR(CA14/BW14,"-")</f>
        <v>-</v>
      </c>
      <c r="CC14" s="132"/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0</v>
      </c>
      <c r="CP14" s="141">
        <v>0</v>
      </c>
      <c r="CQ14" s="141"/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93</v>
      </c>
      <c r="C15" s="203"/>
      <c r="D15" s="203" t="s">
        <v>94</v>
      </c>
      <c r="E15" s="203" t="s">
        <v>94</v>
      </c>
      <c r="F15" s="203" t="s">
        <v>69</v>
      </c>
      <c r="G15" s="203"/>
      <c r="H15" s="90"/>
      <c r="I15" s="90"/>
      <c r="J15" s="188"/>
      <c r="K15" s="81">
        <v>97</v>
      </c>
      <c r="L15" s="81">
        <v>66</v>
      </c>
      <c r="M15" s="81">
        <v>42</v>
      </c>
      <c r="N15" s="91">
        <v>9</v>
      </c>
      <c r="O15" s="92">
        <v>0</v>
      </c>
      <c r="P15" s="93">
        <f>N15+O15</f>
        <v>9</v>
      </c>
      <c r="Q15" s="82">
        <f>IFERROR(P15/M15,"-")</f>
        <v>0.21428571428571</v>
      </c>
      <c r="R15" s="81">
        <v>2</v>
      </c>
      <c r="S15" s="81">
        <v>2</v>
      </c>
      <c r="T15" s="82">
        <f>IFERROR(S15/(O15+P15),"-")</f>
        <v>0.22222222222222</v>
      </c>
      <c r="U15" s="182"/>
      <c r="V15" s="84">
        <v>4</v>
      </c>
      <c r="W15" s="82">
        <f>IF(P15=0,"-",V15/P15)</f>
        <v>0.44444444444444</v>
      </c>
      <c r="X15" s="186">
        <v>350000</v>
      </c>
      <c r="Y15" s="187">
        <f>IFERROR(X15/P15,"-")</f>
        <v>38888.888888889</v>
      </c>
      <c r="Z15" s="187">
        <f>IFERROR(X15/V15,"-")</f>
        <v>87500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/>
      <c r="BF15" s="113">
        <f>IF(P15=0,"",IF(BE15=0,"",(BE15/P15)))</f>
        <v>0</v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>
        <v>2</v>
      </c>
      <c r="BO15" s="120">
        <f>IF(P15=0,"",IF(BN15=0,"",(BN15/P15)))</f>
        <v>0.22222222222222</v>
      </c>
      <c r="BP15" s="121">
        <v>1</v>
      </c>
      <c r="BQ15" s="122">
        <f>IFERROR(BP15/BN15,"-")</f>
        <v>0.5</v>
      </c>
      <c r="BR15" s="123">
        <v>3000</v>
      </c>
      <c r="BS15" s="124">
        <f>IFERROR(BR15/BN15,"-")</f>
        <v>1500</v>
      </c>
      <c r="BT15" s="125">
        <v>1</v>
      </c>
      <c r="BU15" s="125"/>
      <c r="BV15" s="125"/>
      <c r="BW15" s="126">
        <v>6</v>
      </c>
      <c r="BX15" s="127">
        <f>IF(P15=0,"",IF(BW15=0,"",(BW15/P15)))</f>
        <v>0.66666666666667</v>
      </c>
      <c r="BY15" s="128">
        <v>3</v>
      </c>
      <c r="BZ15" s="129">
        <f>IFERROR(BY15/BW15,"-")</f>
        <v>0.5</v>
      </c>
      <c r="CA15" s="130">
        <v>347000</v>
      </c>
      <c r="CB15" s="131">
        <f>IFERROR(CA15/BW15,"-")</f>
        <v>57833.333333333</v>
      </c>
      <c r="CC15" s="132">
        <v>1</v>
      </c>
      <c r="CD15" s="132"/>
      <c r="CE15" s="132">
        <v>2</v>
      </c>
      <c r="CF15" s="133">
        <v>1</v>
      </c>
      <c r="CG15" s="134">
        <f>IF(P15=0,"",IF(CF15=0,"",(CF15/P15)))</f>
        <v>0.11111111111111</v>
      </c>
      <c r="CH15" s="135"/>
      <c r="CI15" s="136">
        <f>IFERROR(CH15/CF15,"-")</f>
        <v>0</v>
      </c>
      <c r="CJ15" s="137"/>
      <c r="CK15" s="138">
        <f>IFERROR(CJ15/CF15,"-")</f>
        <v>0</v>
      </c>
      <c r="CL15" s="139"/>
      <c r="CM15" s="139"/>
      <c r="CN15" s="139"/>
      <c r="CO15" s="140">
        <v>4</v>
      </c>
      <c r="CP15" s="141">
        <v>350000</v>
      </c>
      <c r="CQ15" s="141">
        <v>330000</v>
      </c>
      <c r="CR15" s="141"/>
      <c r="CS15" s="142" t="str">
        <f>IF(AND(CQ15=0,CR15=0),"",IF(AND(CQ15&lt;=100000,CR15&lt;=100000),"",IF(CQ15/CP15&gt;0.7,"男高",IF(CR15/CP15&gt;0.7,"女高",""))))</f>
        <v>男高</v>
      </c>
    </row>
    <row r="16" spans="1:98">
      <c r="A16" s="80"/>
      <c r="B16" s="203" t="s">
        <v>95</v>
      </c>
      <c r="C16" s="203"/>
      <c r="D16" s="203" t="s">
        <v>81</v>
      </c>
      <c r="E16" s="203" t="s">
        <v>82</v>
      </c>
      <c r="F16" s="203" t="s">
        <v>64</v>
      </c>
      <c r="G16" s="203" t="s">
        <v>73</v>
      </c>
      <c r="H16" s="90" t="s">
        <v>83</v>
      </c>
      <c r="I16" s="90" t="s">
        <v>84</v>
      </c>
      <c r="J16" s="188"/>
      <c r="K16" s="81">
        <v>11</v>
      </c>
      <c r="L16" s="81">
        <v>0</v>
      </c>
      <c r="M16" s="81">
        <v>31</v>
      </c>
      <c r="N16" s="91">
        <v>5</v>
      </c>
      <c r="O16" s="92">
        <v>0</v>
      </c>
      <c r="P16" s="93">
        <f>N16+O16</f>
        <v>5</v>
      </c>
      <c r="Q16" s="82">
        <f>IFERROR(P16/M16,"-")</f>
        <v>0.16129032258065</v>
      </c>
      <c r="R16" s="81">
        <v>0</v>
      </c>
      <c r="S16" s="81">
        <v>2</v>
      </c>
      <c r="T16" s="82">
        <f>IFERROR(S16/(O16+P16),"-")</f>
        <v>0.4</v>
      </c>
      <c r="U16" s="182"/>
      <c r="V16" s="84">
        <v>0</v>
      </c>
      <c r="W16" s="82">
        <f>IF(P16=0,"-",V16/P16)</f>
        <v>0</v>
      </c>
      <c r="X16" s="186">
        <v>0</v>
      </c>
      <c r="Y16" s="187">
        <f>IFERROR(X16/P16,"-")</f>
        <v>0</v>
      </c>
      <c r="Z16" s="187" t="str">
        <f>IFERROR(X16/V16,"-")</f>
        <v>-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>
        <v>1</v>
      </c>
      <c r="AN16" s="101">
        <f>IF(P16=0,"",IF(AM16=0,"",(AM16/P16)))</f>
        <v>0.2</v>
      </c>
      <c r="AO16" s="100"/>
      <c r="AP16" s="102">
        <f>IFERROR(AP16/AM16,"-")</f>
        <v>0</v>
      </c>
      <c r="AQ16" s="103"/>
      <c r="AR16" s="104">
        <f>IFERROR(AQ16/AM16,"-")</f>
        <v>0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>
        <v>1</v>
      </c>
      <c r="BF16" s="113">
        <f>IF(P16=0,"",IF(BE16=0,"",(BE16/P16)))</f>
        <v>0.2</v>
      </c>
      <c r="BG16" s="112"/>
      <c r="BH16" s="114">
        <f>IFERROR(BG16/BE16,"-")</f>
        <v>0</v>
      </c>
      <c r="BI16" s="115"/>
      <c r="BJ16" s="116">
        <f>IFERROR(BI16/BE16,"-")</f>
        <v>0</v>
      </c>
      <c r="BK16" s="117"/>
      <c r="BL16" s="117"/>
      <c r="BM16" s="117"/>
      <c r="BN16" s="119">
        <v>1</v>
      </c>
      <c r="BO16" s="120">
        <f>IF(P16=0,"",IF(BN16=0,"",(BN16/P16)))</f>
        <v>0.2</v>
      </c>
      <c r="BP16" s="121"/>
      <c r="BQ16" s="122">
        <f>IFERROR(BP16/BN16,"-")</f>
        <v>0</v>
      </c>
      <c r="BR16" s="123"/>
      <c r="BS16" s="124">
        <f>IFERROR(BR16/BN16,"-")</f>
        <v>0</v>
      </c>
      <c r="BT16" s="125"/>
      <c r="BU16" s="125"/>
      <c r="BV16" s="125"/>
      <c r="BW16" s="126">
        <v>2</v>
      </c>
      <c r="BX16" s="127">
        <f>IF(P16=0,"",IF(BW16=0,"",(BW16/P16)))</f>
        <v>0.4</v>
      </c>
      <c r="BY16" s="128"/>
      <c r="BZ16" s="129">
        <f>IFERROR(BY16/BW16,"-")</f>
        <v>0</v>
      </c>
      <c r="CA16" s="130"/>
      <c r="CB16" s="131">
        <f>IFERROR(CA16/BW16,"-")</f>
        <v>0</v>
      </c>
      <c r="CC16" s="132"/>
      <c r="CD16" s="132"/>
      <c r="CE16" s="132"/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0</v>
      </c>
      <c r="CP16" s="141">
        <v>0</v>
      </c>
      <c r="CQ16" s="141"/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96</v>
      </c>
      <c r="C17" s="203"/>
      <c r="D17" s="203" t="s">
        <v>86</v>
      </c>
      <c r="E17" s="203" t="s">
        <v>87</v>
      </c>
      <c r="F17" s="203" t="s">
        <v>64</v>
      </c>
      <c r="G17" s="203"/>
      <c r="H17" s="90" t="s">
        <v>83</v>
      </c>
      <c r="I17" s="90" t="s">
        <v>88</v>
      </c>
      <c r="J17" s="188"/>
      <c r="K17" s="81">
        <v>4</v>
      </c>
      <c r="L17" s="81">
        <v>0</v>
      </c>
      <c r="M17" s="81">
        <v>28</v>
      </c>
      <c r="N17" s="91">
        <v>1</v>
      </c>
      <c r="O17" s="92">
        <v>0</v>
      </c>
      <c r="P17" s="93">
        <f>N17+O17</f>
        <v>1</v>
      </c>
      <c r="Q17" s="82">
        <f>IFERROR(P17/M17,"-")</f>
        <v>0.035714285714286</v>
      </c>
      <c r="R17" s="81">
        <v>0</v>
      </c>
      <c r="S17" s="81">
        <v>0</v>
      </c>
      <c r="T17" s="82">
        <f>IFERROR(S17/(O17+P17),"-")</f>
        <v>0</v>
      </c>
      <c r="U17" s="182"/>
      <c r="V17" s="84">
        <v>0</v>
      </c>
      <c r="W17" s="82">
        <f>IF(P17=0,"-",V17/P17)</f>
        <v>0</v>
      </c>
      <c r="X17" s="186">
        <v>0</v>
      </c>
      <c r="Y17" s="187">
        <f>IFERROR(X17/P17,"-")</f>
        <v>0</v>
      </c>
      <c r="Z17" s="187" t="str">
        <f>IFERROR(X17/V17,"-")</f>
        <v>-</v>
      </c>
      <c r="AA17" s="188"/>
      <c r="AB17" s="85"/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>
        <v>1</v>
      </c>
      <c r="BF17" s="113">
        <f>IF(P17=0,"",IF(BE17=0,"",(BE17/P17)))</f>
        <v>1</v>
      </c>
      <c r="BG17" s="112"/>
      <c r="BH17" s="114">
        <f>IFERROR(BG17/BE17,"-")</f>
        <v>0</v>
      </c>
      <c r="BI17" s="115"/>
      <c r="BJ17" s="116">
        <f>IFERROR(BI17/BE17,"-")</f>
        <v>0</v>
      </c>
      <c r="BK17" s="117"/>
      <c r="BL17" s="117"/>
      <c r="BM17" s="117"/>
      <c r="BN17" s="119"/>
      <c r="BO17" s="120">
        <f>IF(P17=0,"",IF(BN17=0,"",(BN17/P17)))</f>
        <v>0</v>
      </c>
      <c r="BP17" s="121"/>
      <c r="BQ17" s="122" t="str">
        <f>IFERROR(BP17/BN17,"-")</f>
        <v>-</v>
      </c>
      <c r="BR17" s="123"/>
      <c r="BS17" s="124" t="str">
        <f>IFERROR(BR17/BN17,"-")</f>
        <v>-</v>
      </c>
      <c r="BT17" s="125"/>
      <c r="BU17" s="125"/>
      <c r="BV17" s="125"/>
      <c r="BW17" s="126"/>
      <c r="BX17" s="127">
        <f>IF(P17=0,"",IF(BW17=0,"",(BW17/P17)))</f>
        <v>0</v>
      </c>
      <c r="BY17" s="128"/>
      <c r="BZ17" s="129" t="str">
        <f>IFERROR(BY17/BW17,"-")</f>
        <v>-</v>
      </c>
      <c r="CA17" s="130"/>
      <c r="CB17" s="131" t="str">
        <f>IFERROR(CA17/BW17,"-")</f>
        <v>-</v>
      </c>
      <c r="CC17" s="132"/>
      <c r="CD17" s="132"/>
      <c r="CE17" s="132"/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0</v>
      </c>
      <c r="CP17" s="141">
        <v>0</v>
      </c>
      <c r="CQ17" s="141"/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97</v>
      </c>
      <c r="C18" s="203"/>
      <c r="D18" s="203" t="s">
        <v>90</v>
      </c>
      <c r="E18" s="203" t="s">
        <v>91</v>
      </c>
      <c r="F18" s="203" t="s">
        <v>64</v>
      </c>
      <c r="G18" s="203"/>
      <c r="H18" s="90" t="s">
        <v>83</v>
      </c>
      <c r="I18" s="90" t="s">
        <v>92</v>
      </c>
      <c r="J18" s="188"/>
      <c r="K18" s="81">
        <v>40</v>
      </c>
      <c r="L18" s="81">
        <v>0</v>
      </c>
      <c r="M18" s="81">
        <v>138</v>
      </c>
      <c r="N18" s="91">
        <v>12</v>
      </c>
      <c r="O18" s="92">
        <v>0</v>
      </c>
      <c r="P18" s="93">
        <f>N18+O18</f>
        <v>12</v>
      </c>
      <c r="Q18" s="82">
        <f>IFERROR(P18/M18,"-")</f>
        <v>0.08695652173913</v>
      </c>
      <c r="R18" s="81">
        <v>0</v>
      </c>
      <c r="S18" s="81">
        <v>10</v>
      </c>
      <c r="T18" s="82">
        <f>IFERROR(S18/(O18+P18),"-")</f>
        <v>0.83333333333333</v>
      </c>
      <c r="U18" s="182"/>
      <c r="V18" s="84">
        <v>1</v>
      </c>
      <c r="W18" s="82">
        <f>IF(P18=0,"-",V18/P18)</f>
        <v>0.083333333333333</v>
      </c>
      <c r="X18" s="186">
        <v>1000</v>
      </c>
      <c r="Y18" s="187">
        <f>IFERROR(X18/P18,"-")</f>
        <v>83.333333333333</v>
      </c>
      <c r="Z18" s="187">
        <f>IFERROR(X18/V18,"-")</f>
        <v>1000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>
        <v>4</v>
      </c>
      <c r="BF18" s="113">
        <f>IF(P18=0,"",IF(BE18=0,"",(BE18/P18)))</f>
        <v>0.33333333333333</v>
      </c>
      <c r="BG18" s="112"/>
      <c r="BH18" s="114">
        <f>IFERROR(BG18/BE18,"-")</f>
        <v>0</v>
      </c>
      <c r="BI18" s="115"/>
      <c r="BJ18" s="116">
        <f>IFERROR(BI18/BE18,"-")</f>
        <v>0</v>
      </c>
      <c r="BK18" s="117"/>
      <c r="BL18" s="117"/>
      <c r="BM18" s="117"/>
      <c r="BN18" s="119">
        <v>7</v>
      </c>
      <c r="BO18" s="120">
        <f>IF(P18=0,"",IF(BN18=0,"",(BN18/P18)))</f>
        <v>0.58333333333333</v>
      </c>
      <c r="BP18" s="121"/>
      <c r="BQ18" s="122">
        <f>IFERROR(BP18/BN18,"-")</f>
        <v>0</v>
      </c>
      <c r="BR18" s="123"/>
      <c r="BS18" s="124">
        <f>IFERROR(BR18/BN18,"-")</f>
        <v>0</v>
      </c>
      <c r="BT18" s="125"/>
      <c r="BU18" s="125"/>
      <c r="BV18" s="125"/>
      <c r="BW18" s="126">
        <v>1</v>
      </c>
      <c r="BX18" s="127">
        <f>IF(P18=0,"",IF(BW18=0,"",(BW18/P18)))</f>
        <v>0.083333333333333</v>
      </c>
      <c r="BY18" s="128">
        <v>1</v>
      </c>
      <c r="BZ18" s="129">
        <f>IFERROR(BY18/BW18,"-")</f>
        <v>1</v>
      </c>
      <c r="CA18" s="130">
        <v>1000</v>
      </c>
      <c r="CB18" s="131">
        <f>IFERROR(CA18/BW18,"-")</f>
        <v>1000</v>
      </c>
      <c r="CC18" s="132">
        <v>1</v>
      </c>
      <c r="CD18" s="132"/>
      <c r="CE18" s="132"/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1</v>
      </c>
      <c r="CP18" s="141">
        <v>1000</v>
      </c>
      <c r="CQ18" s="141">
        <v>1000</v>
      </c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98</v>
      </c>
      <c r="C19" s="203"/>
      <c r="D19" s="203" t="s">
        <v>94</v>
      </c>
      <c r="E19" s="203" t="s">
        <v>94</v>
      </c>
      <c r="F19" s="203" t="s">
        <v>69</v>
      </c>
      <c r="G19" s="203"/>
      <c r="H19" s="90"/>
      <c r="I19" s="90"/>
      <c r="J19" s="188"/>
      <c r="K19" s="81">
        <v>75</v>
      </c>
      <c r="L19" s="81">
        <v>44</v>
      </c>
      <c r="M19" s="81">
        <v>6</v>
      </c>
      <c r="N19" s="91">
        <v>6</v>
      </c>
      <c r="O19" s="92">
        <v>0</v>
      </c>
      <c r="P19" s="93">
        <f>N19+O19</f>
        <v>6</v>
      </c>
      <c r="Q19" s="82">
        <f>IFERROR(P19/M19,"-")</f>
        <v>1</v>
      </c>
      <c r="R19" s="81">
        <v>1</v>
      </c>
      <c r="S19" s="81">
        <v>0</v>
      </c>
      <c r="T19" s="82">
        <f>IFERROR(S19/(O19+P19),"-")</f>
        <v>0</v>
      </c>
      <c r="U19" s="182"/>
      <c r="V19" s="84">
        <v>1</v>
      </c>
      <c r="W19" s="82">
        <f>IF(P19=0,"-",V19/P19)</f>
        <v>0.16666666666667</v>
      </c>
      <c r="X19" s="186">
        <v>3000</v>
      </c>
      <c r="Y19" s="187">
        <f>IFERROR(X19/P19,"-")</f>
        <v>500</v>
      </c>
      <c r="Z19" s="187">
        <f>IFERROR(X19/V19,"-")</f>
        <v>3000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/>
      <c r="BF19" s="113">
        <f>IF(P19=0,"",IF(BE19=0,"",(BE19/P19)))</f>
        <v>0</v>
      </c>
      <c r="BG19" s="112"/>
      <c r="BH19" s="114" t="str">
        <f>IFERROR(BG19/BE19,"-")</f>
        <v>-</v>
      </c>
      <c r="BI19" s="115"/>
      <c r="BJ19" s="116" t="str">
        <f>IFERROR(BI19/BE19,"-")</f>
        <v>-</v>
      </c>
      <c r="BK19" s="117"/>
      <c r="BL19" s="117"/>
      <c r="BM19" s="117"/>
      <c r="BN19" s="119">
        <v>3</v>
      </c>
      <c r="BO19" s="120">
        <f>IF(P19=0,"",IF(BN19=0,"",(BN19/P19)))</f>
        <v>0.5</v>
      </c>
      <c r="BP19" s="121">
        <v>1</v>
      </c>
      <c r="BQ19" s="122">
        <f>IFERROR(BP19/BN19,"-")</f>
        <v>0.33333333333333</v>
      </c>
      <c r="BR19" s="123">
        <v>3000</v>
      </c>
      <c r="BS19" s="124">
        <f>IFERROR(BR19/BN19,"-")</f>
        <v>1000</v>
      </c>
      <c r="BT19" s="125">
        <v>1</v>
      </c>
      <c r="BU19" s="125"/>
      <c r="BV19" s="125"/>
      <c r="BW19" s="126">
        <v>2</v>
      </c>
      <c r="BX19" s="127">
        <f>IF(P19=0,"",IF(BW19=0,"",(BW19/P19)))</f>
        <v>0.33333333333333</v>
      </c>
      <c r="BY19" s="128"/>
      <c r="BZ19" s="129">
        <f>IFERROR(BY19/BW19,"-")</f>
        <v>0</v>
      </c>
      <c r="CA19" s="130"/>
      <c r="CB19" s="131">
        <f>IFERROR(CA19/BW19,"-")</f>
        <v>0</v>
      </c>
      <c r="CC19" s="132"/>
      <c r="CD19" s="132"/>
      <c r="CE19" s="132"/>
      <c r="CF19" s="133">
        <v>1</v>
      </c>
      <c r="CG19" s="134">
        <f>IF(P19=0,"",IF(CF19=0,"",(CF19/P19)))</f>
        <v>0.16666666666667</v>
      </c>
      <c r="CH19" s="135"/>
      <c r="CI19" s="136">
        <f>IFERROR(CH19/CF19,"-")</f>
        <v>0</v>
      </c>
      <c r="CJ19" s="137"/>
      <c r="CK19" s="138">
        <f>IFERROR(CJ19/CF19,"-")</f>
        <v>0</v>
      </c>
      <c r="CL19" s="139"/>
      <c r="CM19" s="139"/>
      <c r="CN19" s="139"/>
      <c r="CO19" s="140">
        <v>1</v>
      </c>
      <c r="CP19" s="141">
        <v>3000</v>
      </c>
      <c r="CQ19" s="141">
        <v>3000</v>
      </c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>
        <f>AB20</f>
        <v>7.4653846153846</v>
      </c>
      <c r="B20" s="203" t="s">
        <v>99</v>
      </c>
      <c r="C20" s="203"/>
      <c r="D20" s="203" t="s">
        <v>81</v>
      </c>
      <c r="E20" s="203" t="s">
        <v>82</v>
      </c>
      <c r="F20" s="203" t="s">
        <v>64</v>
      </c>
      <c r="G20" s="203" t="s">
        <v>100</v>
      </c>
      <c r="H20" s="90" t="s">
        <v>101</v>
      </c>
      <c r="I20" s="90" t="s">
        <v>84</v>
      </c>
      <c r="J20" s="188">
        <v>260000</v>
      </c>
      <c r="K20" s="81">
        <v>13</v>
      </c>
      <c r="L20" s="81">
        <v>0</v>
      </c>
      <c r="M20" s="81">
        <v>49</v>
      </c>
      <c r="N20" s="91">
        <v>6</v>
      </c>
      <c r="O20" s="92">
        <v>0</v>
      </c>
      <c r="P20" s="93">
        <f>N20+O20</f>
        <v>6</v>
      </c>
      <c r="Q20" s="82">
        <f>IFERROR(P20/M20,"-")</f>
        <v>0.12244897959184</v>
      </c>
      <c r="R20" s="81">
        <v>0</v>
      </c>
      <c r="S20" s="81">
        <v>2</v>
      </c>
      <c r="T20" s="82">
        <f>IFERROR(S20/(O20+P20),"-")</f>
        <v>0.33333333333333</v>
      </c>
      <c r="U20" s="182">
        <f>IFERROR(J20/SUM(P20:P23),"-")</f>
        <v>7428.5714285714</v>
      </c>
      <c r="V20" s="84">
        <v>2</v>
      </c>
      <c r="W20" s="82">
        <f>IF(P20=0,"-",V20/P20)</f>
        <v>0.33333333333333</v>
      </c>
      <c r="X20" s="186">
        <v>34000</v>
      </c>
      <c r="Y20" s="187">
        <f>IFERROR(X20/P20,"-")</f>
        <v>5666.6666666667</v>
      </c>
      <c r="Z20" s="187">
        <f>IFERROR(X20/V20,"-")</f>
        <v>17000</v>
      </c>
      <c r="AA20" s="188">
        <f>SUM(X20:X23)-SUM(J20:J23)</f>
        <v>1681000</v>
      </c>
      <c r="AB20" s="85">
        <f>SUM(X20:X23)/SUM(J20:J23)</f>
        <v>7.4653846153846</v>
      </c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>
        <v>1</v>
      </c>
      <c r="AN20" s="101">
        <f>IF(P20=0,"",IF(AM20=0,"",(AM20/P20)))</f>
        <v>0.16666666666667</v>
      </c>
      <c r="AO20" s="100"/>
      <c r="AP20" s="102">
        <f>IFERROR(AP20/AM20,"-")</f>
        <v>0</v>
      </c>
      <c r="AQ20" s="103"/>
      <c r="AR20" s="104">
        <f>IFERROR(AQ20/AM20,"-")</f>
        <v>0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>
        <v>4</v>
      </c>
      <c r="BF20" s="113">
        <f>IF(P20=0,"",IF(BE20=0,"",(BE20/P20)))</f>
        <v>0.66666666666667</v>
      </c>
      <c r="BG20" s="112">
        <v>2</v>
      </c>
      <c r="BH20" s="114">
        <f>IFERROR(BG20/BE20,"-")</f>
        <v>0.5</v>
      </c>
      <c r="BI20" s="115">
        <v>34000</v>
      </c>
      <c r="BJ20" s="116">
        <f>IFERROR(BI20/BE20,"-")</f>
        <v>8500</v>
      </c>
      <c r="BK20" s="117"/>
      <c r="BL20" s="117">
        <v>1</v>
      </c>
      <c r="BM20" s="117">
        <v>1</v>
      </c>
      <c r="BN20" s="119">
        <v>1</v>
      </c>
      <c r="BO20" s="120">
        <f>IF(P20=0,"",IF(BN20=0,"",(BN20/P20)))</f>
        <v>0.16666666666667</v>
      </c>
      <c r="BP20" s="121"/>
      <c r="BQ20" s="122">
        <f>IFERROR(BP20/BN20,"-")</f>
        <v>0</v>
      </c>
      <c r="BR20" s="123"/>
      <c r="BS20" s="124">
        <f>IFERROR(BR20/BN20,"-")</f>
        <v>0</v>
      </c>
      <c r="BT20" s="125"/>
      <c r="BU20" s="125"/>
      <c r="BV20" s="125"/>
      <c r="BW20" s="126"/>
      <c r="BX20" s="127">
        <f>IF(P20=0,"",IF(BW20=0,"",(BW20/P20)))</f>
        <v>0</v>
      </c>
      <c r="BY20" s="128"/>
      <c r="BZ20" s="129" t="str">
        <f>IFERROR(BY20/BW20,"-")</f>
        <v>-</v>
      </c>
      <c r="CA20" s="130"/>
      <c r="CB20" s="131" t="str">
        <f>IFERROR(CA20/BW20,"-")</f>
        <v>-</v>
      </c>
      <c r="CC20" s="132"/>
      <c r="CD20" s="132"/>
      <c r="CE20" s="132"/>
      <c r="CF20" s="133"/>
      <c r="CG20" s="134">
        <f>IF(P20=0,"",IF(CF20=0,"",(CF20/P20)))</f>
        <v>0</v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2</v>
      </c>
      <c r="CP20" s="141">
        <v>34000</v>
      </c>
      <c r="CQ20" s="141">
        <v>30000</v>
      </c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102</v>
      </c>
      <c r="C21" s="203"/>
      <c r="D21" s="203" t="s">
        <v>86</v>
      </c>
      <c r="E21" s="203" t="s">
        <v>87</v>
      </c>
      <c r="F21" s="203" t="s">
        <v>64</v>
      </c>
      <c r="G21" s="203"/>
      <c r="H21" s="90" t="s">
        <v>101</v>
      </c>
      <c r="I21" s="90" t="s">
        <v>88</v>
      </c>
      <c r="J21" s="188"/>
      <c r="K21" s="81">
        <v>23</v>
      </c>
      <c r="L21" s="81">
        <v>0</v>
      </c>
      <c r="M21" s="81">
        <v>130</v>
      </c>
      <c r="N21" s="91">
        <v>9</v>
      </c>
      <c r="O21" s="92">
        <v>0</v>
      </c>
      <c r="P21" s="93">
        <f>N21+O21</f>
        <v>9</v>
      </c>
      <c r="Q21" s="82">
        <f>IFERROR(P21/M21,"-")</f>
        <v>0.069230769230769</v>
      </c>
      <c r="R21" s="81">
        <v>0</v>
      </c>
      <c r="S21" s="81">
        <v>2</v>
      </c>
      <c r="T21" s="82">
        <f>IFERROR(S21/(O21+P21),"-")</f>
        <v>0.22222222222222</v>
      </c>
      <c r="U21" s="182"/>
      <c r="V21" s="84">
        <v>0</v>
      </c>
      <c r="W21" s="82">
        <f>IF(P21=0,"-",V21/P21)</f>
        <v>0</v>
      </c>
      <c r="X21" s="186">
        <v>0</v>
      </c>
      <c r="Y21" s="187">
        <f>IFERROR(X21/P21,"-")</f>
        <v>0</v>
      </c>
      <c r="Z21" s="187" t="str">
        <f>IFERROR(X21/V21,"-")</f>
        <v>-</v>
      </c>
      <c r="AA21" s="188"/>
      <c r="AB21" s="85"/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>
        <v>2</v>
      </c>
      <c r="AN21" s="101">
        <f>IF(P21=0,"",IF(AM21=0,"",(AM21/P21)))</f>
        <v>0.22222222222222</v>
      </c>
      <c r="AO21" s="100"/>
      <c r="AP21" s="102">
        <f>IFERROR(AP21/AM21,"-")</f>
        <v>0</v>
      </c>
      <c r="AQ21" s="103"/>
      <c r="AR21" s="104">
        <f>IFERROR(AQ21/AM21,"-")</f>
        <v>0</v>
      </c>
      <c r="AS21" s="105"/>
      <c r="AT21" s="105"/>
      <c r="AU21" s="105"/>
      <c r="AV21" s="106">
        <v>1</v>
      </c>
      <c r="AW21" s="107">
        <f>IF(P21=0,"",IF(AV21=0,"",(AV21/P21)))</f>
        <v>0.11111111111111</v>
      </c>
      <c r="AX21" s="106"/>
      <c r="AY21" s="108">
        <f>IFERROR(AX21/AV21,"-")</f>
        <v>0</v>
      </c>
      <c r="AZ21" s="109"/>
      <c r="BA21" s="110">
        <f>IFERROR(AZ21/AV21,"-")</f>
        <v>0</v>
      </c>
      <c r="BB21" s="111"/>
      <c r="BC21" s="111"/>
      <c r="BD21" s="111"/>
      <c r="BE21" s="112">
        <v>2</v>
      </c>
      <c r="BF21" s="113">
        <f>IF(P21=0,"",IF(BE21=0,"",(BE21/P21)))</f>
        <v>0.22222222222222</v>
      </c>
      <c r="BG21" s="112"/>
      <c r="BH21" s="114">
        <f>IFERROR(BG21/BE21,"-")</f>
        <v>0</v>
      </c>
      <c r="BI21" s="115"/>
      <c r="BJ21" s="116">
        <f>IFERROR(BI21/BE21,"-")</f>
        <v>0</v>
      </c>
      <c r="BK21" s="117"/>
      <c r="BL21" s="117"/>
      <c r="BM21" s="117"/>
      <c r="BN21" s="119">
        <v>1</v>
      </c>
      <c r="BO21" s="120">
        <f>IF(P21=0,"",IF(BN21=0,"",(BN21/P21)))</f>
        <v>0.11111111111111</v>
      </c>
      <c r="BP21" s="121"/>
      <c r="BQ21" s="122">
        <f>IFERROR(BP21/BN21,"-")</f>
        <v>0</v>
      </c>
      <c r="BR21" s="123"/>
      <c r="BS21" s="124">
        <f>IFERROR(BR21/BN21,"-")</f>
        <v>0</v>
      </c>
      <c r="BT21" s="125"/>
      <c r="BU21" s="125"/>
      <c r="BV21" s="125"/>
      <c r="BW21" s="126">
        <v>3</v>
      </c>
      <c r="BX21" s="127">
        <f>IF(P21=0,"",IF(BW21=0,"",(BW21/P21)))</f>
        <v>0.33333333333333</v>
      </c>
      <c r="BY21" s="128"/>
      <c r="BZ21" s="129">
        <f>IFERROR(BY21/BW21,"-")</f>
        <v>0</v>
      </c>
      <c r="CA21" s="130"/>
      <c r="CB21" s="131">
        <f>IFERROR(CA21/BW21,"-")</f>
        <v>0</v>
      </c>
      <c r="CC21" s="132"/>
      <c r="CD21" s="132"/>
      <c r="CE21" s="132"/>
      <c r="CF21" s="133"/>
      <c r="CG21" s="134">
        <f>IF(P21=0,"",IF(CF21=0,"",(CF21/P21)))</f>
        <v>0</v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0</v>
      </c>
      <c r="CP21" s="141">
        <v>0</v>
      </c>
      <c r="CQ21" s="141"/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/>
      <c r="B22" s="203" t="s">
        <v>103</v>
      </c>
      <c r="C22" s="203"/>
      <c r="D22" s="203" t="s">
        <v>90</v>
      </c>
      <c r="E22" s="203" t="s">
        <v>91</v>
      </c>
      <c r="F22" s="203" t="s">
        <v>64</v>
      </c>
      <c r="G22" s="203"/>
      <c r="H22" s="90" t="s">
        <v>101</v>
      </c>
      <c r="I22" s="90" t="s">
        <v>92</v>
      </c>
      <c r="J22" s="188"/>
      <c r="K22" s="81">
        <v>5</v>
      </c>
      <c r="L22" s="81">
        <v>0</v>
      </c>
      <c r="M22" s="81">
        <v>43</v>
      </c>
      <c r="N22" s="91">
        <v>1</v>
      </c>
      <c r="O22" s="92">
        <v>0</v>
      </c>
      <c r="P22" s="93">
        <f>N22+O22</f>
        <v>1</v>
      </c>
      <c r="Q22" s="82">
        <f>IFERROR(P22/M22,"-")</f>
        <v>0.023255813953488</v>
      </c>
      <c r="R22" s="81">
        <v>0</v>
      </c>
      <c r="S22" s="81">
        <v>0</v>
      </c>
      <c r="T22" s="82">
        <f>IFERROR(S22/(O22+P22),"-")</f>
        <v>0</v>
      </c>
      <c r="U22" s="182"/>
      <c r="V22" s="84">
        <v>0</v>
      </c>
      <c r="W22" s="82">
        <f>IF(P22=0,"-",V22/P22)</f>
        <v>0</v>
      </c>
      <c r="X22" s="186">
        <v>0</v>
      </c>
      <c r="Y22" s="187">
        <f>IFERROR(X22/P22,"-")</f>
        <v>0</v>
      </c>
      <c r="Z22" s="187" t="str">
        <f>IFERROR(X22/V22,"-")</f>
        <v>-</v>
      </c>
      <c r="AA22" s="188"/>
      <c r="AB22" s="85"/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/>
      <c r="BF22" s="113">
        <f>IF(P22=0,"",IF(BE22=0,"",(BE22/P22)))</f>
        <v>0</v>
      </c>
      <c r="BG22" s="112"/>
      <c r="BH22" s="114" t="str">
        <f>IFERROR(BG22/BE22,"-")</f>
        <v>-</v>
      </c>
      <c r="BI22" s="115"/>
      <c r="BJ22" s="116" t="str">
        <f>IFERROR(BI22/BE22,"-")</f>
        <v>-</v>
      </c>
      <c r="BK22" s="117"/>
      <c r="BL22" s="117"/>
      <c r="BM22" s="117"/>
      <c r="BN22" s="119">
        <v>1</v>
      </c>
      <c r="BO22" s="120">
        <f>IF(P22=0,"",IF(BN22=0,"",(BN22/P22)))</f>
        <v>1</v>
      </c>
      <c r="BP22" s="121"/>
      <c r="BQ22" s="122">
        <f>IFERROR(BP22/BN22,"-")</f>
        <v>0</v>
      </c>
      <c r="BR22" s="123"/>
      <c r="BS22" s="124">
        <f>IFERROR(BR22/BN22,"-")</f>
        <v>0</v>
      </c>
      <c r="BT22" s="125"/>
      <c r="BU22" s="125"/>
      <c r="BV22" s="125"/>
      <c r="BW22" s="126"/>
      <c r="BX22" s="127">
        <f>IF(P22=0,"",IF(BW22=0,"",(BW22/P22)))</f>
        <v>0</v>
      </c>
      <c r="BY22" s="128"/>
      <c r="BZ22" s="129" t="str">
        <f>IFERROR(BY22/BW22,"-")</f>
        <v>-</v>
      </c>
      <c r="CA22" s="130"/>
      <c r="CB22" s="131" t="str">
        <f>IFERROR(CA22/BW22,"-")</f>
        <v>-</v>
      </c>
      <c r="CC22" s="132"/>
      <c r="CD22" s="132"/>
      <c r="CE22" s="132"/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0</v>
      </c>
      <c r="CP22" s="141">
        <v>0</v>
      </c>
      <c r="CQ22" s="141"/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104</v>
      </c>
      <c r="C23" s="203"/>
      <c r="D23" s="203" t="s">
        <v>94</v>
      </c>
      <c r="E23" s="203" t="s">
        <v>94</v>
      </c>
      <c r="F23" s="203" t="s">
        <v>69</v>
      </c>
      <c r="G23" s="203"/>
      <c r="H23" s="90"/>
      <c r="I23" s="90"/>
      <c r="J23" s="188"/>
      <c r="K23" s="81">
        <v>145</v>
      </c>
      <c r="L23" s="81">
        <v>71</v>
      </c>
      <c r="M23" s="81">
        <v>25</v>
      </c>
      <c r="N23" s="91">
        <v>18</v>
      </c>
      <c r="O23" s="92">
        <v>1</v>
      </c>
      <c r="P23" s="93">
        <f>N23+O23</f>
        <v>19</v>
      </c>
      <c r="Q23" s="82">
        <f>IFERROR(P23/M23,"-")</f>
        <v>0.76</v>
      </c>
      <c r="R23" s="81">
        <v>3</v>
      </c>
      <c r="S23" s="81">
        <v>7</v>
      </c>
      <c r="T23" s="82">
        <f>IFERROR(S23/(O23+P23),"-")</f>
        <v>0.35</v>
      </c>
      <c r="U23" s="182"/>
      <c r="V23" s="84">
        <v>6</v>
      </c>
      <c r="W23" s="82">
        <f>IF(P23=0,"-",V23/P23)</f>
        <v>0.31578947368421</v>
      </c>
      <c r="X23" s="186">
        <v>1907000</v>
      </c>
      <c r="Y23" s="187">
        <f>IFERROR(X23/P23,"-")</f>
        <v>100368.42105263</v>
      </c>
      <c r="Z23" s="187">
        <f>IFERROR(X23/V23,"-")</f>
        <v>317833.33333333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>
        <v>4</v>
      </c>
      <c r="BF23" s="113">
        <f>IF(P23=0,"",IF(BE23=0,"",(BE23/P23)))</f>
        <v>0.21052631578947</v>
      </c>
      <c r="BG23" s="112">
        <v>2</v>
      </c>
      <c r="BH23" s="114">
        <f>IFERROR(BG23/BE23,"-")</f>
        <v>0.5</v>
      </c>
      <c r="BI23" s="115">
        <v>6000</v>
      </c>
      <c r="BJ23" s="116">
        <f>IFERROR(BI23/BE23,"-")</f>
        <v>1500</v>
      </c>
      <c r="BK23" s="117">
        <v>1</v>
      </c>
      <c r="BL23" s="117">
        <v>1</v>
      </c>
      <c r="BM23" s="117"/>
      <c r="BN23" s="119">
        <v>7</v>
      </c>
      <c r="BO23" s="120">
        <f>IF(P23=0,"",IF(BN23=0,"",(BN23/P23)))</f>
        <v>0.36842105263158</v>
      </c>
      <c r="BP23" s="121"/>
      <c r="BQ23" s="122">
        <f>IFERROR(BP23/BN23,"-")</f>
        <v>0</v>
      </c>
      <c r="BR23" s="123"/>
      <c r="BS23" s="124">
        <f>IFERROR(BR23/BN23,"-")</f>
        <v>0</v>
      </c>
      <c r="BT23" s="125"/>
      <c r="BU23" s="125"/>
      <c r="BV23" s="125"/>
      <c r="BW23" s="126">
        <v>6</v>
      </c>
      <c r="BX23" s="127">
        <f>IF(P23=0,"",IF(BW23=0,"",(BW23/P23)))</f>
        <v>0.31578947368421</v>
      </c>
      <c r="BY23" s="128">
        <v>3</v>
      </c>
      <c r="BZ23" s="129">
        <f>IFERROR(BY23/BW23,"-")</f>
        <v>0.5</v>
      </c>
      <c r="CA23" s="130">
        <v>26000</v>
      </c>
      <c r="CB23" s="131">
        <f>IFERROR(CA23/BW23,"-")</f>
        <v>4333.3333333333</v>
      </c>
      <c r="CC23" s="132">
        <v>1</v>
      </c>
      <c r="CD23" s="132"/>
      <c r="CE23" s="132">
        <v>2</v>
      </c>
      <c r="CF23" s="133">
        <v>2</v>
      </c>
      <c r="CG23" s="134">
        <f>IF(P23=0,"",IF(CF23=0,"",(CF23/P23)))</f>
        <v>0.10526315789474</v>
      </c>
      <c r="CH23" s="135">
        <v>1</v>
      </c>
      <c r="CI23" s="136">
        <f>IFERROR(CH23/CF23,"-")</f>
        <v>0.5</v>
      </c>
      <c r="CJ23" s="137">
        <v>1875000</v>
      </c>
      <c r="CK23" s="138">
        <f>IFERROR(CJ23/CF23,"-")</f>
        <v>937500</v>
      </c>
      <c r="CL23" s="139"/>
      <c r="CM23" s="139"/>
      <c r="CN23" s="139">
        <v>1</v>
      </c>
      <c r="CO23" s="140">
        <v>6</v>
      </c>
      <c r="CP23" s="141">
        <v>1907000</v>
      </c>
      <c r="CQ23" s="141">
        <v>1875000</v>
      </c>
      <c r="CR23" s="141"/>
      <c r="CS23" s="142" t="str">
        <f>IF(AND(CQ23=0,CR23=0),"",IF(AND(CQ23&lt;=100000,CR23&lt;=100000),"",IF(CQ23/CP23&gt;0.7,"男高",IF(CR23/CP23&gt;0.7,"女高",""))))</f>
        <v>男高</v>
      </c>
    </row>
    <row r="24" spans="1:98">
      <c r="A24" s="80">
        <f>AB24</f>
        <v>0.73</v>
      </c>
      <c r="B24" s="203" t="s">
        <v>105</v>
      </c>
      <c r="C24" s="203"/>
      <c r="D24" s="203" t="s">
        <v>71</v>
      </c>
      <c r="E24" s="203" t="s">
        <v>106</v>
      </c>
      <c r="F24" s="203" t="s">
        <v>64</v>
      </c>
      <c r="G24" s="203" t="s">
        <v>107</v>
      </c>
      <c r="H24" s="90" t="s">
        <v>108</v>
      </c>
      <c r="I24" s="90" t="s">
        <v>109</v>
      </c>
      <c r="J24" s="188">
        <v>100000</v>
      </c>
      <c r="K24" s="81">
        <v>1</v>
      </c>
      <c r="L24" s="81">
        <v>0</v>
      </c>
      <c r="M24" s="81">
        <v>10</v>
      </c>
      <c r="N24" s="91">
        <v>1</v>
      </c>
      <c r="O24" s="92">
        <v>0</v>
      </c>
      <c r="P24" s="93">
        <f>N24+O24</f>
        <v>1</v>
      </c>
      <c r="Q24" s="82">
        <f>IFERROR(P24/M24,"-")</f>
        <v>0.1</v>
      </c>
      <c r="R24" s="81">
        <v>0</v>
      </c>
      <c r="S24" s="81">
        <v>1</v>
      </c>
      <c r="T24" s="82">
        <f>IFERROR(S24/(O24+P24),"-")</f>
        <v>1</v>
      </c>
      <c r="U24" s="182">
        <f>IFERROR(J24/SUM(P24:P26),"-")</f>
        <v>5882.3529411765</v>
      </c>
      <c r="V24" s="84">
        <v>0</v>
      </c>
      <c r="W24" s="82">
        <f>IF(P24=0,"-",V24/P24)</f>
        <v>0</v>
      </c>
      <c r="X24" s="186">
        <v>0</v>
      </c>
      <c r="Y24" s="187">
        <f>IFERROR(X24/P24,"-")</f>
        <v>0</v>
      </c>
      <c r="Z24" s="187" t="str">
        <f>IFERROR(X24/V24,"-")</f>
        <v>-</v>
      </c>
      <c r="AA24" s="188">
        <f>SUM(X24:X26)-SUM(J24:J26)</f>
        <v>-27000</v>
      </c>
      <c r="AB24" s="85">
        <f>SUM(X24:X26)/SUM(J24:J26)</f>
        <v>0.73</v>
      </c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/>
      <c r="BF24" s="113">
        <f>IF(P24=0,"",IF(BE24=0,"",(BE24/P24)))</f>
        <v>0</v>
      </c>
      <c r="BG24" s="112"/>
      <c r="BH24" s="114" t="str">
        <f>IFERROR(BG24/BE24,"-")</f>
        <v>-</v>
      </c>
      <c r="BI24" s="115"/>
      <c r="BJ24" s="116" t="str">
        <f>IFERROR(BI24/BE24,"-")</f>
        <v>-</v>
      </c>
      <c r="BK24" s="117"/>
      <c r="BL24" s="117"/>
      <c r="BM24" s="117"/>
      <c r="BN24" s="119">
        <v>1</v>
      </c>
      <c r="BO24" s="120">
        <f>IF(P24=0,"",IF(BN24=0,"",(BN24/P24)))</f>
        <v>1</v>
      </c>
      <c r="BP24" s="121"/>
      <c r="BQ24" s="122">
        <f>IFERROR(BP24/BN24,"-")</f>
        <v>0</v>
      </c>
      <c r="BR24" s="123"/>
      <c r="BS24" s="124">
        <f>IFERROR(BR24/BN24,"-")</f>
        <v>0</v>
      </c>
      <c r="BT24" s="125"/>
      <c r="BU24" s="125"/>
      <c r="BV24" s="125"/>
      <c r="BW24" s="126"/>
      <c r="BX24" s="127">
        <f>IF(P24=0,"",IF(BW24=0,"",(BW24/P24)))</f>
        <v>0</v>
      </c>
      <c r="BY24" s="128"/>
      <c r="BZ24" s="129" t="str">
        <f>IFERROR(BY24/BW24,"-")</f>
        <v>-</v>
      </c>
      <c r="CA24" s="130"/>
      <c r="CB24" s="131" t="str">
        <f>IFERROR(CA24/BW24,"-")</f>
        <v>-</v>
      </c>
      <c r="CC24" s="132"/>
      <c r="CD24" s="132"/>
      <c r="CE24" s="132"/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0</v>
      </c>
      <c r="CP24" s="141">
        <v>0</v>
      </c>
      <c r="CQ24" s="141"/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110</v>
      </c>
      <c r="C25" s="203"/>
      <c r="D25" s="203" t="s">
        <v>111</v>
      </c>
      <c r="E25" s="203" t="s">
        <v>112</v>
      </c>
      <c r="F25" s="203" t="s">
        <v>64</v>
      </c>
      <c r="G25" s="203"/>
      <c r="H25" s="90" t="s">
        <v>108</v>
      </c>
      <c r="I25" s="90" t="s">
        <v>113</v>
      </c>
      <c r="J25" s="188"/>
      <c r="K25" s="81">
        <v>16</v>
      </c>
      <c r="L25" s="81">
        <v>0</v>
      </c>
      <c r="M25" s="81">
        <v>55</v>
      </c>
      <c r="N25" s="91">
        <v>10</v>
      </c>
      <c r="O25" s="92">
        <v>0</v>
      </c>
      <c r="P25" s="93">
        <f>N25+O25</f>
        <v>10</v>
      </c>
      <c r="Q25" s="82">
        <f>IFERROR(P25/M25,"-")</f>
        <v>0.18181818181818</v>
      </c>
      <c r="R25" s="81">
        <v>0</v>
      </c>
      <c r="S25" s="81">
        <v>2</v>
      </c>
      <c r="T25" s="82">
        <f>IFERROR(S25/(O25+P25),"-")</f>
        <v>0.2</v>
      </c>
      <c r="U25" s="182"/>
      <c r="V25" s="84">
        <v>1</v>
      </c>
      <c r="W25" s="82">
        <f>IF(P25=0,"-",V25/P25)</f>
        <v>0.1</v>
      </c>
      <c r="X25" s="186">
        <v>1000</v>
      </c>
      <c r="Y25" s="187">
        <f>IFERROR(X25/P25,"-")</f>
        <v>100</v>
      </c>
      <c r="Z25" s="187">
        <f>IFERROR(X25/V25,"-")</f>
        <v>1000</v>
      </c>
      <c r="AA25" s="188"/>
      <c r="AB25" s="85"/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>
        <f>IF(P25=0,"",IF(AV25=0,"",(AV25/P25)))</f>
        <v>0</v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>
        <v>2</v>
      </c>
      <c r="BF25" s="113">
        <f>IF(P25=0,"",IF(BE25=0,"",(BE25/P25)))</f>
        <v>0.2</v>
      </c>
      <c r="BG25" s="112"/>
      <c r="BH25" s="114">
        <f>IFERROR(BG25/BE25,"-")</f>
        <v>0</v>
      </c>
      <c r="BI25" s="115"/>
      <c r="BJ25" s="116">
        <f>IFERROR(BI25/BE25,"-")</f>
        <v>0</v>
      </c>
      <c r="BK25" s="117"/>
      <c r="BL25" s="117"/>
      <c r="BM25" s="117"/>
      <c r="BN25" s="119">
        <v>5</v>
      </c>
      <c r="BO25" s="120">
        <f>IF(P25=0,"",IF(BN25=0,"",(BN25/P25)))</f>
        <v>0.5</v>
      </c>
      <c r="BP25" s="121">
        <v>1</v>
      </c>
      <c r="BQ25" s="122">
        <f>IFERROR(BP25/BN25,"-")</f>
        <v>0.2</v>
      </c>
      <c r="BR25" s="123">
        <v>1000</v>
      </c>
      <c r="BS25" s="124">
        <f>IFERROR(BR25/BN25,"-")</f>
        <v>200</v>
      </c>
      <c r="BT25" s="125">
        <v>1</v>
      </c>
      <c r="BU25" s="125"/>
      <c r="BV25" s="125"/>
      <c r="BW25" s="126">
        <v>2</v>
      </c>
      <c r="BX25" s="127">
        <f>IF(P25=0,"",IF(BW25=0,"",(BW25/P25)))</f>
        <v>0.2</v>
      </c>
      <c r="BY25" s="128"/>
      <c r="BZ25" s="129">
        <f>IFERROR(BY25/BW25,"-")</f>
        <v>0</v>
      </c>
      <c r="CA25" s="130"/>
      <c r="CB25" s="131">
        <f>IFERROR(CA25/BW25,"-")</f>
        <v>0</v>
      </c>
      <c r="CC25" s="132"/>
      <c r="CD25" s="132"/>
      <c r="CE25" s="132"/>
      <c r="CF25" s="133">
        <v>1</v>
      </c>
      <c r="CG25" s="134">
        <f>IF(P25=0,"",IF(CF25=0,"",(CF25/P25)))</f>
        <v>0.1</v>
      </c>
      <c r="CH25" s="135"/>
      <c r="CI25" s="136">
        <f>IFERROR(CH25/CF25,"-")</f>
        <v>0</v>
      </c>
      <c r="CJ25" s="137"/>
      <c r="CK25" s="138">
        <f>IFERROR(CJ25/CF25,"-")</f>
        <v>0</v>
      </c>
      <c r="CL25" s="139"/>
      <c r="CM25" s="139"/>
      <c r="CN25" s="139"/>
      <c r="CO25" s="140">
        <v>1</v>
      </c>
      <c r="CP25" s="141">
        <v>1000</v>
      </c>
      <c r="CQ25" s="141">
        <v>1000</v>
      </c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114</v>
      </c>
      <c r="C26" s="203"/>
      <c r="D26" s="203" t="s">
        <v>94</v>
      </c>
      <c r="E26" s="203" t="s">
        <v>94</v>
      </c>
      <c r="F26" s="203" t="s">
        <v>69</v>
      </c>
      <c r="G26" s="203"/>
      <c r="H26" s="90"/>
      <c r="I26" s="90"/>
      <c r="J26" s="188"/>
      <c r="K26" s="81">
        <v>32</v>
      </c>
      <c r="L26" s="81">
        <v>25</v>
      </c>
      <c r="M26" s="81">
        <v>12</v>
      </c>
      <c r="N26" s="91">
        <v>6</v>
      </c>
      <c r="O26" s="92">
        <v>0</v>
      </c>
      <c r="P26" s="93">
        <f>N26+O26</f>
        <v>6</v>
      </c>
      <c r="Q26" s="82">
        <f>IFERROR(P26/M26,"-")</f>
        <v>0.5</v>
      </c>
      <c r="R26" s="81">
        <v>1</v>
      </c>
      <c r="S26" s="81">
        <v>1</v>
      </c>
      <c r="T26" s="82">
        <f>IFERROR(S26/(O26+P26),"-")</f>
        <v>0.16666666666667</v>
      </c>
      <c r="U26" s="182"/>
      <c r="V26" s="84">
        <v>3</v>
      </c>
      <c r="W26" s="82">
        <f>IF(P26=0,"-",V26/P26)</f>
        <v>0.5</v>
      </c>
      <c r="X26" s="186">
        <v>72000</v>
      </c>
      <c r="Y26" s="187">
        <f>IFERROR(X26/P26,"-")</f>
        <v>12000</v>
      </c>
      <c r="Z26" s="187">
        <f>IFERROR(X26/V26,"-")</f>
        <v>24000</v>
      </c>
      <c r="AA26" s="188"/>
      <c r="AB26" s="85"/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>
        <v>1</v>
      </c>
      <c r="BF26" s="113">
        <f>IF(P26=0,"",IF(BE26=0,"",(BE26/P26)))</f>
        <v>0.16666666666667</v>
      </c>
      <c r="BG26" s="112"/>
      <c r="BH26" s="114">
        <f>IFERROR(BG26/BE26,"-")</f>
        <v>0</v>
      </c>
      <c r="BI26" s="115"/>
      <c r="BJ26" s="116">
        <f>IFERROR(BI26/BE26,"-")</f>
        <v>0</v>
      </c>
      <c r="BK26" s="117"/>
      <c r="BL26" s="117"/>
      <c r="BM26" s="117"/>
      <c r="BN26" s="119">
        <v>2</v>
      </c>
      <c r="BO26" s="120">
        <f>IF(P26=0,"",IF(BN26=0,"",(BN26/P26)))</f>
        <v>0.33333333333333</v>
      </c>
      <c r="BP26" s="121">
        <v>1</v>
      </c>
      <c r="BQ26" s="122">
        <f>IFERROR(BP26/BN26,"-")</f>
        <v>0.5</v>
      </c>
      <c r="BR26" s="123">
        <v>55000</v>
      </c>
      <c r="BS26" s="124">
        <f>IFERROR(BR26/BN26,"-")</f>
        <v>27500</v>
      </c>
      <c r="BT26" s="125"/>
      <c r="BU26" s="125"/>
      <c r="BV26" s="125">
        <v>1</v>
      </c>
      <c r="BW26" s="126">
        <v>2</v>
      </c>
      <c r="BX26" s="127">
        <f>IF(P26=0,"",IF(BW26=0,"",(BW26/P26)))</f>
        <v>0.33333333333333</v>
      </c>
      <c r="BY26" s="128">
        <v>2</v>
      </c>
      <c r="BZ26" s="129">
        <f>IFERROR(BY26/BW26,"-")</f>
        <v>1</v>
      </c>
      <c r="CA26" s="130">
        <v>17000</v>
      </c>
      <c r="CB26" s="131">
        <f>IFERROR(CA26/BW26,"-")</f>
        <v>8500</v>
      </c>
      <c r="CC26" s="132">
        <v>1</v>
      </c>
      <c r="CD26" s="132"/>
      <c r="CE26" s="132">
        <v>1</v>
      </c>
      <c r="CF26" s="133">
        <v>1</v>
      </c>
      <c r="CG26" s="134">
        <f>IF(P26=0,"",IF(CF26=0,"",(CF26/P26)))</f>
        <v>0.16666666666667</v>
      </c>
      <c r="CH26" s="135"/>
      <c r="CI26" s="136">
        <f>IFERROR(CH26/CF26,"-")</f>
        <v>0</v>
      </c>
      <c r="CJ26" s="137"/>
      <c r="CK26" s="138">
        <f>IFERROR(CJ26/CF26,"-")</f>
        <v>0</v>
      </c>
      <c r="CL26" s="139"/>
      <c r="CM26" s="139"/>
      <c r="CN26" s="139"/>
      <c r="CO26" s="140">
        <v>3</v>
      </c>
      <c r="CP26" s="141">
        <v>72000</v>
      </c>
      <c r="CQ26" s="141">
        <v>55000</v>
      </c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>
        <f>AB27</f>
        <v>0.54615384615385</v>
      </c>
      <c r="B27" s="203" t="s">
        <v>115</v>
      </c>
      <c r="C27" s="203"/>
      <c r="D27" s="203" t="s">
        <v>116</v>
      </c>
      <c r="E27" s="203" t="s">
        <v>117</v>
      </c>
      <c r="F27" s="203" t="s">
        <v>64</v>
      </c>
      <c r="G27" s="203" t="s">
        <v>100</v>
      </c>
      <c r="H27" s="90" t="s">
        <v>74</v>
      </c>
      <c r="I27" s="204" t="s">
        <v>118</v>
      </c>
      <c r="J27" s="188">
        <v>130000</v>
      </c>
      <c r="K27" s="81">
        <v>23</v>
      </c>
      <c r="L27" s="81">
        <v>0</v>
      </c>
      <c r="M27" s="81">
        <v>90</v>
      </c>
      <c r="N27" s="91">
        <v>14</v>
      </c>
      <c r="O27" s="92">
        <v>0</v>
      </c>
      <c r="P27" s="93">
        <f>N27+O27</f>
        <v>14</v>
      </c>
      <c r="Q27" s="82">
        <f>IFERROR(P27/M27,"-")</f>
        <v>0.15555555555556</v>
      </c>
      <c r="R27" s="81">
        <v>1</v>
      </c>
      <c r="S27" s="81">
        <v>4</v>
      </c>
      <c r="T27" s="82">
        <f>IFERROR(S27/(O27+P27),"-")</f>
        <v>0.28571428571429</v>
      </c>
      <c r="U27" s="182">
        <f>IFERROR(J27/SUM(P27:P28),"-")</f>
        <v>7222.2222222222</v>
      </c>
      <c r="V27" s="84">
        <v>4</v>
      </c>
      <c r="W27" s="82">
        <f>IF(P27=0,"-",V27/P27)</f>
        <v>0.28571428571429</v>
      </c>
      <c r="X27" s="186">
        <v>57000</v>
      </c>
      <c r="Y27" s="187">
        <f>IFERROR(X27/P27,"-")</f>
        <v>4071.4285714286</v>
      </c>
      <c r="Z27" s="187">
        <f>IFERROR(X27/V27,"-")</f>
        <v>14250</v>
      </c>
      <c r="AA27" s="188">
        <f>SUM(X27:X28)-SUM(J27:J28)</f>
        <v>-59000</v>
      </c>
      <c r="AB27" s="85">
        <f>SUM(X27:X28)/SUM(J27:J28)</f>
        <v>0.54615384615385</v>
      </c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>
        <v>5</v>
      </c>
      <c r="BF27" s="113">
        <f>IF(P27=0,"",IF(BE27=0,"",(BE27/P27)))</f>
        <v>0.35714285714286</v>
      </c>
      <c r="BG27" s="112">
        <v>1</v>
      </c>
      <c r="BH27" s="114">
        <f>IFERROR(BG27/BE27,"-")</f>
        <v>0.2</v>
      </c>
      <c r="BI27" s="115">
        <v>3000</v>
      </c>
      <c r="BJ27" s="116">
        <f>IFERROR(BI27/BE27,"-")</f>
        <v>600</v>
      </c>
      <c r="BK27" s="117">
        <v>1</v>
      </c>
      <c r="BL27" s="117"/>
      <c r="BM27" s="117"/>
      <c r="BN27" s="119">
        <v>4</v>
      </c>
      <c r="BO27" s="120">
        <f>IF(P27=0,"",IF(BN27=0,"",(BN27/P27)))</f>
        <v>0.28571428571429</v>
      </c>
      <c r="BP27" s="121">
        <v>1</v>
      </c>
      <c r="BQ27" s="122">
        <f>IFERROR(BP27/BN27,"-")</f>
        <v>0.25</v>
      </c>
      <c r="BR27" s="123">
        <v>33000</v>
      </c>
      <c r="BS27" s="124">
        <f>IFERROR(BR27/BN27,"-")</f>
        <v>8250</v>
      </c>
      <c r="BT27" s="125"/>
      <c r="BU27" s="125"/>
      <c r="BV27" s="125">
        <v>1</v>
      </c>
      <c r="BW27" s="126">
        <v>4</v>
      </c>
      <c r="BX27" s="127">
        <f>IF(P27=0,"",IF(BW27=0,"",(BW27/P27)))</f>
        <v>0.28571428571429</v>
      </c>
      <c r="BY27" s="128">
        <v>2</v>
      </c>
      <c r="BZ27" s="129">
        <f>IFERROR(BY27/BW27,"-")</f>
        <v>0.5</v>
      </c>
      <c r="CA27" s="130">
        <v>21000</v>
      </c>
      <c r="CB27" s="131">
        <f>IFERROR(CA27/BW27,"-")</f>
        <v>5250</v>
      </c>
      <c r="CC27" s="132"/>
      <c r="CD27" s="132">
        <v>1</v>
      </c>
      <c r="CE27" s="132">
        <v>1</v>
      </c>
      <c r="CF27" s="133">
        <v>1</v>
      </c>
      <c r="CG27" s="134">
        <f>IF(P27=0,"",IF(CF27=0,"",(CF27/P27)))</f>
        <v>0.071428571428571</v>
      </c>
      <c r="CH27" s="135"/>
      <c r="CI27" s="136">
        <f>IFERROR(CH27/CF27,"-")</f>
        <v>0</v>
      </c>
      <c r="CJ27" s="137"/>
      <c r="CK27" s="138">
        <f>IFERROR(CJ27/CF27,"-")</f>
        <v>0</v>
      </c>
      <c r="CL27" s="139"/>
      <c r="CM27" s="139"/>
      <c r="CN27" s="139"/>
      <c r="CO27" s="140">
        <v>4</v>
      </c>
      <c r="CP27" s="141">
        <v>57000</v>
      </c>
      <c r="CQ27" s="141">
        <v>33000</v>
      </c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/>
      <c r="B28" s="203" t="s">
        <v>119</v>
      </c>
      <c r="C28" s="203"/>
      <c r="D28" s="203" t="s">
        <v>116</v>
      </c>
      <c r="E28" s="203" t="s">
        <v>117</v>
      </c>
      <c r="F28" s="203" t="s">
        <v>69</v>
      </c>
      <c r="G28" s="203"/>
      <c r="H28" s="90"/>
      <c r="I28" s="90"/>
      <c r="J28" s="188"/>
      <c r="K28" s="81">
        <v>24</v>
      </c>
      <c r="L28" s="81">
        <v>17</v>
      </c>
      <c r="M28" s="81">
        <v>5</v>
      </c>
      <c r="N28" s="91">
        <v>4</v>
      </c>
      <c r="O28" s="92">
        <v>0</v>
      </c>
      <c r="P28" s="93">
        <f>N28+O28</f>
        <v>4</v>
      </c>
      <c r="Q28" s="82">
        <f>IFERROR(P28/M28,"-")</f>
        <v>0.8</v>
      </c>
      <c r="R28" s="81">
        <v>1</v>
      </c>
      <c r="S28" s="81">
        <v>2</v>
      </c>
      <c r="T28" s="82">
        <f>IFERROR(S28/(O28+P28),"-")</f>
        <v>0.5</v>
      </c>
      <c r="U28" s="182"/>
      <c r="V28" s="84">
        <v>2</v>
      </c>
      <c r="W28" s="82">
        <f>IF(P28=0,"-",V28/P28)</f>
        <v>0.5</v>
      </c>
      <c r="X28" s="186">
        <v>14000</v>
      </c>
      <c r="Y28" s="187">
        <f>IFERROR(X28/P28,"-")</f>
        <v>3500</v>
      </c>
      <c r="Z28" s="187">
        <f>IFERROR(X28/V28,"-")</f>
        <v>7000</v>
      </c>
      <c r="AA28" s="188"/>
      <c r="AB28" s="85"/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>
        <f>IF(P28=0,"",IF(AM28=0,"",(AM28/P28)))</f>
        <v>0</v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/>
      <c r="BF28" s="113">
        <f>IF(P28=0,"",IF(BE28=0,"",(BE28/P28)))</f>
        <v>0</v>
      </c>
      <c r="BG28" s="112"/>
      <c r="BH28" s="114" t="str">
        <f>IFERROR(BG28/BE28,"-")</f>
        <v>-</v>
      </c>
      <c r="BI28" s="115"/>
      <c r="BJ28" s="116" t="str">
        <f>IFERROR(BI28/BE28,"-")</f>
        <v>-</v>
      </c>
      <c r="BK28" s="117"/>
      <c r="BL28" s="117"/>
      <c r="BM28" s="117"/>
      <c r="BN28" s="119">
        <v>1</v>
      </c>
      <c r="BO28" s="120">
        <f>IF(P28=0,"",IF(BN28=0,"",(BN28/P28)))</f>
        <v>0.25</v>
      </c>
      <c r="BP28" s="121">
        <v>1</v>
      </c>
      <c r="BQ28" s="122">
        <f>IFERROR(BP28/BN28,"-")</f>
        <v>1</v>
      </c>
      <c r="BR28" s="123">
        <v>6000</v>
      </c>
      <c r="BS28" s="124">
        <f>IFERROR(BR28/BN28,"-")</f>
        <v>6000</v>
      </c>
      <c r="BT28" s="125"/>
      <c r="BU28" s="125">
        <v>1</v>
      </c>
      <c r="BV28" s="125"/>
      <c r="BW28" s="126">
        <v>3</v>
      </c>
      <c r="BX28" s="127">
        <f>IF(P28=0,"",IF(BW28=0,"",(BW28/P28)))</f>
        <v>0.75</v>
      </c>
      <c r="BY28" s="128">
        <v>1</v>
      </c>
      <c r="BZ28" s="129">
        <f>IFERROR(BY28/BW28,"-")</f>
        <v>0.33333333333333</v>
      </c>
      <c r="CA28" s="130">
        <v>8000</v>
      </c>
      <c r="CB28" s="131">
        <f>IFERROR(CA28/BW28,"-")</f>
        <v>2666.6666666667</v>
      </c>
      <c r="CC28" s="132"/>
      <c r="CD28" s="132">
        <v>1</v>
      </c>
      <c r="CE28" s="132"/>
      <c r="CF28" s="133"/>
      <c r="CG28" s="134">
        <f>IF(P28=0,"",IF(CF28=0,"",(CF28/P28)))</f>
        <v>0</v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>
        <v>2</v>
      </c>
      <c r="CP28" s="141">
        <v>14000</v>
      </c>
      <c r="CQ28" s="141">
        <v>8000</v>
      </c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>
        <f>AB29</f>
        <v>0.4</v>
      </c>
      <c r="B29" s="203" t="s">
        <v>120</v>
      </c>
      <c r="C29" s="203"/>
      <c r="D29" s="203" t="s">
        <v>116</v>
      </c>
      <c r="E29" s="203" t="s">
        <v>117</v>
      </c>
      <c r="F29" s="203" t="s">
        <v>64</v>
      </c>
      <c r="G29" s="203" t="s">
        <v>121</v>
      </c>
      <c r="H29" s="90" t="s">
        <v>66</v>
      </c>
      <c r="I29" s="90" t="s">
        <v>122</v>
      </c>
      <c r="J29" s="188">
        <v>120000</v>
      </c>
      <c r="K29" s="81">
        <v>15</v>
      </c>
      <c r="L29" s="81">
        <v>0</v>
      </c>
      <c r="M29" s="81">
        <v>80</v>
      </c>
      <c r="N29" s="91">
        <v>11</v>
      </c>
      <c r="O29" s="92">
        <v>0</v>
      </c>
      <c r="P29" s="93">
        <f>N29+O29</f>
        <v>11</v>
      </c>
      <c r="Q29" s="82">
        <f>IFERROR(P29/M29,"-")</f>
        <v>0.1375</v>
      </c>
      <c r="R29" s="81">
        <v>1</v>
      </c>
      <c r="S29" s="81">
        <v>3</v>
      </c>
      <c r="T29" s="82">
        <f>IFERROR(S29/(O29+P29),"-")</f>
        <v>0.27272727272727</v>
      </c>
      <c r="U29" s="182">
        <f>IFERROR(J29/SUM(P29:P30),"-")</f>
        <v>7500</v>
      </c>
      <c r="V29" s="84">
        <v>3</v>
      </c>
      <c r="W29" s="82">
        <f>IF(P29=0,"-",V29/P29)</f>
        <v>0.27272727272727</v>
      </c>
      <c r="X29" s="186">
        <v>18000</v>
      </c>
      <c r="Y29" s="187">
        <f>IFERROR(X29/P29,"-")</f>
        <v>1636.3636363636</v>
      </c>
      <c r="Z29" s="187">
        <f>IFERROR(X29/V29,"-")</f>
        <v>6000</v>
      </c>
      <c r="AA29" s="188">
        <f>SUM(X29:X30)-SUM(J29:J30)</f>
        <v>-72000</v>
      </c>
      <c r="AB29" s="85">
        <f>SUM(X29:X30)/SUM(J29:J30)</f>
        <v>0.4</v>
      </c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>
        <f>IF(P29=0,"",IF(AM29=0,"",(AM29/P29)))</f>
        <v>0</v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>
        <v>1</v>
      </c>
      <c r="AW29" s="107">
        <f>IF(P29=0,"",IF(AV29=0,"",(AV29/P29)))</f>
        <v>0.090909090909091</v>
      </c>
      <c r="AX29" s="106"/>
      <c r="AY29" s="108">
        <f>IFERROR(AX29/AV29,"-")</f>
        <v>0</v>
      </c>
      <c r="AZ29" s="109"/>
      <c r="BA29" s="110">
        <f>IFERROR(AZ29/AV29,"-")</f>
        <v>0</v>
      </c>
      <c r="BB29" s="111"/>
      <c r="BC29" s="111"/>
      <c r="BD29" s="111"/>
      <c r="BE29" s="112">
        <v>3</v>
      </c>
      <c r="BF29" s="113">
        <f>IF(P29=0,"",IF(BE29=0,"",(BE29/P29)))</f>
        <v>0.27272727272727</v>
      </c>
      <c r="BG29" s="112"/>
      <c r="BH29" s="114">
        <f>IFERROR(BG29/BE29,"-")</f>
        <v>0</v>
      </c>
      <c r="BI29" s="115"/>
      <c r="BJ29" s="116">
        <f>IFERROR(BI29/BE29,"-")</f>
        <v>0</v>
      </c>
      <c r="BK29" s="117"/>
      <c r="BL29" s="117"/>
      <c r="BM29" s="117"/>
      <c r="BN29" s="119">
        <v>4</v>
      </c>
      <c r="BO29" s="120">
        <f>IF(P29=0,"",IF(BN29=0,"",(BN29/P29)))</f>
        <v>0.36363636363636</v>
      </c>
      <c r="BP29" s="121">
        <v>1</v>
      </c>
      <c r="BQ29" s="122">
        <f>IFERROR(BP29/BN29,"-")</f>
        <v>0.25</v>
      </c>
      <c r="BR29" s="123">
        <v>10000</v>
      </c>
      <c r="BS29" s="124">
        <f>IFERROR(BR29/BN29,"-")</f>
        <v>2500</v>
      </c>
      <c r="BT29" s="125"/>
      <c r="BU29" s="125">
        <v>1</v>
      </c>
      <c r="BV29" s="125"/>
      <c r="BW29" s="126">
        <v>2</v>
      </c>
      <c r="BX29" s="127">
        <f>IF(P29=0,"",IF(BW29=0,"",(BW29/P29)))</f>
        <v>0.18181818181818</v>
      </c>
      <c r="BY29" s="128">
        <v>1</v>
      </c>
      <c r="BZ29" s="129">
        <f>IFERROR(BY29/BW29,"-")</f>
        <v>0.5</v>
      </c>
      <c r="CA29" s="130">
        <v>3000</v>
      </c>
      <c r="CB29" s="131">
        <f>IFERROR(CA29/BW29,"-")</f>
        <v>1500</v>
      </c>
      <c r="CC29" s="132">
        <v>1</v>
      </c>
      <c r="CD29" s="132"/>
      <c r="CE29" s="132"/>
      <c r="CF29" s="133">
        <v>1</v>
      </c>
      <c r="CG29" s="134">
        <f>IF(P29=0,"",IF(CF29=0,"",(CF29/P29)))</f>
        <v>0.090909090909091</v>
      </c>
      <c r="CH29" s="135">
        <v>1</v>
      </c>
      <c r="CI29" s="136">
        <f>IFERROR(CH29/CF29,"-")</f>
        <v>1</v>
      </c>
      <c r="CJ29" s="137">
        <v>5000</v>
      </c>
      <c r="CK29" s="138">
        <f>IFERROR(CJ29/CF29,"-")</f>
        <v>5000</v>
      </c>
      <c r="CL29" s="139">
        <v>1</v>
      </c>
      <c r="CM29" s="139"/>
      <c r="CN29" s="139"/>
      <c r="CO29" s="140">
        <v>3</v>
      </c>
      <c r="CP29" s="141">
        <v>18000</v>
      </c>
      <c r="CQ29" s="141">
        <v>10000</v>
      </c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/>
      <c r="B30" s="203" t="s">
        <v>123</v>
      </c>
      <c r="C30" s="203"/>
      <c r="D30" s="203" t="s">
        <v>116</v>
      </c>
      <c r="E30" s="203" t="s">
        <v>117</v>
      </c>
      <c r="F30" s="203" t="s">
        <v>69</v>
      </c>
      <c r="G30" s="203"/>
      <c r="H30" s="90"/>
      <c r="I30" s="90"/>
      <c r="J30" s="188"/>
      <c r="K30" s="81">
        <v>40</v>
      </c>
      <c r="L30" s="81">
        <v>33</v>
      </c>
      <c r="M30" s="81">
        <v>9</v>
      </c>
      <c r="N30" s="91">
        <v>5</v>
      </c>
      <c r="O30" s="92">
        <v>0</v>
      </c>
      <c r="P30" s="93">
        <f>N30+O30</f>
        <v>5</v>
      </c>
      <c r="Q30" s="82">
        <f>IFERROR(P30/M30,"-")</f>
        <v>0.55555555555556</v>
      </c>
      <c r="R30" s="81">
        <v>0</v>
      </c>
      <c r="S30" s="81">
        <v>1</v>
      </c>
      <c r="T30" s="82">
        <f>IFERROR(S30/(O30+P30),"-")</f>
        <v>0.2</v>
      </c>
      <c r="U30" s="182"/>
      <c r="V30" s="84">
        <v>2</v>
      </c>
      <c r="W30" s="82">
        <f>IF(P30=0,"-",V30/P30)</f>
        <v>0.4</v>
      </c>
      <c r="X30" s="186">
        <v>30000</v>
      </c>
      <c r="Y30" s="187">
        <f>IFERROR(X30/P30,"-")</f>
        <v>6000</v>
      </c>
      <c r="Z30" s="187">
        <f>IFERROR(X30/V30,"-")</f>
        <v>15000</v>
      </c>
      <c r="AA30" s="188"/>
      <c r="AB30" s="85"/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>
        <f>IF(P30=0,"",IF(AM30=0,"",(AM30/P30)))</f>
        <v>0</v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>
        <f>IF(P30=0,"",IF(AV30=0,"",(AV30/P30)))</f>
        <v>0</v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/>
      <c r="BF30" s="113">
        <f>IF(P30=0,"",IF(BE30=0,"",(BE30/P30)))</f>
        <v>0</v>
      </c>
      <c r="BG30" s="112"/>
      <c r="BH30" s="114" t="str">
        <f>IFERROR(BG30/BE30,"-")</f>
        <v>-</v>
      </c>
      <c r="BI30" s="115"/>
      <c r="BJ30" s="116" t="str">
        <f>IFERROR(BI30/BE30,"-")</f>
        <v>-</v>
      </c>
      <c r="BK30" s="117"/>
      <c r="BL30" s="117"/>
      <c r="BM30" s="117"/>
      <c r="BN30" s="119">
        <v>3</v>
      </c>
      <c r="BO30" s="120">
        <f>IF(P30=0,"",IF(BN30=0,"",(BN30/P30)))</f>
        <v>0.6</v>
      </c>
      <c r="BP30" s="121"/>
      <c r="BQ30" s="122">
        <f>IFERROR(BP30/BN30,"-")</f>
        <v>0</v>
      </c>
      <c r="BR30" s="123"/>
      <c r="BS30" s="124">
        <f>IFERROR(BR30/BN30,"-")</f>
        <v>0</v>
      </c>
      <c r="BT30" s="125"/>
      <c r="BU30" s="125"/>
      <c r="BV30" s="125"/>
      <c r="BW30" s="126">
        <v>2</v>
      </c>
      <c r="BX30" s="127">
        <f>IF(P30=0,"",IF(BW30=0,"",(BW30/P30)))</f>
        <v>0.4</v>
      </c>
      <c r="BY30" s="128">
        <v>2</v>
      </c>
      <c r="BZ30" s="129">
        <f>IFERROR(BY30/BW30,"-")</f>
        <v>1</v>
      </c>
      <c r="CA30" s="130">
        <v>30000</v>
      </c>
      <c r="CB30" s="131">
        <f>IFERROR(CA30/BW30,"-")</f>
        <v>15000</v>
      </c>
      <c r="CC30" s="132">
        <v>1</v>
      </c>
      <c r="CD30" s="132"/>
      <c r="CE30" s="132">
        <v>1</v>
      </c>
      <c r="CF30" s="133"/>
      <c r="CG30" s="134">
        <f>IF(P30=0,"",IF(CF30=0,"",(CF30/P30)))</f>
        <v>0</v>
      </c>
      <c r="CH30" s="135"/>
      <c r="CI30" s="136" t="str">
        <f>IFERROR(CH30/CF30,"-")</f>
        <v>-</v>
      </c>
      <c r="CJ30" s="137"/>
      <c r="CK30" s="138" t="str">
        <f>IFERROR(CJ30/CF30,"-")</f>
        <v>-</v>
      </c>
      <c r="CL30" s="139"/>
      <c r="CM30" s="139"/>
      <c r="CN30" s="139"/>
      <c r="CO30" s="140">
        <v>2</v>
      </c>
      <c r="CP30" s="141">
        <v>30000</v>
      </c>
      <c r="CQ30" s="141">
        <v>25000</v>
      </c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>
        <f>AB31</f>
        <v>0</v>
      </c>
      <c r="B31" s="203" t="s">
        <v>124</v>
      </c>
      <c r="C31" s="203"/>
      <c r="D31" s="203" t="s">
        <v>125</v>
      </c>
      <c r="E31" s="203" t="s">
        <v>82</v>
      </c>
      <c r="F31" s="203" t="s">
        <v>64</v>
      </c>
      <c r="G31" s="203" t="s">
        <v>126</v>
      </c>
      <c r="H31" s="90" t="s">
        <v>127</v>
      </c>
      <c r="I31" s="205" t="s">
        <v>128</v>
      </c>
      <c r="J31" s="188">
        <v>30000</v>
      </c>
      <c r="K31" s="81">
        <v>2</v>
      </c>
      <c r="L31" s="81">
        <v>0</v>
      </c>
      <c r="M31" s="81">
        <v>23</v>
      </c>
      <c r="N31" s="91">
        <v>1</v>
      </c>
      <c r="O31" s="92">
        <v>0</v>
      </c>
      <c r="P31" s="93">
        <f>N31+O31</f>
        <v>1</v>
      </c>
      <c r="Q31" s="82">
        <f>IFERROR(P31/M31,"-")</f>
        <v>0.043478260869565</v>
      </c>
      <c r="R31" s="81">
        <v>0</v>
      </c>
      <c r="S31" s="81">
        <v>0</v>
      </c>
      <c r="T31" s="82">
        <f>IFERROR(S31/(O31+P31),"-")</f>
        <v>0</v>
      </c>
      <c r="U31" s="182">
        <f>IFERROR(J31/SUM(P31:P32),"-")</f>
        <v>30000</v>
      </c>
      <c r="V31" s="84">
        <v>0</v>
      </c>
      <c r="W31" s="82">
        <f>IF(P31=0,"-",V31/P31)</f>
        <v>0</v>
      </c>
      <c r="X31" s="186">
        <v>0</v>
      </c>
      <c r="Y31" s="187">
        <f>IFERROR(X31/P31,"-")</f>
        <v>0</v>
      </c>
      <c r="Z31" s="187" t="str">
        <f>IFERROR(X31/V31,"-")</f>
        <v>-</v>
      </c>
      <c r="AA31" s="188">
        <f>SUM(X31:X32)-SUM(J31:J32)</f>
        <v>-30000</v>
      </c>
      <c r="AB31" s="85">
        <f>SUM(X31:X32)/SUM(J31:J32)</f>
        <v>0</v>
      </c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>
        <f>IF(P31=0,"",IF(AM31=0,"",(AM31/P31)))</f>
        <v>0</v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/>
      <c r="AW31" s="107">
        <f>IF(P31=0,"",IF(AV31=0,"",(AV31/P31)))</f>
        <v>0</v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/>
      <c r="BF31" s="113">
        <f>IF(P31=0,"",IF(BE31=0,"",(BE31/P31)))</f>
        <v>0</v>
      </c>
      <c r="BG31" s="112"/>
      <c r="BH31" s="114" t="str">
        <f>IFERROR(BG31/BE31,"-")</f>
        <v>-</v>
      </c>
      <c r="BI31" s="115"/>
      <c r="BJ31" s="116" t="str">
        <f>IFERROR(BI31/BE31,"-")</f>
        <v>-</v>
      </c>
      <c r="BK31" s="117"/>
      <c r="BL31" s="117"/>
      <c r="BM31" s="117"/>
      <c r="BN31" s="119"/>
      <c r="BO31" s="120">
        <f>IF(P31=0,"",IF(BN31=0,"",(BN31/P31)))</f>
        <v>0</v>
      </c>
      <c r="BP31" s="121"/>
      <c r="BQ31" s="122" t="str">
        <f>IFERROR(BP31/BN31,"-")</f>
        <v>-</v>
      </c>
      <c r="BR31" s="123"/>
      <c r="BS31" s="124" t="str">
        <f>IFERROR(BR31/BN31,"-")</f>
        <v>-</v>
      </c>
      <c r="BT31" s="125"/>
      <c r="BU31" s="125"/>
      <c r="BV31" s="125"/>
      <c r="BW31" s="126">
        <v>1</v>
      </c>
      <c r="BX31" s="127">
        <f>IF(P31=0,"",IF(BW31=0,"",(BW31/P31)))</f>
        <v>1</v>
      </c>
      <c r="BY31" s="128"/>
      <c r="BZ31" s="129">
        <f>IFERROR(BY31/BW31,"-")</f>
        <v>0</v>
      </c>
      <c r="CA31" s="130"/>
      <c r="CB31" s="131">
        <f>IFERROR(CA31/BW31,"-")</f>
        <v>0</v>
      </c>
      <c r="CC31" s="132"/>
      <c r="CD31" s="132"/>
      <c r="CE31" s="132"/>
      <c r="CF31" s="133"/>
      <c r="CG31" s="134">
        <f>IF(P31=0,"",IF(CF31=0,"",(CF31/P31)))</f>
        <v>0</v>
      </c>
      <c r="CH31" s="135"/>
      <c r="CI31" s="136" t="str">
        <f>IFERROR(CH31/CF31,"-")</f>
        <v>-</v>
      </c>
      <c r="CJ31" s="137"/>
      <c r="CK31" s="138" t="str">
        <f>IFERROR(CJ31/CF31,"-")</f>
        <v>-</v>
      </c>
      <c r="CL31" s="139"/>
      <c r="CM31" s="139"/>
      <c r="CN31" s="139"/>
      <c r="CO31" s="140">
        <v>0</v>
      </c>
      <c r="CP31" s="141">
        <v>0</v>
      </c>
      <c r="CQ31" s="141"/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/>
      <c r="B32" s="203" t="s">
        <v>129</v>
      </c>
      <c r="C32" s="203"/>
      <c r="D32" s="203" t="s">
        <v>125</v>
      </c>
      <c r="E32" s="203" t="s">
        <v>82</v>
      </c>
      <c r="F32" s="203" t="s">
        <v>69</v>
      </c>
      <c r="G32" s="203"/>
      <c r="H32" s="90"/>
      <c r="I32" s="90"/>
      <c r="J32" s="188"/>
      <c r="K32" s="81">
        <v>26</v>
      </c>
      <c r="L32" s="81">
        <v>4</v>
      </c>
      <c r="M32" s="81">
        <v>0</v>
      </c>
      <c r="N32" s="91">
        <v>0</v>
      </c>
      <c r="O32" s="92">
        <v>0</v>
      </c>
      <c r="P32" s="93">
        <f>N32+O32</f>
        <v>0</v>
      </c>
      <c r="Q32" s="82" t="str">
        <f>IFERROR(P32/M32,"-")</f>
        <v>-</v>
      </c>
      <c r="R32" s="81">
        <v>0</v>
      </c>
      <c r="S32" s="81">
        <v>0</v>
      </c>
      <c r="T32" s="82" t="str">
        <f>IFERROR(S32/(O32+P32),"-")</f>
        <v>-</v>
      </c>
      <c r="U32" s="182"/>
      <c r="V32" s="84">
        <v>0</v>
      </c>
      <c r="W32" s="82" t="str">
        <f>IF(P32=0,"-",V32/P32)</f>
        <v>-</v>
      </c>
      <c r="X32" s="186">
        <v>0</v>
      </c>
      <c r="Y32" s="187" t="str">
        <f>IFERROR(X32/P32,"-")</f>
        <v>-</v>
      </c>
      <c r="Z32" s="187" t="str">
        <f>IFERROR(X32/V32,"-")</f>
        <v>-</v>
      </c>
      <c r="AA32" s="188"/>
      <c r="AB32" s="85"/>
      <c r="AC32" s="79"/>
      <c r="AD32" s="94"/>
      <c r="AE32" s="95" t="str">
        <f>IF(P32=0,"",IF(AD32=0,"",(AD32/P32)))</f>
        <v/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 t="str">
        <f>IF(P32=0,"",IF(AM32=0,"",(AM32/P32)))</f>
        <v/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/>
      <c r="AW32" s="107" t="str">
        <f>IF(P32=0,"",IF(AV32=0,"",(AV32/P32)))</f>
        <v/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/>
      <c r="BF32" s="113" t="str">
        <f>IF(P32=0,"",IF(BE32=0,"",(BE32/P32)))</f>
        <v/>
      </c>
      <c r="BG32" s="112"/>
      <c r="BH32" s="114" t="str">
        <f>IFERROR(BG32/BE32,"-")</f>
        <v>-</v>
      </c>
      <c r="BI32" s="115"/>
      <c r="BJ32" s="116" t="str">
        <f>IFERROR(BI32/BE32,"-")</f>
        <v>-</v>
      </c>
      <c r="BK32" s="117"/>
      <c r="BL32" s="117"/>
      <c r="BM32" s="117"/>
      <c r="BN32" s="119"/>
      <c r="BO32" s="120" t="str">
        <f>IF(P32=0,"",IF(BN32=0,"",(BN32/P32)))</f>
        <v/>
      </c>
      <c r="BP32" s="121"/>
      <c r="BQ32" s="122" t="str">
        <f>IFERROR(BP32/BN32,"-")</f>
        <v>-</v>
      </c>
      <c r="BR32" s="123"/>
      <c r="BS32" s="124" t="str">
        <f>IFERROR(BR32/BN32,"-")</f>
        <v>-</v>
      </c>
      <c r="BT32" s="125"/>
      <c r="BU32" s="125"/>
      <c r="BV32" s="125"/>
      <c r="BW32" s="126"/>
      <c r="BX32" s="127" t="str">
        <f>IF(P32=0,"",IF(BW32=0,"",(BW32/P32)))</f>
        <v/>
      </c>
      <c r="BY32" s="128"/>
      <c r="BZ32" s="129" t="str">
        <f>IFERROR(BY32/BW32,"-")</f>
        <v>-</v>
      </c>
      <c r="CA32" s="130"/>
      <c r="CB32" s="131" t="str">
        <f>IFERROR(CA32/BW32,"-")</f>
        <v>-</v>
      </c>
      <c r="CC32" s="132"/>
      <c r="CD32" s="132"/>
      <c r="CE32" s="132"/>
      <c r="CF32" s="133"/>
      <c r="CG32" s="134" t="str">
        <f>IF(P32=0,"",IF(CF32=0,"",(CF32/P32)))</f>
        <v/>
      </c>
      <c r="CH32" s="135"/>
      <c r="CI32" s="136" t="str">
        <f>IFERROR(CH32/CF32,"-")</f>
        <v>-</v>
      </c>
      <c r="CJ32" s="137"/>
      <c r="CK32" s="138" t="str">
        <f>IFERROR(CJ32/CF32,"-")</f>
        <v>-</v>
      </c>
      <c r="CL32" s="139"/>
      <c r="CM32" s="139"/>
      <c r="CN32" s="139"/>
      <c r="CO32" s="140">
        <v>0</v>
      </c>
      <c r="CP32" s="141">
        <v>0</v>
      </c>
      <c r="CQ32" s="141"/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>
        <f>AB33</f>
        <v>0.16666666666667</v>
      </c>
      <c r="B33" s="203" t="s">
        <v>130</v>
      </c>
      <c r="C33" s="203"/>
      <c r="D33" s="203" t="s">
        <v>111</v>
      </c>
      <c r="E33" s="203" t="s">
        <v>87</v>
      </c>
      <c r="F33" s="203" t="s">
        <v>64</v>
      </c>
      <c r="G33" s="203" t="s">
        <v>126</v>
      </c>
      <c r="H33" s="90" t="s">
        <v>127</v>
      </c>
      <c r="I33" s="204" t="s">
        <v>131</v>
      </c>
      <c r="J33" s="188">
        <v>30000</v>
      </c>
      <c r="K33" s="81">
        <v>9</v>
      </c>
      <c r="L33" s="81">
        <v>0</v>
      </c>
      <c r="M33" s="81">
        <v>68</v>
      </c>
      <c r="N33" s="91">
        <v>5</v>
      </c>
      <c r="O33" s="92">
        <v>0</v>
      </c>
      <c r="P33" s="93">
        <f>N33+O33</f>
        <v>5</v>
      </c>
      <c r="Q33" s="82">
        <f>IFERROR(P33/M33,"-")</f>
        <v>0.073529411764706</v>
      </c>
      <c r="R33" s="81">
        <v>0</v>
      </c>
      <c r="S33" s="81">
        <v>4</v>
      </c>
      <c r="T33" s="82">
        <f>IFERROR(S33/(O33+P33),"-")</f>
        <v>0.8</v>
      </c>
      <c r="U33" s="182">
        <f>IFERROR(J33/SUM(P33:P34),"-")</f>
        <v>4285.7142857143</v>
      </c>
      <c r="V33" s="84">
        <v>0</v>
      </c>
      <c r="W33" s="82">
        <f>IF(P33=0,"-",V33/P33)</f>
        <v>0</v>
      </c>
      <c r="X33" s="186">
        <v>0</v>
      </c>
      <c r="Y33" s="187">
        <f>IFERROR(X33/P33,"-")</f>
        <v>0</v>
      </c>
      <c r="Z33" s="187" t="str">
        <f>IFERROR(X33/V33,"-")</f>
        <v>-</v>
      </c>
      <c r="AA33" s="188">
        <f>SUM(X33:X34)-SUM(J33:J34)</f>
        <v>-25000</v>
      </c>
      <c r="AB33" s="85">
        <f>SUM(X33:X34)/SUM(J33:J34)</f>
        <v>0.16666666666667</v>
      </c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>
        <f>IF(P33=0,"",IF(AM33=0,"",(AM33/P33)))</f>
        <v>0</v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/>
      <c r="AW33" s="107">
        <f>IF(P33=0,"",IF(AV33=0,"",(AV33/P33)))</f>
        <v>0</v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>
        <v>1</v>
      </c>
      <c r="BF33" s="113">
        <f>IF(P33=0,"",IF(BE33=0,"",(BE33/P33)))</f>
        <v>0.2</v>
      </c>
      <c r="BG33" s="112"/>
      <c r="BH33" s="114">
        <f>IFERROR(BG33/BE33,"-")</f>
        <v>0</v>
      </c>
      <c r="BI33" s="115"/>
      <c r="BJ33" s="116">
        <f>IFERROR(BI33/BE33,"-")</f>
        <v>0</v>
      </c>
      <c r="BK33" s="117"/>
      <c r="BL33" s="117"/>
      <c r="BM33" s="117"/>
      <c r="BN33" s="119">
        <v>2</v>
      </c>
      <c r="BO33" s="120">
        <f>IF(P33=0,"",IF(BN33=0,"",(BN33/P33)))</f>
        <v>0.4</v>
      </c>
      <c r="BP33" s="121"/>
      <c r="BQ33" s="122">
        <f>IFERROR(BP33/BN33,"-")</f>
        <v>0</v>
      </c>
      <c r="BR33" s="123"/>
      <c r="BS33" s="124">
        <f>IFERROR(BR33/BN33,"-")</f>
        <v>0</v>
      </c>
      <c r="BT33" s="125"/>
      <c r="BU33" s="125"/>
      <c r="BV33" s="125"/>
      <c r="BW33" s="126">
        <v>2</v>
      </c>
      <c r="BX33" s="127">
        <f>IF(P33=0,"",IF(BW33=0,"",(BW33/P33)))</f>
        <v>0.4</v>
      </c>
      <c r="BY33" s="128"/>
      <c r="BZ33" s="129">
        <f>IFERROR(BY33/BW33,"-")</f>
        <v>0</v>
      </c>
      <c r="CA33" s="130"/>
      <c r="CB33" s="131">
        <f>IFERROR(CA33/BW33,"-")</f>
        <v>0</v>
      </c>
      <c r="CC33" s="132"/>
      <c r="CD33" s="132"/>
      <c r="CE33" s="132"/>
      <c r="CF33" s="133"/>
      <c r="CG33" s="134">
        <f>IF(P33=0,"",IF(CF33=0,"",(CF33/P33)))</f>
        <v>0</v>
      </c>
      <c r="CH33" s="135"/>
      <c r="CI33" s="136" t="str">
        <f>IFERROR(CH33/CF33,"-")</f>
        <v>-</v>
      </c>
      <c r="CJ33" s="137"/>
      <c r="CK33" s="138" t="str">
        <f>IFERROR(CJ33/CF33,"-")</f>
        <v>-</v>
      </c>
      <c r="CL33" s="139"/>
      <c r="CM33" s="139"/>
      <c r="CN33" s="139"/>
      <c r="CO33" s="140">
        <v>0</v>
      </c>
      <c r="CP33" s="141">
        <v>0</v>
      </c>
      <c r="CQ33" s="141"/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/>
      <c r="B34" s="203" t="s">
        <v>132</v>
      </c>
      <c r="C34" s="203"/>
      <c r="D34" s="203" t="s">
        <v>111</v>
      </c>
      <c r="E34" s="203" t="s">
        <v>87</v>
      </c>
      <c r="F34" s="203" t="s">
        <v>69</v>
      </c>
      <c r="G34" s="203"/>
      <c r="H34" s="90"/>
      <c r="I34" s="90"/>
      <c r="J34" s="188"/>
      <c r="K34" s="81">
        <v>8</v>
      </c>
      <c r="L34" s="81">
        <v>5</v>
      </c>
      <c r="M34" s="81">
        <v>0</v>
      </c>
      <c r="N34" s="91">
        <v>2</v>
      </c>
      <c r="O34" s="92">
        <v>0</v>
      </c>
      <c r="P34" s="93">
        <f>N34+O34</f>
        <v>2</v>
      </c>
      <c r="Q34" s="82" t="str">
        <f>IFERROR(P34/M34,"-")</f>
        <v>-</v>
      </c>
      <c r="R34" s="81">
        <v>1</v>
      </c>
      <c r="S34" s="81">
        <v>1</v>
      </c>
      <c r="T34" s="82">
        <f>IFERROR(S34/(O34+P34),"-")</f>
        <v>0.5</v>
      </c>
      <c r="U34" s="182"/>
      <c r="V34" s="84">
        <v>1</v>
      </c>
      <c r="W34" s="82">
        <f>IF(P34=0,"-",V34/P34)</f>
        <v>0.5</v>
      </c>
      <c r="X34" s="186">
        <v>5000</v>
      </c>
      <c r="Y34" s="187">
        <f>IFERROR(X34/P34,"-")</f>
        <v>2500</v>
      </c>
      <c r="Z34" s="187">
        <f>IFERROR(X34/V34,"-")</f>
        <v>5000</v>
      </c>
      <c r="AA34" s="188"/>
      <c r="AB34" s="85"/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/>
      <c r="AN34" s="101">
        <f>IF(P34=0,"",IF(AM34=0,"",(AM34/P34)))</f>
        <v>0</v>
      </c>
      <c r="AO34" s="100"/>
      <c r="AP34" s="102" t="str">
        <f>IFERROR(AP34/AM34,"-")</f>
        <v>-</v>
      </c>
      <c r="AQ34" s="103"/>
      <c r="AR34" s="104" t="str">
        <f>IFERROR(AQ34/AM34,"-")</f>
        <v>-</v>
      </c>
      <c r="AS34" s="105"/>
      <c r="AT34" s="105"/>
      <c r="AU34" s="105"/>
      <c r="AV34" s="106"/>
      <c r="AW34" s="107">
        <f>IF(P34=0,"",IF(AV34=0,"",(AV34/P34)))</f>
        <v>0</v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>
        <v>1</v>
      </c>
      <c r="BF34" s="113">
        <f>IF(P34=0,"",IF(BE34=0,"",(BE34/P34)))</f>
        <v>0.5</v>
      </c>
      <c r="BG34" s="112"/>
      <c r="BH34" s="114">
        <f>IFERROR(BG34/BE34,"-")</f>
        <v>0</v>
      </c>
      <c r="BI34" s="115"/>
      <c r="BJ34" s="116">
        <f>IFERROR(BI34/BE34,"-")</f>
        <v>0</v>
      </c>
      <c r="BK34" s="117"/>
      <c r="BL34" s="117"/>
      <c r="BM34" s="117"/>
      <c r="BN34" s="119"/>
      <c r="BO34" s="120">
        <f>IF(P34=0,"",IF(BN34=0,"",(BN34/P34)))</f>
        <v>0</v>
      </c>
      <c r="BP34" s="121"/>
      <c r="BQ34" s="122" t="str">
        <f>IFERROR(BP34/BN34,"-")</f>
        <v>-</v>
      </c>
      <c r="BR34" s="123"/>
      <c r="BS34" s="124" t="str">
        <f>IFERROR(BR34/BN34,"-")</f>
        <v>-</v>
      </c>
      <c r="BT34" s="125"/>
      <c r="BU34" s="125"/>
      <c r="BV34" s="125"/>
      <c r="BW34" s="126">
        <v>1</v>
      </c>
      <c r="BX34" s="127">
        <f>IF(P34=0,"",IF(BW34=0,"",(BW34/P34)))</f>
        <v>0.5</v>
      </c>
      <c r="BY34" s="128">
        <v>1</v>
      </c>
      <c r="BZ34" s="129">
        <f>IFERROR(BY34/BW34,"-")</f>
        <v>1</v>
      </c>
      <c r="CA34" s="130">
        <v>5000</v>
      </c>
      <c r="CB34" s="131">
        <f>IFERROR(CA34/BW34,"-")</f>
        <v>5000</v>
      </c>
      <c r="CC34" s="132">
        <v>1</v>
      </c>
      <c r="CD34" s="132"/>
      <c r="CE34" s="132"/>
      <c r="CF34" s="133"/>
      <c r="CG34" s="134">
        <f>IF(P34=0,"",IF(CF34=0,"",(CF34/P34)))</f>
        <v>0</v>
      </c>
      <c r="CH34" s="135"/>
      <c r="CI34" s="136" t="str">
        <f>IFERROR(CH34/CF34,"-")</f>
        <v>-</v>
      </c>
      <c r="CJ34" s="137"/>
      <c r="CK34" s="138" t="str">
        <f>IFERROR(CJ34/CF34,"-")</f>
        <v>-</v>
      </c>
      <c r="CL34" s="139"/>
      <c r="CM34" s="139"/>
      <c r="CN34" s="139"/>
      <c r="CO34" s="140">
        <v>1</v>
      </c>
      <c r="CP34" s="141">
        <v>5000</v>
      </c>
      <c r="CQ34" s="141">
        <v>5000</v>
      </c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>
        <f>AB35</f>
        <v>0</v>
      </c>
      <c r="B35" s="203" t="s">
        <v>133</v>
      </c>
      <c r="C35" s="203"/>
      <c r="D35" s="203" t="s">
        <v>134</v>
      </c>
      <c r="E35" s="203" t="s">
        <v>91</v>
      </c>
      <c r="F35" s="203" t="s">
        <v>64</v>
      </c>
      <c r="G35" s="203" t="s">
        <v>126</v>
      </c>
      <c r="H35" s="90" t="s">
        <v>127</v>
      </c>
      <c r="I35" s="205" t="s">
        <v>135</v>
      </c>
      <c r="J35" s="188">
        <v>30000</v>
      </c>
      <c r="K35" s="81">
        <v>0</v>
      </c>
      <c r="L35" s="81">
        <v>0</v>
      </c>
      <c r="M35" s="81">
        <v>43</v>
      </c>
      <c r="N35" s="91">
        <v>0</v>
      </c>
      <c r="O35" s="92">
        <v>0</v>
      </c>
      <c r="P35" s="93">
        <f>N35+O35</f>
        <v>0</v>
      </c>
      <c r="Q35" s="82">
        <f>IFERROR(P35/M35,"-")</f>
        <v>0</v>
      </c>
      <c r="R35" s="81">
        <v>0</v>
      </c>
      <c r="S35" s="81">
        <v>0</v>
      </c>
      <c r="T35" s="82" t="str">
        <f>IFERROR(S35/(O35+P35),"-")</f>
        <v>-</v>
      </c>
      <c r="U35" s="182">
        <f>IFERROR(J35/SUM(P35:P36),"-")</f>
        <v>30000</v>
      </c>
      <c r="V35" s="84">
        <v>0</v>
      </c>
      <c r="W35" s="82" t="str">
        <f>IF(P35=0,"-",V35/P35)</f>
        <v>-</v>
      </c>
      <c r="X35" s="186">
        <v>0</v>
      </c>
      <c r="Y35" s="187" t="str">
        <f>IFERROR(X35/P35,"-")</f>
        <v>-</v>
      </c>
      <c r="Z35" s="187" t="str">
        <f>IFERROR(X35/V35,"-")</f>
        <v>-</v>
      </c>
      <c r="AA35" s="188">
        <f>SUM(X35:X36)-SUM(J35:J36)</f>
        <v>-30000</v>
      </c>
      <c r="AB35" s="85">
        <f>SUM(X35:X36)/SUM(J35:J36)</f>
        <v>0</v>
      </c>
      <c r="AC35" s="79"/>
      <c r="AD35" s="94"/>
      <c r="AE35" s="95" t="str">
        <f>IF(P35=0,"",IF(AD35=0,"",(AD35/P35)))</f>
        <v/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/>
      <c r="AN35" s="101" t="str">
        <f>IF(P35=0,"",IF(AM35=0,"",(AM35/P35)))</f>
        <v/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/>
      <c r="AW35" s="107" t="str">
        <f>IF(P35=0,"",IF(AV35=0,"",(AV35/P35)))</f>
        <v/>
      </c>
      <c r="AX35" s="106"/>
      <c r="AY35" s="108" t="str">
        <f>IFERROR(AX35/AV35,"-")</f>
        <v>-</v>
      </c>
      <c r="AZ35" s="109"/>
      <c r="BA35" s="110" t="str">
        <f>IFERROR(AZ35/AV35,"-")</f>
        <v>-</v>
      </c>
      <c r="BB35" s="111"/>
      <c r="BC35" s="111"/>
      <c r="BD35" s="111"/>
      <c r="BE35" s="112"/>
      <c r="BF35" s="113" t="str">
        <f>IF(P35=0,"",IF(BE35=0,"",(BE35/P35)))</f>
        <v/>
      </c>
      <c r="BG35" s="112"/>
      <c r="BH35" s="114" t="str">
        <f>IFERROR(BG35/BE35,"-")</f>
        <v>-</v>
      </c>
      <c r="BI35" s="115"/>
      <c r="BJ35" s="116" t="str">
        <f>IFERROR(BI35/BE35,"-")</f>
        <v>-</v>
      </c>
      <c r="BK35" s="117"/>
      <c r="BL35" s="117"/>
      <c r="BM35" s="117"/>
      <c r="BN35" s="119"/>
      <c r="BO35" s="120" t="str">
        <f>IF(P35=0,"",IF(BN35=0,"",(BN35/P35)))</f>
        <v/>
      </c>
      <c r="BP35" s="121"/>
      <c r="BQ35" s="122" t="str">
        <f>IFERROR(BP35/BN35,"-")</f>
        <v>-</v>
      </c>
      <c r="BR35" s="123"/>
      <c r="BS35" s="124" t="str">
        <f>IFERROR(BR35/BN35,"-")</f>
        <v>-</v>
      </c>
      <c r="BT35" s="125"/>
      <c r="BU35" s="125"/>
      <c r="BV35" s="125"/>
      <c r="BW35" s="126"/>
      <c r="BX35" s="127" t="str">
        <f>IF(P35=0,"",IF(BW35=0,"",(BW35/P35)))</f>
        <v/>
      </c>
      <c r="BY35" s="128"/>
      <c r="BZ35" s="129" t="str">
        <f>IFERROR(BY35/BW35,"-")</f>
        <v>-</v>
      </c>
      <c r="CA35" s="130"/>
      <c r="CB35" s="131" t="str">
        <f>IFERROR(CA35/BW35,"-")</f>
        <v>-</v>
      </c>
      <c r="CC35" s="132"/>
      <c r="CD35" s="132"/>
      <c r="CE35" s="132"/>
      <c r="CF35" s="133"/>
      <c r="CG35" s="134" t="str">
        <f>IF(P35=0,"",IF(CF35=0,"",(CF35/P35)))</f>
        <v/>
      </c>
      <c r="CH35" s="135"/>
      <c r="CI35" s="136" t="str">
        <f>IFERROR(CH35/CF35,"-")</f>
        <v>-</v>
      </c>
      <c r="CJ35" s="137"/>
      <c r="CK35" s="138" t="str">
        <f>IFERROR(CJ35/CF35,"-")</f>
        <v>-</v>
      </c>
      <c r="CL35" s="139"/>
      <c r="CM35" s="139"/>
      <c r="CN35" s="139"/>
      <c r="CO35" s="140">
        <v>0</v>
      </c>
      <c r="CP35" s="141">
        <v>0</v>
      </c>
      <c r="CQ35" s="141"/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/>
      <c r="B36" s="203" t="s">
        <v>136</v>
      </c>
      <c r="C36" s="203"/>
      <c r="D36" s="203" t="s">
        <v>134</v>
      </c>
      <c r="E36" s="203" t="s">
        <v>91</v>
      </c>
      <c r="F36" s="203" t="s">
        <v>69</v>
      </c>
      <c r="G36" s="203"/>
      <c r="H36" s="90"/>
      <c r="I36" s="90"/>
      <c r="J36" s="188"/>
      <c r="K36" s="81">
        <v>13</v>
      </c>
      <c r="L36" s="81">
        <v>9</v>
      </c>
      <c r="M36" s="81">
        <v>0</v>
      </c>
      <c r="N36" s="91">
        <v>1</v>
      </c>
      <c r="O36" s="92">
        <v>0</v>
      </c>
      <c r="P36" s="93">
        <f>N36+O36</f>
        <v>1</v>
      </c>
      <c r="Q36" s="82" t="str">
        <f>IFERROR(P36/M36,"-")</f>
        <v>-</v>
      </c>
      <c r="R36" s="81">
        <v>0</v>
      </c>
      <c r="S36" s="81">
        <v>1</v>
      </c>
      <c r="T36" s="82">
        <f>IFERROR(S36/(O36+P36),"-")</f>
        <v>1</v>
      </c>
      <c r="U36" s="182"/>
      <c r="V36" s="84">
        <v>0</v>
      </c>
      <c r="W36" s="82">
        <f>IF(P36=0,"-",V36/P36)</f>
        <v>0</v>
      </c>
      <c r="X36" s="186">
        <v>0</v>
      </c>
      <c r="Y36" s="187">
        <f>IFERROR(X36/P36,"-")</f>
        <v>0</v>
      </c>
      <c r="Z36" s="187" t="str">
        <f>IFERROR(X36/V36,"-")</f>
        <v>-</v>
      </c>
      <c r="AA36" s="188"/>
      <c r="AB36" s="85"/>
      <c r="AC36" s="79"/>
      <c r="AD36" s="94"/>
      <c r="AE36" s="95">
        <f>IF(P36=0,"",IF(AD36=0,"",(AD36/P36)))</f>
        <v>0</v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/>
      <c r="AN36" s="101">
        <f>IF(P36=0,"",IF(AM36=0,"",(AM36/P36)))</f>
        <v>0</v>
      </c>
      <c r="AO36" s="100"/>
      <c r="AP36" s="102" t="str">
        <f>IFERROR(AP36/AM36,"-")</f>
        <v>-</v>
      </c>
      <c r="AQ36" s="103"/>
      <c r="AR36" s="104" t="str">
        <f>IFERROR(AQ36/AM36,"-")</f>
        <v>-</v>
      </c>
      <c r="AS36" s="105"/>
      <c r="AT36" s="105"/>
      <c r="AU36" s="105"/>
      <c r="AV36" s="106"/>
      <c r="AW36" s="107">
        <f>IF(P36=0,"",IF(AV36=0,"",(AV36/P36)))</f>
        <v>0</v>
      </c>
      <c r="AX36" s="106"/>
      <c r="AY36" s="108" t="str">
        <f>IFERROR(AX36/AV36,"-")</f>
        <v>-</v>
      </c>
      <c r="AZ36" s="109"/>
      <c r="BA36" s="110" t="str">
        <f>IFERROR(AZ36/AV36,"-")</f>
        <v>-</v>
      </c>
      <c r="BB36" s="111"/>
      <c r="BC36" s="111"/>
      <c r="BD36" s="111"/>
      <c r="BE36" s="112"/>
      <c r="BF36" s="113">
        <f>IF(P36=0,"",IF(BE36=0,"",(BE36/P36)))</f>
        <v>0</v>
      </c>
      <c r="BG36" s="112"/>
      <c r="BH36" s="114" t="str">
        <f>IFERROR(BG36/BE36,"-")</f>
        <v>-</v>
      </c>
      <c r="BI36" s="115"/>
      <c r="BJ36" s="116" t="str">
        <f>IFERROR(BI36/BE36,"-")</f>
        <v>-</v>
      </c>
      <c r="BK36" s="117"/>
      <c r="BL36" s="117"/>
      <c r="BM36" s="117"/>
      <c r="BN36" s="119"/>
      <c r="BO36" s="120">
        <f>IF(P36=0,"",IF(BN36=0,"",(BN36/P36)))</f>
        <v>0</v>
      </c>
      <c r="BP36" s="121"/>
      <c r="BQ36" s="122" t="str">
        <f>IFERROR(BP36/BN36,"-")</f>
        <v>-</v>
      </c>
      <c r="BR36" s="123"/>
      <c r="BS36" s="124" t="str">
        <f>IFERROR(BR36/BN36,"-")</f>
        <v>-</v>
      </c>
      <c r="BT36" s="125"/>
      <c r="BU36" s="125"/>
      <c r="BV36" s="125"/>
      <c r="BW36" s="126">
        <v>1</v>
      </c>
      <c r="BX36" s="127">
        <f>IF(P36=0,"",IF(BW36=0,"",(BW36/P36)))</f>
        <v>1</v>
      </c>
      <c r="BY36" s="128"/>
      <c r="BZ36" s="129">
        <f>IFERROR(BY36/BW36,"-")</f>
        <v>0</v>
      </c>
      <c r="CA36" s="130"/>
      <c r="CB36" s="131">
        <f>IFERROR(CA36/BW36,"-")</f>
        <v>0</v>
      </c>
      <c r="CC36" s="132"/>
      <c r="CD36" s="132"/>
      <c r="CE36" s="132"/>
      <c r="CF36" s="133"/>
      <c r="CG36" s="134">
        <f>IF(P36=0,"",IF(CF36=0,"",(CF36/P36)))</f>
        <v>0</v>
      </c>
      <c r="CH36" s="135"/>
      <c r="CI36" s="136" t="str">
        <f>IFERROR(CH36/CF36,"-")</f>
        <v>-</v>
      </c>
      <c r="CJ36" s="137"/>
      <c r="CK36" s="138" t="str">
        <f>IFERROR(CJ36/CF36,"-")</f>
        <v>-</v>
      </c>
      <c r="CL36" s="139"/>
      <c r="CM36" s="139"/>
      <c r="CN36" s="139"/>
      <c r="CO36" s="140">
        <v>0</v>
      </c>
      <c r="CP36" s="141">
        <v>0</v>
      </c>
      <c r="CQ36" s="141"/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>
        <f>AB37</f>
        <v>0</v>
      </c>
      <c r="B37" s="203" t="s">
        <v>137</v>
      </c>
      <c r="C37" s="203"/>
      <c r="D37" s="203" t="s">
        <v>138</v>
      </c>
      <c r="E37" s="203" t="s">
        <v>139</v>
      </c>
      <c r="F37" s="203" t="s">
        <v>64</v>
      </c>
      <c r="G37" s="203" t="s">
        <v>126</v>
      </c>
      <c r="H37" s="90" t="s">
        <v>127</v>
      </c>
      <c r="I37" s="204" t="s">
        <v>118</v>
      </c>
      <c r="J37" s="188">
        <v>30000</v>
      </c>
      <c r="K37" s="81">
        <v>6</v>
      </c>
      <c r="L37" s="81">
        <v>0</v>
      </c>
      <c r="M37" s="81">
        <v>39</v>
      </c>
      <c r="N37" s="91">
        <v>1</v>
      </c>
      <c r="O37" s="92">
        <v>0</v>
      </c>
      <c r="P37" s="93">
        <f>N37+O37</f>
        <v>1</v>
      </c>
      <c r="Q37" s="82">
        <f>IFERROR(P37/M37,"-")</f>
        <v>0.025641025641026</v>
      </c>
      <c r="R37" s="81">
        <v>0</v>
      </c>
      <c r="S37" s="81">
        <v>1</v>
      </c>
      <c r="T37" s="82">
        <f>IFERROR(S37/(O37+P37),"-")</f>
        <v>1</v>
      </c>
      <c r="U37" s="182">
        <f>IFERROR(J37/SUM(P37:P38),"-")</f>
        <v>7500</v>
      </c>
      <c r="V37" s="84">
        <v>0</v>
      </c>
      <c r="W37" s="82">
        <f>IF(P37=0,"-",V37/P37)</f>
        <v>0</v>
      </c>
      <c r="X37" s="186">
        <v>0</v>
      </c>
      <c r="Y37" s="187">
        <f>IFERROR(X37/P37,"-")</f>
        <v>0</v>
      </c>
      <c r="Z37" s="187" t="str">
        <f>IFERROR(X37/V37,"-")</f>
        <v>-</v>
      </c>
      <c r="AA37" s="188">
        <f>SUM(X37:X38)-SUM(J37:J38)</f>
        <v>-30000</v>
      </c>
      <c r="AB37" s="85">
        <f>SUM(X37:X38)/SUM(J37:J38)</f>
        <v>0</v>
      </c>
      <c r="AC37" s="79"/>
      <c r="AD37" s="94"/>
      <c r="AE37" s="95">
        <f>IF(P37=0,"",IF(AD37=0,"",(AD37/P37)))</f>
        <v>0</v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/>
      <c r="AN37" s="101">
        <f>IF(P37=0,"",IF(AM37=0,"",(AM37/P37)))</f>
        <v>0</v>
      </c>
      <c r="AO37" s="100"/>
      <c r="AP37" s="102" t="str">
        <f>IFERROR(AP37/AM37,"-")</f>
        <v>-</v>
      </c>
      <c r="AQ37" s="103"/>
      <c r="AR37" s="104" t="str">
        <f>IFERROR(AQ37/AM37,"-")</f>
        <v>-</v>
      </c>
      <c r="AS37" s="105"/>
      <c r="AT37" s="105"/>
      <c r="AU37" s="105"/>
      <c r="AV37" s="106"/>
      <c r="AW37" s="107">
        <f>IF(P37=0,"",IF(AV37=0,"",(AV37/P37)))</f>
        <v>0</v>
      </c>
      <c r="AX37" s="106"/>
      <c r="AY37" s="108" t="str">
        <f>IFERROR(AX37/AV37,"-")</f>
        <v>-</v>
      </c>
      <c r="AZ37" s="109"/>
      <c r="BA37" s="110" t="str">
        <f>IFERROR(AZ37/AV37,"-")</f>
        <v>-</v>
      </c>
      <c r="BB37" s="111"/>
      <c r="BC37" s="111"/>
      <c r="BD37" s="111"/>
      <c r="BE37" s="112"/>
      <c r="BF37" s="113">
        <f>IF(P37=0,"",IF(BE37=0,"",(BE37/P37)))</f>
        <v>0</v>
      </c>
      <c r="BG37" s="112"/>
      <c r="BH37" s="114" t="str">
        <f>IFERROR(BG37/BE37,"-")</f>
        <v>-</v>
      </c>
      <c r="BI37" s="115"/>
      <c r="BJ37" s="116" t="str">
        <f>IFERROR(BI37/BE37,"-")</f>
        <v>-</v>
      </c>
      <c r="BK37" s="117"/>
      <c r="BL37" s="117"/>
      <c r="BM37" s="117"/>
      <c r="BN37" s="119">
        <v>1</v>
      </c>
      <c r="BO37" s="120">
        <f>IF(P37=0,"",IF(BN37=0,"",(BN37/P37)))</f>
        <v>1</v>
      </c>
      <c r="BP37" s="121"/>
      <c r="BQ37" s="122">
        <f>IFERROR(BP37/BN37,"-")</f>
        <v>0</v>
      </c>
      <c r="BR37" s="123"/>
      <c r="BS37" s="124">
        <f>IFERROR(BR37/BN37,"-")</f>
        <v>0</v>
      </c>
      <c r="BT37" s="125"/>
      <c r="BU37" s="125"/>
      <c r="BV37" s="125"/>
      <c r="BW37" s="126"/>
      <c r="BX37" s="127">
        <f>IF(P37=0,"",IF(BW37=0,"",(BW37/P37)))</f>
        <v>0</v>
      </c>
      <c r="BY37" s="128"/>
      <c r="BZ37" s="129" t="str">
        <f>IFERROR(BY37/BW37,"-")</f>
        <v>-</v>
      </c>
      <c r="CA37" s="130"/>
      <c r="CB37" s="131" t="str">
        <f>IFERROR(CA37/BW37,"-")</f>
        <v>-</v>
      </c>
      <c r="CC37" s="132"/>
      <c r="CD37" s="132"/>
      <c r="CE37" s="132"/>
      <c r="CF37" s="133"/>
      <c r="CG37" s="134">
        <f>IF(P37=0,"",IF(CF37=0,"",(CF37/P37)))</f>
        <v>0</v>
      </c>
      <c r="CH37" s="135"/>
      <c r="CI37" s="136" t="str">
        <f>IFERROR(CH37/CF37,"-")</f>
        <v>-</v>
      </c>
      <c r="CJ37" s="137"/>
      <c r="CK37" s="138" t="str">
        <f>IFERROR(CJ37/CF37,"-")</f>
        <v>-</v>
      </c>
      <c r="CL37" s="139"/>
      <c r="CM37" s="139"/>
      <c r="CN37" s="139"/>
      <c r="CO37" s="140">
        <v>0</v>
      </c>
      <c r="CP37" s="141">
        <v>0</v>
      </c>
      <c r="CQ37" s="141"/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80"/>
      <c r="B38" s="203" t="s">
        <v>140</v>
      </c>
      <c r="C38" s="203"/>
      <c r="D38" s="203" t="s">
        <v>138</v>
      </c>
      <c r="E38" s="203" t="s">
        <v>139</v>
      </c>
      <c r="F38" s="203" t="s">
        <v>69</v>
      </c>
      <c r="G38" s="203"/>
      <c r="H38" s="90"/>
      <c r="I38" s="90"/>
      <c r="J38" s="188"/>
      <c r="K38" s="81">
        <v>10</v>
      </c>
      <c r="L38" s="81">
        <v>8</v>
      </c>
      <c r="M38" s="81">
        <v>7</v>
      </c>
      <c r="N38" s="91">
        <v>3</v>
      </c>
      <c r="O38" s="92">
        <v>0</v>
      </c>
      <c r="P38" s="93">
        <f>N38+O38</f>
        <v>3</v>
      </c>
      <c r="Q38" s="82">
        <f>IFERROR(P38/M38,"-")</f>
        <v>0.42857142857143</v>
      </c>
      <c r="R38" s="81">
        <v>0</v>
      </c>
      <c r="S38" s="81">
        <v>2</v>
      </c>
      <c r="T38" s="82">
        <f>IFERROR(S38/(O38+P38),"-")</f>
        <v>0.66666666666667</v>
      </c>
      <c r="U38" s="182"/>
      <c r="V38" s="84">
        <v>0</v>
      </c>
      <c r="W38" s="82">
        <f>IF(P38=0,"-",V38/P38)</f>
        <v>0</v>
      </c>
      <c r="X38" s="186">
        <v>0</v>
      </c>
      <c r="Y38" s="187">
        <f>IFERROR(X38/P38,"-")</f>
        <v>0</v>
      </c>
      <c r="Z38" s="187" t="str">
        <f>IFERROR(X38/V38,"-")</f>
        <v>-</v>
      </c>
      <c r="AA38" s="188"/>
      <c r="AB38" s="85"/>
      <c r="AC38" s="79"/>
      <c r="AD38" s="94"/>
      <c r="AE38" s="95">
        <f>IF(P38=0,"",IF(AD38=0,"",(AD38/P38)))</f>
        <v>0</v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/>
      <c r="AN38" s="101">
        <f>IF(P38=0,"",IF(AM38=0,"",(AM38/P38)))</f>
        <v>0</v>
      </c>
      <c r="AO38" s="100"/>
      <c r="AP38" s="102" t="str">
        <f>IFERROR(AP38/AM38,"-")</f>
        <v>-</v>
      </c>
      <c r="AQ38" s="103"/>
      <c r="AR38" s="104" t="str">
        <f>IFERROR(AQ38/AM38,"-")</f>
        <v>-</v>
      </c>
      <c r="AS38" s="105"/>
      <c r="AT38" s="105"/>
      <c r="AU38" s="105"/>
      <c r="AV38" s="106"/>
      <c r="AW38" s="107">
        <f>IF(P38=0,"",IF(AV38=0,"",(AV38/P38)))</f>
        <v>0</v>
      </c>
      <c r="AX38" s="106"/>
      <c r="AY38" s="108" t="str">
        <f>IFERROR(AX38/AV38,"-")</f>
        <v>-</v>
      </c>
      <c r="AZ38" s="109"/>
      <c r="BA38" s="110" t="str">
        <f>IFERROR(AZ38/AV38,"-")</f>
        <v>-</v>
      </c>
      <c r="BB38" s="111"/>
      <c r="BC38" s="111"/>
      <c r="BD38" s="111"/>
      <c r="BE38" s="112"/>
      <c r="BF38" s="113">
        <f>IF(P38=0,"",IF(BE38=0,"",(BE38/P38)))</f>
        <v>0</v>
      </c>
      <c r="BG38" s="112"/>
      <c r="BH38" s="114" t="str">
        <f>IFERROR(BG38/BE38,"-")</f>
        <v>-</v>
      </c>
      <c r="BI38" s="115"/>
      <c r="BJ38" s="116" t="str">
        <f>IFERROR(BI38/BE38,"-")</f>
        <v>-</v>
      </c>
      <c r="BK38" s="117"/>
      <c r="BL38" s="117"/>
      <c r="BM38" s="117"/>
      <c r="BN38" s="119">
        <v>1</v>
      </c>
      <c r="BO38" s="120">
        <f>IF(P38=0,"",IF(BN38=0,"",(BN38/P38)))</f>
        <v>0.33333333333333</v>
      </c>
      <c r="BP38" s="121"/>
      <c r="BQ38" s="122">
        <f>IFERROR(BP38/BN38,"-")</f>
        <v>0</v>
      </c>
      <c r="BR38" s="123"/>
      <c r="BS38" s="124">
        <f>IFERROR(BR38/BN38,"-")</f>
        <v>0</v>
      </c>
      <c r="BT38" s="125"/>
      <c r="BU38" s="125"/>
      <c r="BV38" s="125"/>
      <c r="BW38" s="126"/>
      <c r="BX38" s="127">
        <f>IF(P38=0,"",IF(BW38=0,"",(BW38/P38)))</f>
        <v>0</v>
      </c>
      <c r="BY38" s="128"/>
      <c r="BZ38" s="129" t="str">
        <f>IFERROR(BY38/BW38,"-")</f>
        <v>-</v>
      </c>
      <c r="CA38" s="130"/>
      <c r="CB38" s="131" t="str">
        <f>IFERROR(CA38/BW38,"-")</f>
        <v>-</v>
      </c>
      <c r="CC38" s="132"/>
      <c r="CD38" s="132"/>
      <c r="CE38" s="132"/>
      <c r="CF38" s="133">
        <v>2</v>
      </c>
      <c r="CG38" s="134">
        <f>IF(P38=0,"",IF(CF38=0,"",(CF38/P38)))</f>
        <v>0.66666666666667</v>
      </c>
      <c r="CH38" s="135"/>
      <c r="CI38" s="136">
        <f>IFERROR(CH38/CF38,"-")</f>
        <v>0</v>
      </c>
      <c r="CJ38" s="137"/>
      <c r="CK38" s="138">
        <f>IFERROR(CJ38/CF38,"-")</f>
        <v>0</v>
      </c>
      <c r="CL38" s="139"/>
      <c r="CM38" s="139"/>
      <c r="CN38" s="139"/>
      <c r="CO38" s="140">
        <v>0</v>
      </c>
      <c r="CP38" s="141">
        <v>0</v>
      </c>
      <c r="CQ38" s="141"/>
      <c r="CR38" s="141"/>
      <c r="CS38" s="142" t="str">
        <f>IF(AND(CQ38=0,CR38=0),"",IF(AND(CQ38&lt;=100000,CR38&lt;=100000),"",IF(CQ38/CP38&gt;0.7,"男高",IF(CR38/CP38&gt;0.7,"女高",""))))</f>
        <v/>
      </c>
    </row>
    <row r="39" spans="1:98">
      <c r="A39" s="80">
        <f>AB39</f>
        <v>0.1</v>
      </c>
      <c r="B39" s="203" t="s">
        <v>141</v>
      </c>
      <c r="C39" s="203"/>
      <c r="D39" s="203" t="s">
        <v>142</v>
      </c>
      <c r="E39" s="203" t="s">
        <v>82</v>
      </c>
      <c r="F39" s="203" t="s">
        <v>64</v>
      </c>
      <c r="G39" s="203" t="s">
        <v>121</v>
      </c>
      <c r="H39" s="90" t="s">
        <v>143</v>
      </c>
      <c r="I39" s="204" t="s">
        <v>144</v>
      </c>
      <c r="J39" s="188">
        <v>100000</v>
      </c>
      <c r="K39" s="81">
        <v>2</v>
      </c>
      <c r="L39" s="81">
        <v>0</v>
      </c>
      <c r="M39" s="81">
        <v>36</v>
      </c>
      <c r="N39" s="91">
        <v>0</v>
      </c>
      <c r="O39" s="92">
        <v>0</v>
      </c>
      <c r="P39" s="93">
        <f>N39+O39</f>
        <v>0</v>
      </c>
      <c r="Q39" s="82">
        <f>IFERROR(P39/M39,"-")</f>
        <v>0</v>
      </c>
      <c r="R39" s="81">
        <v>0</v>
      </c>
      <c r="S39" s="81">
        <v>0</v>
      </c>
      <c r="T39" s="82" t="str">
        <f>IFERROR(S39/(O39+P39),"-")</f>
        <v>-</v>
      </c>
      <c r="U39" s="182">
        <f>IFERROR(J39/SUM(P39:P43),"-")</f>
        <v>4761.9047619048</v>
      </c>
      <c r="V39" s="84">
        <v>0</v>
      </c>
      <c r="W39" s="82" t="str">
        <f>IF(P39=0,"-",V39/P39)</f>
        <v>-</v>
      </c>
      <c r="X39" s="186">
        <v>0</v>
      </c>
      <c r="Y39" s="187" t="str">
        <f>IFERROR(X39/P39,"-")</f>
        <v>-</v>
      </c>
      <c r="Z39" s="187" t="str">
        <f>IFERROR(X39/V39,"-")</f>
        <v>-</v>
      </c>
      <c r="AA39" s="188">
        <f>SUM(X39:X43)-SUM(J39:J43)</f>
        <v>-90000</v>
      </c>
      <c r="AB39" s="85">
        <f>SUM(X39:X43)/SUM(J39:J43)</f>
        <v>0.1</v>
      </c>
      <c r="AC39" s="79"/>
      <c r="AD39" s="94"/>
      <c r="AE39" s="95" t="str">
        <f>IF(P39=0,"",IF(AD39=0,"",(AD39/P39)))</f>
        <v/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/>
      <c r="AN39" s="101" t="str">
        <f>IF(P39=0,"",IF(AM39=0,"",(AM39/P39)))</f>
        <v/>
      </c>
      <c r="AO39" s="100"/>
      <c r="AP39" s="102" t="str">
        <f>IFERROR(AP39/AM39,"-")</f>
        <v>-</v>
      </c>
      <c r="AQ39" s="103"/>
      <c r="AR39" s="104" t="str">
        <f>IFERROR(AQ39/AM39,"-")</f>
        <v>-</v>
      </c>
      <c r="AS39" s="105"/>
      <c r="AT39" s="105"/>
      <c r="AU39" s="105"/>
      <c r="AV39" s="106"/>
      <c r="AW39" s="107" t="str">
        <f>IF(P39=0,"",IF(AV39=0,"",(AV39/P39)))</f>
        <v/>
      </c>
      <c r="AX39" s="106"/>
      <c r="AY39" s="108" t="str">
        <f>IFERROR(AX39/AV39,"-")</f>
        <v>-</v>
      </c>
      <c r="AZ39" s="109"/>
      <c r="BA39" s="110" t="str">
        <f>IFERROR(AZ39/AV39,"-")</f>
        <v>-</v>
      </c>
      <c r="BB39" s="111"/>
      <c r="BC39" s="111"/>
      <c r="BD39" s="111"/>
      <c r="BE39" s="112"/>
      <c r="BF39" s="113" t="str">
        <f>IF(P39=0,"",IF(BE39=0,"",(BE39/P39)))</f>
        <v/>
      </c>
      <c r="BG39" s="112"/>
      <c r="BH39" s="114" t="str">
        <f>IFERROR(BG39/BE39,"-")</f>
        <v>-</v>
      </c>
      <c r="BI39" s="115"/>
      <c r="BJ39" s="116" t="str">
        <f>IFERROR(BI39/BE39,"-")</f>
        <v>-</v>
      </c>
      <c r="BK39" s="117"/>
      <c r="BL39" s="117"/>
      <c r="BM39" s="117"/>
      <c r="BN39" s="119"/>
      <c r="BO39" s="120" t="str">
        <f>IF(P39=0,"",IF(BN39=0,"",(BN39/P39)))</f>
        <v/>
      </c>
      <c r="BP39" s="121"/>
      <c r="BQ39" s="122" t="str">
        <f>IFERROR(BP39/BN39,"-")</f>
        <v>-</v>
      </c>
      <c r="BR39" s="123"/>
      <c r="BS39" s="124" t="str">
        <f>IFERROR(BR39/BN39,"-")</f>
        <v>-</v>
      </c>
      <c r="BT39" s="125"/>
      <c r="BU39" s="125"/>
      <c r="BV39" s="125"/>
      <c r="BW39" s="126"/>
      <c r="BX39" s="127" t="str">
        <f>IF(P39=0,"",IF(BW39=0,"",(BW39/P39)))</f>
        <v/>
      </c>
      <c r="BY39" s="128"/>
      <c r="BZ39" s="129" t="str">
        <f>IFERROR(BY39/BW39,"-")</f>
        <v>-</v>
      </c>
      <c r="CA39" s="130"/>
      <c r="CB39" s="131" t="str">
        <f>IFERROR(CA39/BW39,"-")</f>
        <v>-</v>
      </c>
      <c r="CC39" s="132"/>
      <c r="CD39" s="132"/>
      <c r="CE39" s="132"/>
      <c r="CF39" s="133"/>
      <c r="CG39" s="134" t="str">
        <f>IF(P39=0,"",IF(CF39=0,"",(CF39/P39)))</f>
        <v/>
      </c>
      <c r="CH39" s="135"/>
      <c r="CI39" s="136" t="str">
        <f>IFERROR(CH39/CF39,"-")</f>
        <v>-</v>
      </c>
      <c r="CJ39" s="137"/>
      <c r="CK39" s="138" t="str">
        <f>IFERROR(CJ39/CF39,"-")</f>
        <v>-</v>
      </c>
      <c r="CL39" s="139"/>
      <c r="CM39" s="139"/>
      <c r="CN39" s="139"/>
      <c r="CO39" s="140">
        <v>0</v>
      </c>
      <c r="CP39" s="141">
        <v>0</v>
      </c>
      <c r="CQ39" s="141"/>
      <c r="CR39" s="141"/>
      <c r="CS39" s="142" t="str">
        <f>IF(AND(CQ39=0,CR39=0),"",IF(AND(CQ39&lt;=100000,CR39&lt;=100000),"",IF(CQ39/CP39&gt;0.7,"男高",IF(CR39/CP39&gt;0.7,"女高",""))))</f>
        <v/>
      </c>
    </row>
    <row r="40" spans="1:98">
      <c r="A40" s="80"/>
      <c r="B40" s="203" t="s">
        <v>145</v>
      </c>
      <c r="C40" s="203"/>
      <c r="D40" s="203" t="s">
        <v>146</v>
      </c>
      <c r="E40" s="203" t="s">
        <v>87</v>
      </c>
      <c r="F40" s="203" t="s">
        <v>64</v>
      </c>
      <c r="G40" s="203" t="s">
        <v>121</v>
      </c>
      <c r="H40" s="90" t="s">
        <v>143</v>
      </c>
      <c r="I40" s="204" t="s">
        <v>131</v>
      </c>
      <c r="J40" s="188"/>
      <c r="K40" s="81">
        <v>8</v>
      </c>
      <c r="L40" s="81">
        <v>0</v>
      </c>
      <c r="M40" s="81">
        <v>48</v>
      </c>
      <c r="N40" s="91">
        <v>3</v>
      </c>
      <c r="O40" s="92">
        <v>0</v>
      </c>
      <c r="P40" s="93">
        <f>N40+O40</f>
        <v>3</v>
      </c>
      <c r="Q40" s="82">
        <f>IFERROR(P40/M40,"-")</f>
        <v>0.0625</v>
      </c>
      <c r="R40" s="81">
        <v>0</v>
      </c>
      <c r="S40" s="81">
        <v>1</v>
      </c>
      <c r="T40" s="82">
        <f>IFERROR(S40/(O40+P40),"-")</f>
        <v>0.33333333333333</v>
      </c>
      <c r="U40" s="182"/>
      <c r="V40" s="84">
        <v>0</v>
      </c>
      <c r="W40" s="82">
        <f>IF(P40=0,"-",V40/P40)</f>
        <v>0</v>
      </c>
      <c r="X40" s="186">
        <v>0</v>
      </c>
      <c r="Y40" s="187">
        <f>IFERROR(X40/P40,"-")</f>
        <v>0</v>
      </c>
      <c r="Z40" s="187" t="str">
        <f>IFERROR(X40/V40,"-")</f>
        <v>-</v>
      </c>
      <c r="AA40" s="188"/>
      <c r="AB40" s="85"/>
      <c r="AC40" s="79"/>
      <c r="AD40" s="94"/>
      <c r="AE40" s="95">
        <f>IF(P40=0,"",IF(AD40=0,"",(AD40/P40)))</f>
        <v>0</v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/>
      <c r="AN40" s="101">
        <f>IF(P40=0,"",IF(AM40=0,"",(AM40/P40)))</f>
        <v>0</v>
      </c>
      <c r="AO40" s="100"/>
      <c r="AP40" s="102" t="str">
        <f>IFERROR(AP40/AM40,"-")</f>
        <v>-</v>
      </c>
      <c r="AQ40" s="103"/>
      <c r="AR40" s="104" t="str">
        <f>IFERROR(AQ40/AM40,"-")</f>
        <v>-</v>
      </c>
      <c r="AS40" s="105"/>
      <c r="AT40" s="105"/>
      <c r="AU40" s="105"/>
      <c r="AV40" s="106"/>
      <c r="AW40" s="107">
        <f>IF(P40=0,"",IF(AV40=0,"",(AV40/P40)))</f>
        <v>0</v>
      </c>
      <c r="AX40" s="106"/>
      <c r="AY40" s="108" t="str">
        <f>IFERROR(AX40/AV40,"-")</f>
        <v>-</v>
      </c>
      <c r="AZ40" s="109"/>
      <c r="BA40" s="110" t="str">
        <f>IFERROR(AZ40/AV40,"-")</f>
        <v>-</v>
      </c>
      <c r="BB40" s="111"/>
      <c r="BC40" s="111"/>
      <c r="BD40" s="111"/>
      <c r="BE40" s="112">
        <v>2</v>
      </c>
      <c r="BF40" s="113">
        <f>IF(P40=0,"",IF(BE40=0,"",(BE40/P40)))</f>
        <v>0.66666666666667</v>
      </c>
      <c r="BG40" s="112"/>
      <c r="BH40" s="114">
        <f>IFERROR(BG40/BE40,"-")</f>
        <v>0</v>
      </c>
      <c r="BI40" s="115"/>
      <c r="BJ40" s="116">
        <f>IFERROR(BI40/BE40,"-")</f>
        <v>0</v>
      </c>
      <c r="BK40" s="117"/>
      <c r="BL40" s="117"/>
      <c r="BM40" s="117"/>
      <c r="BN40" s="119">
        <v>1</v>
      </c>
      <c r="BO40" s="120">
        <f>IF(P40=0,"",IF(BN40=0,"",(BN40/P40)))</f>
        <v>0.33333333333333</v>
      </c>
      <c r="BP40" s="121"/>
      <c r="BQ40" s="122">
        <f>IFERROR(BP40/BN40,"-")</f>
        <v>0</v>
      </c>
      <c r="BR40" s="123"/>
      <c r="BS40" s="124">
        <f>IFERROR(BR40/BN40,"-")</f>
        <v>0</v>
      </c>
      <c r="BT40" s="125"/>
      <c r="BU40" s="125"/>
      <c r="BV40" s="125"/>
      <c r="BW40" s="126"/>
      <c r="BX40" s="127">
        <f>IF(P40=0,"",IF(BW40=0,"",(BW40/P40)))</f>
        <v>0</v>
      </c>
      <c r="BY40" s="128"/>
      <c r="BZ40" s="129" t="str">
        <f>IFERROR(BY40/BW40,"-")</f>
        <v>-</v>
      </c>
      <c r="CA40" s="130"/>
      <c r="CB40" s="131" t="str">
        <f>IFERROR(CA40/BW40,"-")</f>
        <v>-</v>
      </c>
      <c r="CC40" s="132"/>
      <c r="CD40" s="132"/>
      <c r="CE40" s="132"/>
      <c r="CF40" s="133"/>
      <c r="CG40" s="134">
        <f>IF(P40=0,"",IF(CF40=0,"",(CF40/P40)))</f>
        <v>0</v>
      </c>
      <c r="CH40" s="135"/>
      <c r="CI40" s="136" t="str">
        <f>IFERROR(CH40/CF40,"-")</f>
        <v>-</v>
      </c>
      <c r="CJ40" s="137"/>
      <c r="CK40" s="138" t="str">
        <f>IFERROR(CJ40/CF40,"-")</f>
        <v>-</v>
      </c>
      <c r="CL40" s="139"/>
      <c r="CM40" s="139"/>
      <c r="CN40" s="139"/>
      <c r="CO40" s="140">
        <v>0</v>
      </c>
      <c r="CP40" s="141">
        <v>0</v>
      </c>
      <c r="CQ40" s="141"/>
      <c r="CR40" s="141"/>
      <c r="CS40" s="142" t="str">
        <f>IF(AND(CQ40=0,CR40=0),"",IF(AND(CQ40&lt;=100000,CR40&lt;=100000),"",IF(CQ40/CP40&gt;0.7,"男高",IF(CR40/CP40&gt;0.7,"女高",""))))</f>
        <v/>
      </c>
    </row>
    <row r="41" spans="1:98">
      <c r="A41" s="80"/>
      <c r="B41" s="203" t="s">
        <v>147</v>
      </c>
      <c r="C41" s="203"/>
      <c r="D41" s="203" t="s">
        <v>148</v>
      </c>
      <c r="E41" s="203" t="s">
        <v>91</v>
      </c>
      <c r="F41" s="203" t="s">
        <v>64</v>
      </c>
      <c r="G41" s="203" t="s">
        <v>121</v>
      </c>
      <c r="H41" s="90" t="s">
        <v>143</v>
      </c>
      <c r="I41" s="204" t="s">
        <v>75</v>
      </c>
      <c r="J41" s="188"/>
      <c r="K41" s="81">
        <v>7</v>
      </c>
      <c r="L41" s="81">
        <v>0</v>
      </c>
      <c r="M41" s="81">
        <v>37</v>
      </c>
      <c r="N41" s="91">
        <v>4</v>
      </c>
      <c r="O41" s="92">
        <v>0</v>
      </c>
      <c r="P41" s="93">
        <f>N41+O41</f>
        <v>4</v>
      </c>
      <c r="Q41" s="82">
        <f>IFERROR(P41/M41,"-")</f>
        <v>0.10810810810811</v>
      </c>
      <c r="R41" s="81">
        <v>0</v>
      </c>
      <c r="S41" s="81">
        <v>1</v>
      </c>
      <c r="T41" s="82">
        <f>IFERROR(S41/(O41+P41),"-")</f>
        <v>0.25</v>
      </c>
      <c r="U41" s="182"/>
      <c r="V41" s="84">
        <v>0</v>
      </c>
      <c r="W41" s="82">
        <f>IF(P41=0,"-",V41/P41)</f>
        <v>0</v>
      </c>
      <c r="X41" s="186">
        <v>0</v>
      </c>
      <c r="Y41" s="187">
        <f>IFERROR(X41/P41,"-")</f>
        <v>0</v>
      </c>
      <c r="Z41" s="187" t="str">
        <f>IFERROR(X41/V41,"-")</f>
        <v>-</v>
      </c>
      <c r="AA41" s="188"/>
      <c r="AB41" s="85"/>
      <c r="AC41" s="79"/>
      <c r="AD41" s="94"/>
      <c r="AE41" s="95">
        <f>IF(P41=0,"",IF(AD41=0,"",(AD41/P41)))</f>
        <v>0</v>
      </c>
      <c r="AF41" s="94"/>
      <c r="AG41" s="96" t="str">
        <f>IFERROR(AF41/AD41,"-")</f>
        <v>-</v>
      </c>
      <c r="AH41" s="97"/>
      <c r="AI41" s="98" t="str">
        <f>IFERROR(AH41/AD41,"-")</f>
        <v>-</v>
      </c>
      <c r="AJ41" s="99"/>
      <c r="AK41" s="99"/>
      <c r="AL41" s="99"/>
      <c r="AM41" s="100"/>
      <c r="AN41" s="101">
        <f>IF(P41=0,"",IF(AM41=0,"",(AM41/P41)))</f>
        <v>0</v>
      </c>
      <c r="AO41" s="100"/>
      <c r="AP41" s="102" t="str">
        <f>IFERROR(AP41/AM41,"-")</f>
        <v>-</v>
      </c>
      <c r="AQ41" s="103"/>
      <c r="AR41" s="104" t="str">
        <f>IFERROR(AQ41/AM41,"-")</f>
        <v>-</v>
      </c>
      <c r="AS41" s="105"/>
      <c r="AT41" s="105"/>
      <c r="AU41" s="105"/>
      <c r="AV41" s="106"/>
      <c r="AW41" s="107">
        <f>IF(P41=0,"",IF(AV41=0,"",(AV41/P41)))</f>
        <v>0</v>
      </c>
      <c r="AX41" s="106"/>
      <c r="AY41" s="108" t="str">
        <f>IFERROR(AX41/AV41,"-")</f>
        <v>-</v>
      </c>
      <c r="AZ41" s="109"/>
      <c r="BA41" s="110" t="str">
        <f>IFERROR(AZ41/AV41,"-")</f>
        <v>-</v>
      </c>
      <c r="BB41" s="111"/>
      <c r="BC41" s="111"/>
      <c r="BD41" s="111"/>
      <c r="BE41" s="112">
        <v>2</v>
      </c>
      <c r="BF41" s="113">
        <f>IF(P41=0,"",IF(BE41=0,"",(BE41/P41)))</f>
        <v>0.5</v>
      </c>
      <c r="BG41" s="112"/>
      <c r="BH41" s="114">
        <f>IFERROR(BG41/BE41,"-")</f>
        <v>0</v>
      </c>
      <c r="BI41" s="115"/>
      <c r="BJ41" s="116">
        <f>IFERROR(BI41/BE41,"-")</f>
        <v>0</v>
      </c>
      <c r="BK41" s="117"/>
      <c r="BL41" s="117"/>
      <c r="BM41" s="117"/>
      <c r="BN41" s="119">
        <v>1</v>
      </c>
      <c r="BO41" s="120">
        <f>IF(P41=0,"",IF(BN41=0,"",(BN41/P41)))</f>
        <v>0.25</v>
      </c>
      <c r="BP41" s="121"/>
      <c r="BQ41" s="122">
        <f>IFERROR(BP41/BN41,"-")</f>
        <v>0</v>
      </c>
      <c r="BR41" s="123"/>
      <c r="BS41" s="124">
        <f>IFERROR(BR41/BN41,"-")</f>
        <v>0</v>
      </c>
      <c r="BT41" s="125"/>
      <c r="BU41" s="125"/>
      <c r="BV41" s="125"/>
      <c r="BW41" s="126">
        <v>1</v>
      </c>
      <c r="BX41" s="127">
        <f>IF(P41=0,"",IF(BW41=0,"",(BW41/P41)))</f>
        <v>0.25</v>
      </c>
      <c r="BY41" s="128"/>
      <c r="BZ41" s="129">
        <f>IFERROR(BY41/BW41,"-")</f>
        <v>0</v>
      </c>
      <c r="CA41" s="130"/>
      <c r="CB41" s="131">
        <f>IFERROR(CA41/BW41,"-")</f>
        <v>0</v>
      </c>
      <c r="CC41" s="132"/>
      <c r="CD41" s="132"/>
      <c r="CE41" s="132"/>
      <c r="CF41" s="133"/>
      <c r="CG41" s="134">
        <f>IF(P41=0,"",IF(CF41=0,"",(CF41/P41)))</f>
        <v>0</v>
      </c>
      <c r="CH41" s="135"/>
      <c r="CI41" s="136" t="str">
        <f>IFERROR(CH41/CF41,"-")</f>
        <v>-</v>
      </c>
      <c r="CJ41" s="137"/>
      <c r="CK41" s="138" t="str">
        <f>IFERROR(CJ41/CF41,"-")</f>
        <v>-</v>
      </c>
      <c r="CL41" s="139"/>
      <c r="CM41" s="139"/>
      <c r="CN41" s="139"/>
      <c r="CO41" s="140">
        <v>0</v>
      </c>
      <c r="CP41" s="141">
        <v>0</v>
      </c>
      <c r="CQ41" s="141"/>
      <c r="CR41" s="141"/>
      <c r="CS41" s="142" t="str">
        <f>IF(AND(CQ41=0,CR41=0),"",IF(AND(CQ41&lt;=100000,CR41&lt;=100000),"",IF(CQ41/CP41&gt;0.7,"男高",IF(CR41/CP41&gt;0.7,"女高",""))))</f>
        <v/>
      </c>
    </row>
    <row r="42" spans="1:98">
      <c r="A42" s="80"/>
      <c r="B42" s="203" t="s">
        <v>149</v>
      </c>
      <c r="C42" s="203"/>
      <c r="D42" s="203" t="s">
        <v>150</v>
      </c>
      <c r="E42" s="203" t="s">
        <v>139</v>
      </c>
      <c r="F42" s="203" t="s">
        <v>64</v>
      </c>
      <c r="G42" s="203" t="s">
        <v>121</v>
      </c>
      <c r="H42" s="90" t="s">
        <v>143</v>
      </c>
      <c r="I42" s="204" t="s">
        <v>118</v>
      </c>
      <c r="J42" s="188"/>
      <c r="K42" s="81">
        <v>14</v>
      </c>
      <c r="L42" s="81">
        <v>0</v>
      </c>
      <c r="M42" s="81">
        <v>69</v>
      </c>
      <c r="N42" s="91">
        <v>5</v>
      </c>
      <c r="O42" s="92">
        <v>0</v>
      </c>
      <c r="P42" s="93">
        <f>N42+O42</f>
        <v>5</v>
      </c>
      <c r="Q42" s="82">
        <f>IFERROR(P42/M42,"-")</f>
        <v>0.072463768115942</v>
      </c>
      <c r="R42" s="81">
        <v>0</v>
      </c>
      <c r="S42" s="81">
        <v>4</v>
      </c>
      <c r="T42" s="82">
        <f>IFERROR(S42/(O42+P42),"-")</f>
        <v>0.8</v>
      </c>
      <c r="U42" s="182"/>
      <c r="V42" s="84">
        <v>0</v>
      </c>
      <c r="W42" s="82">
        <f>IF(P42=0,"-",V42/P42)</f>
        <v>0</v>
      </c>
      <c r="X42" s="186">
        <v>0</v>
      </c>
      <c r="Y42" s="187">
        <f>IFERROR(X42/P42,"-")</f>
        <v>0</v>
      </c>
      <c r="Z42" s="187" t="str">
        <f>IFERROR(X42/V42,"-")</f>
        <v>-</v>
      </c>
      <c r="AA42" s="188"/>
      <c r="AB42" s="85"/>
      <c r="AC42" s="79"/>
      <c r="AD42" s="94"/>
      <c r="AE42" s="95">
        <f>IF(P42=0,"",IF(AD42=0,"",(AD42/P42)))</f>
        <v>0</v>
      </c>
      <c r="AF42" s="94"/>
      <c r="AG42" s="96" t="str">
        <f>IFERROR(AF42/AD42,"-")</f>
        <v>-</v>
      </c>
      <c r="AH42" s="97"/>
      <c r="AI42" s="98" t="str">
        <f>IFERROR(AH42/AD42,"-")</f>
        <v>-</v>
      </c>
      <c r="AJ42" s="99"/>
      <c r="AK42" s="99"/>
      <c r="AL42" s="99"/>
      <c r="AM42" s="100"/>
      <c r="AN42" s="101">
        <f>IF(P42=0,"",IF(AM42=0,"",(AM42/P42)))</f>
        <v>0</v>
      </c>
      <c r="AO42" s="100"/>
      <c r="AP42" s="102" t="str">
        <f>IFERROR(AP42/AM42,"-")</f>
        <v>-</v>
      </c>
      <c r="AQ42" s="103"/>
      <c r="AR42" s="104" t="str">
        <f>IFERROR(AQ42/AM42,"-")</f>
        <v>-</v>
      </c>
      <c r="AS42" s="105"/>
      <c r="AT42" s="105"/>
      <c r="AU42" s="105"/>
      <c r="AV42" s="106"/>
      <c r="AW42" s="107">
        <f>IF(P42=0,"",IF(AV42=0,"",(AV42/P42)))</f>
        <v>0</v>
      </c>
      <c r="AX42" s="106"/>
      <c r="AY42" s="108" t="str">
        <f>IFERROR(AX42/AV42,"-")</f>
        <v>-</v>
      </c>
      <c r="AZ42" s="109"/>
      <c r="BA42" s="110" t="str">
        <f>IFERROR(AZ42/AV42,"-")</f>
        <v>-</v>
      </c>
      <c r="BB42" s="111"/>
      <c r="BC42" s="111"/>
      <c r="BD42" s="111"/>
      <c r="BE42" s="112">
        <v>2</v>
      </c>
      <c r="BF42" s="113">
        <f>IF(P42=0,"",IF(BE42=0,"",(BE42/P42)))</f>
        <v>0.4</v>
      </c>
      <c r="BG42" s="112"/>
      <c r="BH42" s="114">
        <f>IFERROR(BG42/BE42,"-")</f>
        <v>0</v>
      </c>
      <c r="BI42" s="115"/>
      <c r="BJ42" s="116">
        <f>IFERROR(BI42/BE42,"-")</f>
        <v>0</v>
      </c>
      <c r="BK42" s="117"/>
      <c r="BL42" s="117"/>
      <c r="BM42" s="117"/>
      <c r="BN42" s="119">
        <v>2</v>
      </c>
      <c r="BO42" s="120">
        <f>IF(P42=0,"",IF(BN42=0,"",(BN42/P42)))</f>
        <v>0.4</v>
      </c>
      <c r="BP42" s="121"/>
      <c r="BQ42" s="122">
        <f>IFERROR(BP42/BN42,"-")</f>
        <v>0</v>
      </c>
      <c r="BR42" s="123"/>
      <c r="BS42" s="124">
        <f>IFERROR(BR42/BN42,"-")</f>
        <v>0</v>
      </c>
      <c r="BT42" s="125"/>
      <c r="BU42" s="125"/>
      <c r="BV42" s="125"/>
      <c r="BW42" s="126">
        <v>1</v>
      </c>
      <c r="BX42" s="127">
        <f>IF(P42=0,"",IF(BW42=0,"",(BW42/P42)))</f>
        <v>0.2</v>
      </c>
      <c r="BY42" s="128"/>
      <c r="BZ42" s="129">
        <f>IFERROR(BY42/BW42,"-")</f>
        <v>0</v>
      </c>
      <c r="CA42" s="130"/>
      <c r="CB42" s="131">
        <f>IFERROR(CA42/BW42,"-")</f>
        <v>0</v>
      </c>
      <c r="CC42" s="132"/>
      <c r="CD42" s="132"/>
      <c r="CE42" s="132"/>
      <c r="CF42" s="133"/>
      <c r="CG42" s="134">
        <f>IF(P42=0,"",IF(CF42=0,"",(CF42/P42)))</f>
        <v>0</v>
      </c>
      <c r="CH42" s="135"/>
      <c r="CI42" s="136" t="str">
        <f>IFERROR(CH42/CF42,"-")</f>
        <v>-</v>
      </c>
      <c r="CJ42" s="137"/>
      <c r="CK42" s="138" t="str">
        <f>IFERROR(CJ42/CF42,"-")</f>
        <v>-</v>
      </c>
      <c r="CL42" s="139"/>
      <c r="CM42" s="139"/>
      <c r="CN42" s="139"/>
      <c r="CO42" s="140">
        <v>0</v>
      </c>
      <c r="CP42" s="141">
        <v>0</v>
      </c>
      <c r="CQ42" s="141"/>
      <c r="CR42" s="141"/>
      <c r="CS42" s="142" t="str">
        <f>IF(AND(CQ42=0,CR42=0),"",IF(AND(CQ42&lt;=100000,CR42&lt;=100000),"",IF(CQ42/CP42&gt;0.7,"男高",IF(CR42/CP42&gt;0.7,"女高",""))))</f>
        <v/>
      </c>
    </row>
    <row r="43" spans="1:98">
      <c r="A43" s="80"/>
      <c r="B43" s="203" t="s">
        <v>151</v>
      </c>
      <c r="C43" s="203"/>
      <c r="D43" s="203" t="s">
        <v>94</v>
      </c>
      <c r="E43" s="203" t="s">
        <v>94</v>
      </c>
      <c r="F43" s="203" t="s">
        <v>69</v>
      </c>
      <c r="G43" s="203" t="s">
        <v>152</v>
      </c>
      <c r="H43" s="90"/>
      <c r="I43" s="90"/>
      <c r="J43" s="188"/>
      <c r="K43" s="81">
        <v>68</v>
      </c>
      <c r="L43" s="81">
        <v>41</v>
      </c>
      <c r="M43" s="81">
        <v>30</v>
      </c>
      <c r="N43" s="91">
        <v>9</v>
      </c>
      <c r="O43" s="92">
        <v>0</v>
      </c>
      <c r="P43" s="93">
        <f>N43+O43</f>
        <v>9</v>
      </c>
      <c r="Q43" s="82">
        <f>IFERROR(P43/M43,"-")</f>
        <v>0.3</v>
      </c>
      <c r="R43" s="81">
        <v>1</v>
      </c>
      <c r="S43" s="81">
        <v>1</v>
      </c>
      <c r="T43" s="82">
        <f>IFERROR(S43/(O43+P43),"-")</f>
        <v>0.11111111111111</v>
      </c>
      <c r="U43" s="182"/>
      <c r="V43" s="84">
        <v>2</v>
      </c>
      <c r="W43" s="82">
        <f>IF(P43=0,"-",V43/P43)</f>
        <v>0.22222222222222</v>
      </c>
      <c r="X43" s="186">
        <v>10000</v>
      </c>
      <c r="Y43" s="187">
        <f>IFERROR(X43/P43,"-")</f>
        <v>1111.1111111111</v>
      </c>
      <c r="Z43" s="187">
        <f>IFERROR(X43/V43,"-")</f>
        <v>5000</v>
      </c>
      <c r="AA43" s="188"/>
      <c r="AB43" s="85"/>
      <c r="AC43" s="79"/>
      <c r="AD43" s="94"/>
      <c r="AE43" s="95">
        <f>IF(P43=0,"",IF(AD43=0,"",(AD43/P43)))</f>
        <v>0</v>
      </c>
      <c r="AF43" s="94"/>
      <c r="AG43" s="96" t="str">
        <f>IFERROR(AF43/AD43,"-")</f>
        <v>-</v>
      </c>
      <c r="AH43" s="97"/>
      <c r="AI43" s="98" t="str">
        <f>IFERROR(AH43/AD43,"-")</f>
        <v>-</v>
      </c>
      <c r="AJ43" s="99"/>
      <c r="AK43" s="99"/>
      <c r="AL43" s="99"/>
      <c r="AM43" s="100"/>
      <c r="AN43" s="101">
        <f>IF(P43=0,"",IF(AM43=0,"",(AM43/P43)))</f>
        <v>0</v>
      </c>
      <c r="AO43" s="100"/>
      <c r="AP43" s="102" t="str">
        <f>IFERROR(AP43/AM43,"-")</f>
        <v>-</v>
      </c>
      <c r="AQ43" s="103"/>
      <c r="AR43" s="104" t="str">
        <f>IFERROR(AQ43/AM43,"-")</f>
        <v>-</v>
      </c>
      <c r="AS43" s="105"/>
      <c r="AT43" s="105"/>
      <c r="AU43" s="105"/>
      <c r="AV43" s="106"/>
      <c r="AW43" s="107">
        <f>IF(P43=0,"",IF(AV43=0,"",(AV43/P43)))</f>
        <v>0</v>
      </c>
      <c r="AX43" s="106"/>
      <c r="AY43" s="108" t="str">
        <f>IFERROR(AX43/AV43,"-")</f>
        <v>-</v>
      </c>
      <c r="AZ43" s="109"/>
      <c r="BA43" s="110" t="str">
        <f>IFERROR(AZ43/AV43,"-")</f>
        <v>-</v>
      </c>
      <c r="BB43" s="111"/>
      <c r="BC43" s="111"/>
      <c r="BD43" s="111"/>
      <c r="BE43" s="112"/>
      <c r="BF43" s="113">
        <f>IF(P43=0,"",IF(BE43=0,"",(BE43/P43)))</f>
        <v>0</v>
      </c>
      <c r="BG43" s="112"/>
      <c r="BH43" s="114" t="str">
        <f>IFERROR(BG43/BE43,"-")</f>
        <v>-</v>
      </c>
      <c r="BI43" s="115"/>
      <c r="BJ43" s="116" t="str">
        <f>IFERROR(BI43/BE43,"-")</f>
        <v>-</v>
      </c>
      <c r="BK43" s="117"/>
      <c r="BL43" s="117"/>
      <c r="BM43" s="117"/>
      <c r="BN43" s="119">
        <v>4</v>
      </c>
      <c r="BO43" s="120">
        <f>IF(P43=0,"",IF(BN43=0,"",(BN43/P43)))</f>
        <v>0.44444444444444</v>
      </c>
      <c r="BP43" s="121"/>
      <c r="BQ43" s="122">
        <f>IFERROR(BP43/BN43,"-")</f>
        <v>0</v>
      </c>
      <c r="BR43" s="123"/>
      <c r="BS43" s="124">
        <f>IFERROR(BR43/BN43,"-")</f>
        <v>0</v>
      </c>
      <c r="BT43" s="125"/>
      <c r="BU43" s="125"/>
      <c r="BV43" s="125"/>
      <c r="BW43" s="126"/>
      <c r="BX43" s="127">
        <f>IF(P43=0,"",IF(BW43=0,"",(BW43/P43)))</f>
        <v>0</v>
      </c>
      <c r="BY43" s="128"/>
      <c r="BZ43" s="129" t="str">
        <f>IFERROR(BY43/BW43,"-")</f>
        <v>-</v>
      </c>
      <c r="CA43" s="130"/>
      <c r="CB43" s="131" t="str">
        <f>IFERROR(CA43/BW43,"-")</f>
        <v>-</v>
      </c>
      <c r="CC43" s="132"/>
      <c r="CD43" s="132"/>
      <c r="CE43" s="132"/>
      <c r="CF43" s="133">
        <v>5</v>
      </c>
      <c r="CG43" s="134">
        <f>IF(P43=0,"",IF(CF43=0,"",(CF43/P43)))</f>
        <v>0.55555555555556</v>
      </c>
      <c r="CH43" s="135">
        <v>2</v>
      </c>
      <c r="CI43" s="136">
        <f>IFERROR(CH43/CF43,"-")</f>
        <v>0.4</v>
      </c>
      <c r="CJ43" s="137">
        <v>10000</v>
      </c>
      <c r="CK43" s="138">
        <f>IFERROR(CJ43/CF43,"-")</f>
        <v>2000</v>
      </c>
      <c r="CL43" s="139">
        <v>2</v>
      </c>
      <c r="CM43" s="139"/>
      <c r="CN43" s="139"/>
      <c r="CO43" s="140">
        <v>2</v>
      </c>
      <c r="CP43" s="141">
        <v>10000</v>
      </c>
      <c r="CQ43" s="141">
        <v>5000</v>
      </c>
      <c r="CR43" s="141"/>
      <c r="CS43" s="142" t="str">
        <f>IF(AND(CQ43=0,CR43=0),"",IF(AND(CQ43&lt;=100000,CR43&lt;=100000),"",IF(CQ43/CP43&gt;0.7,"男高",IF(CR43/CP43&gt;0.7,"女高",""))))</f>
        <v/>
      </c>
    </row>
    <row r="44" spans="1:98">
      <c r="A44" s="30"/>
      <c r="B44" s="87"/>
      <c r="C44" s="88"/>
      <c r="D44" s="88"/>
      <c r="E44" s="88"/>
      <c r="F44" s="89"/>
      <c r="G44" s="90"/>
      <c r="H44" s="90"/>
      <c r="I44" s="90"/>
      <c r="J44" s="192"/>
      <c r="K44" s="34"/>
      <c r="L44" s="34"/>
      <c r="M44" s="31"/>
      <c r="N44" s="23"/>
      <c r="O44" s="23"/>
      <c r="P44" s="23"/>
      <c r="Q44" s="33"/>
      <c r="R44" s="32"/>
      <c r="S44" s="23"/>
      <c r="T44" s="32"/>
      <c r="U44" s="183"/>
      <c r="V44" s="25"/>
      <c r="W44" s="25"/>
      <c r="X44" s="189"/>
      <c r="Y44" s="189"/>
      <c r="Z44" s="189"/>
      <c r="AA44" s="189"/>
      <c r="AB44" s="33"/>
      <c r="AC44" s="59"/>
      <c r="AD44" s="63"/>
      <c r="AE44" s="64"/>
      <c r="AF44" s="63"/>
      <c r="AG44" s="67"/>
      <c r="AH44" s="68"/>
      <c r="AI44" s="69"/>
      <c r="AJ44" s="70"/>
      <c r="AK44" s="70"/>
      <c r="AL44" s="70"/>
      <c r="AM44" s="63"/>
      <c r="AN44" s="64"/>
      <c r="AO44" s="63"/>
      <c r="AP44" s="67"/>
      <c r="AQ44" s="68"/>
      <c r="AR44" s="69"/>
      <c r="AS44" s="70"/>
      <c r="AT44" s="70"/>
      <c r="AU44" s="70"/>
      <c r="AV44" s="63"/>
      <c r="AW44" s="64"/>
      <c r="AX44" s="63"/>
      <c r="AY44" s="67"/>
      <c r="AZ44" s="68"/>
      <c r="BA44" s="69"/>
      <c r="BB44" s="70"/>
      <c r="BC44" s="70"/>
      <c r="BD44" s="70"/>
      <c r="BE44" s="63"/>
      <c r="BF44" s="64"/>
      <c r="BG44" s="63"/>
      <c r="BH44" s="67"/>
      <c r="BI44" s="68"/>
      <c r="BJ44" s="69"/>
      <c r="BK44" s="70"/>
      <c r="BL44" s="70"/>
      <c r="BM44" s="70"/>
      <c r="BN44" s="65"/>
      <c r="BO44" s="66"/>
      <c r="BP44" s="63"/>
      <c r="BQ44" s="67"/>
      <c r="BR44" s="68"/>
      <c r="BS44" s="69"/>
      <c r="BT44" s="70"/>
      <c r="BU44" s="70"/>
      <c r="BV44" s="70"/>
      <c r="BW44" s="65"/>
      <c r="BX44" s="66"/>
      <c r="BY44" s="63"/>
      <c r="BZ44" s="67"/>
      <c r="CA44" s="68"/>
      <c r="CB44" s="69"/>
      <c r="CC44" s="70"/>
      <c r="CD44" s="70"/>
      <c r="CE44" s="70"/>
      <c r="CF44" s="65"/>
      <c r="CG44" s="66"/>
      <c r="CH44" s="63"/>
      <c r="CI44" s="67"/>
      <c r="CJ44" s="68"/>
      <c r="CK44" s="69"/>
      <c r="CL44" s="70"/>
      <c r="CM44" s="70"/>
      <c r="CN44" s="70"/>
      <c r="CO44" s="71"/>
      <c r="CP44" s="68"/>
      <c r="CQ44" s="68"/>
      <c r="CR44" s="68"/>
      <c r="CS44" s="72"/>
    </row>
    <row r="45" spans="1:98">
      <c r="A45" s="30"/>
      <c r="B45" s="37"/>
      <c r="C45" s="21"/>
      <c r="D45" s="21"/>
      <c r="E45" s="21"/>
      <c r="F45" s="22"/>
      <c r="G45" s="36"/>
      <c r="H45" s="36"/>
      <c r="I45" s="75"/>
      <c r="J45" s="193"/>
      <c r="K45" s="34"/>
      <c r="L45" s="34"/>
      <c r="M45" s="31"/>
      <c r="N45" s="23"/>
      <c r="O45" s="23"/>
      <c r="P45" s="23"/>
      <c r="Q45" s="33"/>
      <c r="R45" s="32"/>
      <c r="S45" s="23"/>
      <c r="T45" s="32"/>
      <c r="U45" s="183"/>
      <c r="V45" s="25"/>
      <c r="W45" s="25"/>
      <c r="X45" s="189"/>
      <c r="Y45" s="189"/>
      <c r="Z45" s="189"/>
      <c r="AA45" s="189"/>
      <c r="AB45" s="33"/>
      <c r="AC45" s="61"/>
      <c r="AD45" s="63"/>
      <c r="AE45" s="64"/>
      <c r="AF45" s="63"/>
      <c r="AG45" s="67"/>
      <c r="AH45" s="68"/>
      <c r="AI45" s="69"/>
      <c r="AJ45" s="70"/>
      <c r="AK45" s="70"/>
      <c r="AL45" s="70"/>
      <c r="AM45" s="63"/>
      <c r="AN45" s="64"/>
      <c r="AO45" s="63"/>
      <c r="AP45" s="67"/>
      <c r="AQ45" s="68"/>
      <c r="AR45" s="69"/>
      <c r="AS45" s="70"/>
      <c r="AT45" s="70"/>
      <c r="AU45" s="70"/>
      <c r="AV45" s="63"/>
      <c r="AW45" s="64"/>
      <c r="AX45" s="63"/>
      <c r="AY45" s="67"/>
      <c r="AZ45" s="68"/>
      <c r="BA45" s="69"/>
      <c r="BB45" s="70"/>
      <c r="BC45" s="70"/>
      <c r="BD45" s="70"/>
      <c r="BE45" s="63"/>
      <c r="BF45" s="64"/>
      <c r="BG45" s="63"/>
      <c r="BH45" s="67"/>
      <c r="BI45" s="68"/>
      <c r="BJ45" s="69"/>
      <c r="BK45" s="70"/>
      <c r="BL45" s="70"/>
      <c r="BM45" s="70"/>
      <c r="BN45" s="65"/>
      <c r="BO45" s="66"/>
      <c r="BP45" s="63"/>
      <c r="BQ45" s="67"/>
      <c r="BR45" s="68"/>
      <c r="BS45" s="69"/>
      <c r="BT45" s="70"/>
      <c r="BU45" s="70"/>
      <c r="BV45" s="70"/>
      <c r="BW45" s="65"/>
      <c r="BX45" s="66"/>
      <c r="BY45" s="63"/>
      <c r="BZ45" s="67"/>
      <c r="CA45" s="68"/>
      <c r="CB45" s="69"/>
      <c r="CC45" s="70"/>
      <c r="CD45" s="70"/>
      <c r="CE45" s="70"/>
      <c r="CF45" s="65"/>
      <c r="CG45" s="66"/>
      <c r="CH45" s="63"/>
      <c r="CI45" s="67"/>
      <c r="CJ45" s="68"/>
      <c r="CK45" s="69"/>
      <c r="CL45" s="70"/>
      <c r="CM45" s="70"/>
      <c r="CN45" s="70"/>
      <c r="CO45" s="71"/>
      <c r="CP45" s="68"/>
      <c r="CQ45" s="68"/>
      <c r="CR45" s="68"/>
      <c r="CS45" s="72"/>
    </row>
    <row r="46" spans="1:98">
      <c r="A46" s="19">
        <f>AB46</f>
        <v>1.6169014084507</v>
      </c>
      <c r="B46" s="39"/>
      <c r="C46" s="39"/>
      <c r="D46" s="39"/>
      <c r="E46" s="39"/>
      <c r="F46" s="39"/>
      <c r="G46" s="40" t="s">
        <v>153</v>
      </c>
      <c r="H46" s="40"/>
      <c r="I46" s="40"/>
      <c r="J46" s="190">
        <f>SUM(J6:J45)</f>
        <v>1775000</v>
      </c>
      <c r="K46" s="41">
        <f>SUM(K6:K45)</f>
        <v>873</v>
      </c>
      <c r="L46" s="41">
        <f>SUM(L6:L45)</f>
        <v>386</v>
      </c>
      <c r="M46" s="41">
        <f>SUM(M6:M45)</f>
        <v>1554</v>
      </c>
      <c r="N46" s="41">
        <f>SUM(N6:N45)</f>
        <v>188</v>
      </c>
      <c r="O46" s="41">
        <f>SUM(O6:O45)</f>
        <v>1</v>
      </c>
      <c r="P46" s="41">
        <f>SUM(P6:P45)</f>
        <v>189</v>
      </c>
      <c r="Q46" s="42">
        <f>IFERROR(P46/M46,"-")</f>
        <v>0.12162162162162</v>
      </c>
      <c r="R46" s="78">
        <f>SUM(R6:R45)</f>
        <v>17</v>
      </c>
      <c r="S46" s="78">
        <f>SUM(S6:S45)</f>
        <v>64</v>
      </c>
      <c r="T46" s="42">
        <f>IFERROR(R46/P46,"-")</f>
        <v>0.08994708994709</v>
      </c>
      <c r="U46" s="184">
        <f>IFERROR(J46/P46,"-")</f>
        <v>9391.5343915344</v>
      </c>
      <c r="V46" s="44">
        <f>SUM(V6:V45)</f>
        <v>41</v>
      </c>
      <c r="W46" s="42">
        <f>IFERROR(V46/P46,"-")</f>
        <v>0.21693121693122</v>
      </c>
      <c r="X46" s="190">
        <f>SUM(X6:X45)</f>
        <v>2870000</v>
      </c>
      <c r="Y46" s="190">
        <f>IFERROR(X46/P46,"-")</f>
        <v>15185.185185185</v>
      </c>
      <c r="Z46" s="190">
        <f>IFERROR(X46/V46,"-")</f>
        <v>70000</v>
      </c>
      <c r="AA46" s="190">
        <f>X46-J46</f>
        <v>1095000</v>
      </c>
      <c r="AB46" s="47">
        <f>X46/J46</f>
        <v>1.6169014084507</v>
      </c>
      <c r="AC46" s="60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  <c r="CL46" s="62"/>
      <c r="CM46" s="62"/>
      <c r="CN46" s="62"/>
      <c r="CO46" s="62"/>
      <c r="CP46" s="62"/>
      <c r="CQ46" s="62"/>
      <c r="CR46" s="62"/>
      <c r="CS46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1"/>
    <mergeCell ref="J6:J11"/>
    <mergeCell ref="U6:U11"/>
    <mergeCell ref="AA6:AA11"/>
    <mergeCell ref="AB6:AB11"/>
    <mergeCell ref="A12:A19"/>
    <mergeCell ref="J12:J19"/>
    <mergeCell ref="U12:U19"/>
    <mergeCell ref="AA12:AA19"/>
    <mergeCell ref="AB12:AB19"/>
    <mergeCell ref="A20:A23"/>
    <mergeCell ref="J20:J23"/>
    <mergeCell ref="U20:U23"/>
    <mergeCell ref="AA20:AA23"/>
    <mergeCell ref="AB20:AB23"/>
    <mergeCell ref="A24:A26"/>
    <mergeCell ref="J24:J26"/>
    <mergeCell ref="U24:U26"/>
    <mergeCell ref="AA24:AA26"/>
    <mergeCell ref="AB24:AB26"/>
    <mergeCell ref="A27:A28"/>
    <mergeCell ref="J27:J28"/>
    <mergeCell ref="U27:U28"/>
    <mergeCell ref="AA27:AA28"/>
    <mergeCell ref="AB27:AB28"/>
    <mergeCell ref="A29:A30"/>
    <mergeCell ref="J29:J30"/>
    <mergeCell ref="U29:U30"/>
    <mergeCell ref="AA29:AA30"/>
    <mergeCell ref="AB29:AB30"/>
    <mergeCell ref="A31:A32"/>
    <mergeCell ref="J31:J32"/>
    <mergeCell ref="U31:U32"/>
    <mergeCell ref="AA31:AA32"/>
    <mergeCell ref="AB31:AB32"/>
    <mergeCell ref="A33:A34"/>
    <mergeCell ref="J33:J34"/>
    <mergeCell ref="U33:U34"/>
    <mergeCell ref="AA33:AA34"/>
    <mergeCell ref="AB33:AB34"/>
    <mergeCell ref="A35:A36"/>
    <mergeCell ref="J35:J36"/>
    <mergeCell ref="U35:U36"/>
    <mergeCell ref="AA35:AA36"/>
    <mergeCell ref="AB35:AB36"/>
    <mergeCell ref="A37:A38"/>
    <mergeCell ref="J37:J38"/>
    <mergeCell ref="U37:U38"/>
    <mergeCell ref="AA37:AA38"/>
    <mergeCell ref="AB37:AB38"/>
    <mergeCell ref="A39:A43"/>
    <mergeCell ref="J39:J43"/>
    <mergeCell ref="U39:U43"/>
    <mergeCell ref="AA39:AA43"/>
    <mergeCell ref="AB39:AB43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154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0.49090909090909</v>
      </c>
      <c r="B6" s="203" t="s">
        <v>155</v>
      </c>
      <c r="C6" s="203" t="s">
        <v>156</v>
      </c>
      <c r="D6" s="203" t="s">
        <v>157</v>
      </c>
      <c r="E6" s="203" t="s">
        <v>158</v>
      </c>
      <c r="F6" s="203" t="s">
        <v>64</v>
      </c>
      <c r="G6" s="203" t="s">
        <v>159</v>
      </c>
      <c r="H6" s="90" t="s">
        <v>160</v>
      </c>
      <c r="I6" s="90" t="s">
        <v>161</v>
      </c>
      <c r="J6" s="188">
        <v>275000</v>
      </c>
      <c r="K6" s="81">
        <v>29</v>
      </c>
      <c r="L6" s="81">
        <v>0</v>
      </c>
      <c r="M6" s="81">
        <v>70</v>
      </c>
      <c r="N6" s="91">
        <v>14</v>
      </c>
      <c r="O6" s="92">
        <v>0</v>
      </c>
      <c r="P6" s="93">
        <f>N6+O6</f>
        <v>14</v>
      </c>
      <c r="Q6" s="82">
        <f>IFERROR(P6/M6,"-")</f>
        <v>0.2</v>
      </c>
      <c r="R6" s="81">
        <v>1</v>
      </c>
      <c r="S6" s="81">
        <v>6</v>
      </c>
      <c r="T6" s="82">
        <f>IFERROR(S6/(O6+P6),"-")</f>
        <v>0.42857142857143</v>
      </c>
      <c r="U6" s="182">
        <f>IFERROR(J6/SUM(P6:P7),"-")</f>
        <v>13095.238095238</v>
      </c>
      <c r="V6" s="84">
        <v>1</v>
      </c>
      <c r="W6" s="82">
        <f>IF(P6=0,"-",V6/P6)</f>
        <v>0.071428571428571</v>
      </c>
      <c r="X6" s="186">
        <v>5000</v>
      </c>
      <c r="Y6" s="187">
        <f>IFERROR(X6/P6,"-")</f>
        <v>357.14285714286</v>
      </c>
      <c r="Z6" s="187">
        <f>IFERROR(X6/V6,"-")</f>
        <v>5000</v>
      </c>
      <c r="AA6" s="188">
        <f>SUM(X6:X7)-SUM(J6:J7)</f>
        <v>-140000</v>
      </c>
      <c r="AB6" s="85">
        <f>SUM(X6:X7)/SUM(J6:J7)</f>
        <v>0.49090909090909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1</v>
      </c>
      <c r="AN6" s="101">
        <f>IF(P6=0,"",IF(AM6=0,"",(AM6/P6)))</f>
        <v>0.071428571428571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1</v>
      </c>
      <c r="AW6" s="107">
        <f>IF(P6=0,"",IF(AV6=0,"",(AV6/P6)))</f>
        <v>0.071428571428571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8</v>
      </c>
      <c r="BF6" s="113">
        <f>IF(P6=0,"",IF(BE6=0,"",(BE6/P6)))</f>
        <v>0.57142857142857</v>
      </c>
      <c r="BG6" s="112">
        <v>1</v>
      </c>
      <c r="BH6" s="114">
        <f>IFERROR(BG6/BE6,"-")</f>
        <v>0.125</v>
      </c>
      <c r="BI6" s="115">
        <v>5000</v>
      </c>
      <c r="BJ6" s="116">
        <f>IFERROR(BI6/BE6,"-")</f>
        <v>625</v>
      </c>
      <c r="BK6" s="117">
        <v>1</v>
      </c>
      <c r="BL6" s="117"/>
      <c r="BM6" s="117"/>
      <c r="BN6" s="119">
        <v>2</v>
      </c>
      <c r="BO6" s="120">
        <f>IF(P6=0,"",IF(BN6=0,"",(BN6/P6)))</f>
        <v>0.14285714285714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2</v>
      </c>
      <c r="BX6" s="127">
        <f>IF(P6=0,"",IF(BW6=0,"",(BW6/P6)))</f>
        <v>0.14285714285714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5000</v>
      </c>
      <c r="CQ6" s="141">
        <v>5000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162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28</v>
      </c>
      <c r="L7" s="81">
        <v>24</v>
      </c>
      <c r="M7" s="81">
        <v>23</v>
      </c>
      <c r="N7" s="91">
        <v>7</v>
      </c>
      <c r="O7" s="92">
        <v>0</v>
      </c>
      <c r="P7" s="93">
        <f>N7+O7</f>
        <v>7</v>
      </c>
      <c r="Q7" s="82">
        <f>IFERROR(P7/M7,"-")</f>
        <v>0.30434782608696</v>
      </c>
      <c r="R7" s="81">
        <v>0</v>
      </c>
      <c r="S7" s="81">
        <v>1</v>
      </c>
      <c r="T7" s="82">
        <f>IFERROR(S7/(O7+P7),"-")</f>
        <v>0.14285714285714</v>
      </c>
      <c r="U7" s="182"/>
      <c r="V7" s="84">
        <v>1</v>
      </c>
      <c r="W7" s="82">
        <f>IF(P7=0,"-",V7/P7)</f>
        <v>0.14285714285714</v>
      </c>
      <c r="X7" s="186">
        <v>130000</v>
      </c>
      <c r="Y7" s="187">
        <f>IFERROR(X7/P7,"-")</f>
        <v>18571.428571429</v>
      </c>
      <c r="Z7" s="187">
        <f>IFERROR(X7/V7,"-")</f>
        <v>130000</v>
      </c>
      <c r="AA7" s="188"/>
      <c r="AB7" s="85"/>
      <c r="AC7" s="79"/>
      <c r="AD7" s="94">
        <v>1</v>
      </c>
      <c r="AE7" s="95">
        <f>IF(P7=0,"",IF(AD7=0,"",(AD7/P7)))</f>
        <v>0.14285714285714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1</v>
      </c>
      <c r="AN7" s="101">
        <f>IF(P7=0,"",IF(AM7=0,"",(AM7/P7)))</f>
        <v>0.14285714285714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>
        <v>3</v>
      </c>
      <c r="BO7" s="120">
        <f>IF(P7=0,"",IF(BN7=0,"",(BN7/P7)))</f>
        <v>0.42857142857143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2</v>
      </c>
      <c r="BX7" s="127">
        <f>IF(P7=0,"",IF(BW7=0,"",(BW7/P7)))</f>
        <v>0.28571428571429</v>
      </c>
      <c r="BY7" s="128">
        <v>1</v>
      </c>
      <c r="BZ7" s="129">
        <f>IFERROR(BY7/BW7,"-")</f>
        <v>0.5</v>
      </c>
      <c r="CA7" s="130">
        <v>130000</v>
      </c>
      <c r="CB7" s="131">
        <f>IFERROR(CA7/BW7,"-")</f>
        <v>65000</v>
      </c>
      <c r="CC7" s="132"/>
      <c r="CD7" s="132"/>
      <c r="CE7" s="132">
        <v>1</v>
      </c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1</v>
      </c>
      <c r="CP7" s="141">
        <v>130000</v>
      </c>
      <c r="CQ7" s="141">
        <v>130000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0.49090909090909</v>
      </c>
      <c r="B10" s="39"/>
      <c r="C10" s="39"/>
      <c r="D10" s="39"/>
      <c r="E10" s="39"/>
      <c r="F10" s="39"/>
      <c r="G10" s="40" t="s">
        <v>163</v>
      </c>
      <c r="H10" s="40"/>
      <c r="I10" s="40"/>
      <c r="J10" s="190">
        <f>SUM(J6:J9)</f>
        <v>275000</v>
      </c>
      <c r="K10" s="41">
        <f>SUM(K6:K9)</f>
        <v>57</v>
      </c>
      <c r="L10" s="41">
        <f>SUM(L6:L9)</f>
        <v>24</v>
      </c>
      <c r="M10" s="41">
        <f>SUM(M6:M9)</f>
        <v>93</v>
      </c>
      <c r="N10" s="41">
        <f>SUM(N6:N9)</f>
        <v>21</v>
      </c>
      <c r="O10" s="41">
        <f>SUM(O6:O9)</f>
        <v>0</v>
      </c>
      <c r="P10" s="41">
        <f>SUM(P6:P9)</f>
        <v>21</v>
      </c>
      <c r="Q10" s="42">
        <f>IFERROR(P10/M10,"-")</f>
        <v>0.2258064516129</v>
      </c>
      <c r="R10" s="78">
        <f>SUM(R6:R9)</f>
        <v>1</v>
      </c>
      <c r="S10" s="78">
        <f>SUM(S6:S9)</f>
        <v>7</v>
      </c>
      <c r="T10" s="42">
        <f>IFERROR(R10/P10,"-")</f>
        <v>0.047619047619048</v>
      </c>
      <c r="U10" s="184">
        <f>IFERROR(J10/P10,"-")</f>
        <v>13095.238095238</v>
      </c>
      <c r="V10" s="44">
        <f>SUM(V6:V9)</f>
        <v>2</v>
      </c>
      <c r="W10" s="42">
        <f>IFERROR(V10/P10,"-")</f>
        <v>0.095238095238095</v>
      </c>
      <c r="X10" s="190">
        <f>SUM(X6:X9)</f>
        <v>135000</v>
      </c>
      <c r="Y10" s="190">
        <f>IFERROR(X10/P10,"-")</f>
        <v>6428.5714285714</v>
      </c>
      <c r="Z10" s="190">
        <f>IFERROR(X10/V10,"-")</f>
        <v>67500</v>
      </c>
      <c r="AA10" s="190">
        <f>X10-J10</f>
        <v>-140000</v>
      </c>
      <c r="AB10" s="47">
        <f>X10/J10</f>
        <v>0.49090909090909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