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<sst xmlns="http://schemas.openxmlformats.org/spreadsheetml/2006/main" uniqueCount="243">
  <si>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</si>
  <si>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</si>
  <si>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</si>
  <si>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</si>
  <si>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</si>
  <si>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</si>
  <si>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</si>
  <si>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</si>
  <si>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</si>
  <si>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</si>
  <si>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</si>
  <si>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</si>
  <si>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</si>
  <si>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</si>
  <si>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</si>
  <si>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</si>
  <si>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</si>
  <si>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</si>
  <si>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</si>
  <si>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</si>
  <si>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</si>
  <si>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</si>
  <si>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</si>
  <si>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</si>
  <si>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</si>
  <si>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02月</t>
  </si>
  <si>
    <t>りんご</t>
  </si>
  <si>
    <t>最終更新日</t>
  </si>
  <si>
    <t>05月28日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</si>
  <si>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</si>
  <si>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</si>
  <si>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</si>
  <si>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</si>
  <si>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</si>
  <si>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</si>
  <si>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</si>
  <si>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</si>
  <si>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</si>
  <si>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</si>
  <si>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</si>
  <si>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</si>
  <si>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</si>
  <si>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</si>
  <si>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</si>
  <si>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</si>
  <si>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</si>
  <si>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</si>
  <si>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</si>
  <si>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</si>
  <si>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</si>
  <si>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</si>
  <si>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</si>
  <si>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</si>
  <si>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</si>
  <si>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</si>
  <si>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</si>
  <si>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</si>
  <si>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</si>
  <si>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</si>
  <si>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</si>
  <si>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</si>
  <si>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ks290</t>
  </si>
  <si>
    <t>右女3（栗山絵麻）</t>
  </si>
  <si>
    <t>女性から逆指名</t>
  </si>
  <si>
    <t>TOP</t>
  </si>
  <si>
    <t>スポニチ関東</t>
  </si>
  <si>
    <t>4C終面全5段</t>
  </si>
  <si>
    <t>2月20日(土)</t>
  </si>
  <si>
    <t>ks291</t>
  </si>
  <si>
    <t>スポニチ関西</t>
  </si>
  <si>
    <t>2月28日(日)</t>
  </si>
  <si>
    <t>ks292</t>
  </si>
  <si>
    <t>スポニチ西部</t>
  </si>
  <si>
    <t>ks293</t>
  </si>
  <si>
    <t>スポニチ北海道</t>
  </si>
  <si>
    <t>ks294</t>
  </si>
  <si>
    <t>(空電共通)</t>
  </si>
  <si>
    <t>空電</t>
  </si>
  <si>
    <t>空電 (共通)</t>
  </si>
  <si>
    <t>ks295</t>
  </si>
  <si>
    <t>サンスポ関東</t>
  </si>
  <si>
    <t>ks296</t>
  </si>
  <si>
    <t>ks297</t>
  </si>
  <si>
    <t>バレンタイン版（栗山絵麻）</t>
  </si>
  <si>
    <t>てんこ盛り熟女</t>
  </si>
  <si>
    <t>サンスポ関西</t>
  </si>
  <si>
    <t>全5段</t>
  </si>
  <si>
    <t>2月07日(日)</t>
  </si>
  <si>
    <t>ks298</t>
  </si>
  <si>
    <t>ks299</t>
  </si>
  <si>
    <t>2月13日(土)</t>
  </si>
  <si>
    <t>ks300</t>
  </si>
  <si>
    <t>ks301</t>
  </si>
  <si>
    <t>ガチャ版（栗山絵麻）</t>
  </si>
  <si>
    <t>SSS熟女から指名</t>
  </si>
  <si>
    <t>ks302</t>
  </si>
  <si>
    <t>ks303</t>
  </si>
  <si>
    <t>ks304</t>
  </si>
  <si>
    <t>ks305</t>
  </si>
  <si>
    <t>2月14日(日)</t>
  </si>
  <si>
    <t>ks306</t>
  </si>
  <si>
    <t>ks307</t>
  </si>
  <si>
    <t>右女9（栗山絵麻）</t>
  </si>
  <si>
    <t>50代の女性と出会えるサイト登場</t>
  </si>
  <si>
    <t>ニッカン関西</t>
  </si>
  <si>
    <t>4C全面</t>
  </si>
  <si>
    <t>ks308</t>
  </si>
  <si>
    <t>ks309</t>
  </si>
  <si>
    <t>高麗人参版（栗山絵麻）</t>
  </si>
  <si>
    <t>男は頑張らずに出会えるサイトすごいすごい</t>
  </si>
  <si>
    <t>スポーツ報知関西</t>
  </si>
  <si>
    <t>2月06日(土)</t>
  </si>
  <si>
    <t>ks310</t>
  </si>
  <si>
    <t>ks311</t>
  </si>
  <si>
    <t>ks312</t>
  </si>
  <si>
    <t>ks313</t>
  </si>
  <si>
    <t>大正版（栗山絵麻）</t>
  </si>
  <si>
    <t>出会い求人</t>
  </si>
  <si>
    <t>スポーツ報知関西　1回目</t>
  </si>
  <si>
    <t>4C終面雑報</t>
  </si>
  <si>
    <t>2月01日(月)</t>
  </si>
  <si>
    <t>ks314</t>
  </si>
  <si>
    <t>雑誌版SPA（りんごver）（栗山絵麻）</t>
  </si>
  <si>
    <t>献身交際。キュートな四十路妻。</t>
  </si>
  <si>
    <t>スポーツ報知関西　2回目</t>
  </si>
  <si>
    <t>2月04日(木)</t>
  </si>
  <si>
    <t>ks315</t>
  </si>
  <si>
    <t>面白⑨（栗山絵麻）</t>
  </si>
  <si>
    <t>中年限定出会いサイト</t>
  </si>
  <si>
    <t>スポーツ報知関西　3回目</t>
  </si>
  <si>
    <t>ks316</t>
  </si>
  <si>
    <t>旧デイリー風（栗山絵麻）</t>
  </si>
  <si>
    <t>50〜70代男性限定熟女好きな男性募集中</t>
  </si>
  <si>
    <t>スポーツ報知関西　4回目</t>
  </si>
  <si>
    <t>ks317</t>
  </si>
  <si>
    <t>スポーツ報知関西　5回目</t>
  </si>
  <si>
    <t>2月10日(水)</t>
  </si>
  <si>
    <t>ks318</t>
  </si>
  <si>
    <t>スポーツ報知関西　6回目</t>
  </si>
  <si>
    <t>2月12日(金)</t>
  </si>
  <si>
    <t>ks319</t>
  </si>
  <si>
    <t>スポーツ報知関西　7回目</t>
  </si>
  <si>
    <t>2月16日(火)</t>
  </si>
  <si>
    <t>ks320</t>
  </si>
  <si>
    <t>スポーツ報知関西　8回目</t>
  </si>
  <si>
    <t>2月18日(木)</t>
  </si>
  <si>
    <t>ks321</t>
  </si>
  <si>
    <t>スポーツ報知関西　9回目</t>
  </si>
  <si>
    <t>2月21日(日)</t>
  </si>
  <si>
    <t>ks322</t>
  </si>
  <si>
    <t>スポーツ報知関西　10回目</t>
  </si>
  <si>
    <t>2月22日(月)</t>
  </si>
  <si>
    <t>ks323</t>
  </si>
  <si>
    <t>スポーツ報知関西　11回目</t>
  </si>
  <si>
    <t>2月23日(火)</t>
  </si>
  <si>
    <t>ks324</t>
  </si>
  <si>
    <t>スポーツ報知関西　12回目</t>
  </si>
  <si>
    <t>2月25日(木)</t>
  </si>
  <si>
    <t>ks325</t>
  </si>
  <si>
    <t>スポーツ報知関西　13回目</t>
  </si>
  <si>
    <t>2月27日(土)</t>
  </si>
  <si>
    <t>ks326</t>
  </si>
  <si>
    <t>共通</t>
  </si>
  <si>
    <t>ks327</t>
  </si>
  <si>
    <t>①大正版（栗山絵麻）</t>
  </si>
  <si>
    <t>155「天然素人熟女」</t>
  </si>
  <si>
    <t>デイリースポーツ関西</t>
  </si>
  <si>
    <t>半2段つかみ20段保証</t>
  </si>
  <si>
    <t>20段保証</t>
  </si>
  <si>
    <t>ks328</t>
  </si>
  <si>
    <t>②旧デイリー風（栗山絵麻）</t>
  </si>
  <si>
    <t>156「早い！安い！熟女！」</t>
  </si>
  <si>
    <t>ks329</t>
  </si>
  <si>
    <t>③大正版（栗山絵麻）</t>
  </si>
  <si>
    <t>157「迷うな！50代以上なら今試すしかない！」</t>
  </si>
  <si>
    <t>ks330</t>
  </si>
  <si>
    <t>④旧デイリー風（栗山絵麻）</t>
  </si>
  <si>
    <t>158「なぜ中年が恋人を作れるのか。それは女性から来るから！」</t>
  </si>
  <si>
    <t>ks331</t>
  </si>
  <si>
    <t>ks332</t>
  </si>
  <si>
    <t>半2段つかみ10段保証</t>
  </si>
  <si>
    <t>10段保証</t>
  </si>
  <si>
    <t>ks333</t>
  </si>
  <si>
    <t>ks334</t>
  </si>
  <si>
    <t>2月11日(木)</t>
  </si>
  <si>
    <t>ks335</t>
  </si>
  <si>
    <t>ks336</t>
  </si>
  <si>
    <t>漫画版リニューアル（栗山絵麻）</t>
  </si>
  <si>
    <t>女性からご飯に誘われる。男性はyesかnoか返事するだけ</t>
  </si>
  <si>
    <t>2月26日(金)</t>
  </si>
  <si>
    <t>ks337</t>
  </si>
  <si>
    <t>ks338</t>
  </si>
  <si>
    <t>ks339</t>
  </si>
  <si>
    <t>ks340</t>
  </si>
  <si>
    <t>ks341</t>
  </si>
  <si>
    <t>ks342</t>
  </si>
  <si>
    <t>ks343</t>
  </si>
  <si>
    <t>ks344</t>
  </si>
  <si>
    <t>ks345</t>
  </si>
  <si>
    <t>ks346</t>
  </si>
  <si>
    <t>ks347</t>
  </si>
  <si>
    <t>ks348</t>
  </si>
  <si>
    <t>中京スポーツ</t>
  </si>
  <si>
    <t>ks349</t>
  </si>
  <si>
    <t>ks350</t>
  </si>
  <si>
    <t>ks351</t>
  </si>
  <si>
    <t>ks352</t>
  </si>
  <si>
    <t>コンパニオン版（栗山絵麻）</t>
  </si>
  <si>
    <t>4C雑報</t>
  </si>
  <si>
    <t>ks353</t>
  </si>
  <si>
    <t>ks354</t>
  </si>
  <si>
    <t>旧デイリー風（）</t>
  </si>
  <si>
    <t>ks355</t>
  </si>
  <si>
    <t>ks356</t>
  </si>
  <si>
    <t>大正版（）</t>
  </si>
  <si>
    <t>ks357</t>
  </si>
  <si>
    <t>ks358</t>
  </si>
  <si>
    <t>興奮版（）</t>
  </si>
  <si>
    <t>ks359</t>
  </si>
  <si>
    <t>ks360</t>
  </si>
  <si>
    <t>記事(ノーマル)（）</t>
  </si>
  <si>
    <t>4C記事枠</t>
  </si>
  <si>
    <t>ks361</t>
  </si>
  <si>
    <t>記事(黄)（）</t>
  </si>
  <si>
    <t>ks362</t>
  </si>
  <si>
    <t>記事(赤)（）</t>
  </si>
  <si>
    <t>ks363</t>
  </si>
  <si>
    <t>記事(青)（）</t>
  </si>
  <si>
    <t>ks364</t>
  </si>
  <si>
    <t>新聞 TOTAL</t>
  </si>
  <si>
    <t>●雑誌 広告</t>
  </si>
  <si>
    <t>rz027</t>
  </si>
  <si>
    <t>日本ジャーナル出版</t>
  </si>
  <si>
    <t>1604FLASH（栗山絵麻）</t>
  </si>
  <si>
    <t>週刊実話</t>
  </si>
  <si>
    <t>4C2P</t>
  </si>
  <si>
    <t>rz028</t>
  </si>
  <si>
    <t>rz029</t>
  </si>
  <si>
    <t>リイド社</t>
  </si>
  <si>
    <t>コミック乱twins</t>
  </si>
  <si>
    <t>1C2P</t>
  </si>
  <si>
    <t>rz030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</si>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</sst>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75</v>
      </c>
      <c r="D6" s="195">
        <v>4900000</v>
      </c>
      <c r="E6" s="81">
        <v>1681</v>
      </c>
      <c r="F6" s="81">
        <v>717</v>
      </c>
      <c r="G6" s="81">
        <v>3067</v>
      </c>
      <c r="H6" s="91">
        <v>391</v>
      </c>
      <c r="I6" s="92">
        <v>1</v>
      </c>
      <c r="J6" s="145">
        <f>H6+I6</f>
        <v>392</v>
      </c>
      <c r="K6" s="82">
        <f>IFERROR(J6/G6,"-")</f>
        <v>0.1278121943267</v>
      </c>
      <c r="L6" s="81">
        <v>51</v>
      </c>
      <c r="M6" s="81">
        <v>114</v>
      </c>
      <c r="N6" s="82">
        <f>IFERROR(L6/J6,"-")</f>
        <v>0.13010204081633</v>
      </c>
      <c r="O6" s="83">
        <f>IFERROR(D6/J6,"-")</f>
        <v>12500</v>
      </c>
      <c r="P6" s="84">
        <v>97</v>
      </c>
      <c r="Q6" s="82">
        <f>IFERROR(P6/J6,"-")</f>
        <v>0.24744897959184</v>
      </c>
      <c r="R6" s="200">
        <v>6045000</v>
      </c>
      <c r="S6" s="201">
        <f>IFERROR(R6/J6,"-")</f>
        <v>15420.918367347</v>
      </c>
      <c r="T6" s="201">
        <f>IFERROR(R6/P6,"-")</f>
        <v>62319.587628866</v>
      </c>
      <c r="U6" s="195">
        <f>IFERROR(R6-D6,"-")</f>
        <v>1145000</v>
      </c>
      <c r="V6" s="85">
        <f>R6/D6</f>
        <v>1.2336734693878</v>
      </c>
      <c r="W6" s="79"/>
      <c r="X6" s="144"/>
    </row>
    <row r="7" spans="1:24">
      <c r="A7" s="80"/>
      <c r="B7" s="86" t="s">
        <v>24</v>
      </c>
      <c r="C7" s="86">
        <v>4</v>
      </c>
      <c r="D7" s="195">
        <v>340000</v>
      </c>
      <c r="E7" s="81">
        <v>890</v>
      </c>
      <c r="F7" s="81">
        <v>93</v>
      </c>
      <c r="G7" s="81">
        <v>238</v>
      </c>
      <c r="H7" s="91">
        <v>40</v>
      </c>
      <c r="I7" s="92">
        <v>0</v>
      </c>
      <c r="J7" s="145">
        <f>H7+I7</f>
        <v>40</v>
      </c>
      <c r="K7" s="82">
        <f>IFERROR(J7/G7,"-")</f>
        <v>0.16806722689076</v>
      </c>
      <c r="L7" s="81">
        <v>10</v>
      </c>
      <c r="M7" s="81">
        <v>11</v>
      </c>
      <c r="N7" s="82">
        <f>IFERROR(L7/J7,"-")</f>
        <v>0.25</v>
      </c>
      <c r="O7" s="83">
        <f>IFERROR(D7/J7,"-")</f>
        <v>8500</v>
      </c>
      <c r="P7" s="84">
        <v>14</v>
      </c>
      <c r="Q7" s="82">
        <f>IFERROR(P7/J7,"-")</f>
        <v>0.35</v>
      </c>
      <c r="R7" s="200">
        <v>458000</v>
      </c>
      <c r="S7" s="201">
        <f>IFERROR(R7/J7,"-")</f>
        <v>11450</v>
      </c>
      <c r="T7" s="201">
        <f>IFERROR(R7/P7,"-")</f>
        <v>32714.285714286</v>
      </c>
      <c r="U7" s="195">
        <f>IFERROR(R7-D7,"-")</f>
        <v>118000</v>
      </c>
      <c r="V7" s="85">
        <f>R7/D7</f>
        <v>1.3470588235294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5240000</v>
      </c>
      <c r="E10" s="41">
        <f>SUM(E6:E8)</f>
        <v>2571</v>
      </c>
      <c r="F10" s="41">
        <f>SUM(F6:F8)</f>
        <v>810</v>
      </c>
      <c r="G10" s="41">
        <f>SUM(G6:G8)</f>
        <v>3305</v>
      </c>
      <c r="H10" s="41">
        <f>SUM(H6:H8)</f>
        <v>431</v>
      </c>
      <c r="I10" s="41">
        <f>SUM(I6:I8)</f>
        <v>1</v>
      </c>
      <c r="J10" s="41">
        <f>SUM(J6:J8)</f>
        <v>432</v>
      </c>
      <c r="K10" s="42">
        <f>IFERROR(J10/G10,"-")</f>
        <v>0.13071104387292</v>
      </c>
      <c r="L10" s="78">
        <f>SUM(L6:L8)</f>
        <v>61</v>
      </c>
      <c r="M10" s="78">
        <f>SUM(M6:M8)</f>
        <v>125</v>
      </c>
      <c r="N10" s="42">
        <f>IFERROR(L10/J10,"-")</f>
        <v>0.1412037037037</v>
      </c>
      <c r="O10" s="43">
        <f>IFERROR(D10/J10,"-")</f>
        <v>12129.62962963</v>
      </c>
      <c r="P10" s="44">
        <f>SUM(P6:P8)</f>
        <v>111</v>
      </c>
      <c r="Q10" s="42">
        <f>IFERROR(P10/J10,"-")</f>
        <v>0.25694444444444</v>
      </c>
      <c r="R10" s="45">
        <f>SUM(R6:R8)</f>
        <v>6503000</v>
      </c>
      <c r="S10" s="45">
        <f>IFERROR(R10/J10,"-")</f>
        <v>15053.240740741</v>
      </c>
      <c r="T10" s="45">
        <f>IFERROR(R10/P10,"-")</f>
        <v>58585.585585586</v>
      </c>
      <c r="U10" s="46">
        <f>SUM(U6:U8)</f>
        <v>1263000</v>
      </c>
      <c r="V10" s="47">
        <f>IFERROR(R10/D10,"-")</f>
        <v>1.2410305343511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3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0.98142857142857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32</v>
      </c>
      <c r="L6" s="81">
        <v>0</v>
      </c>
      <c r="M6" s="81">
        <v>132</v>
      </c>
      <c r="N6" s="91">
        <v>17</v>
      </c>
      <c r="O6" s="92">
        <v>0</v>
      </c>
      <c r="P6" s="93">
        <f>N6+O6</f>
        <v>17</v>
      </c>
      <c r="Q6" s="82">
        <f>IFERROR(P6/M6,"-")</f>
        <v>0.12878787878788</v>
      </c>
      <c r="R6" s="81">
        <v>3</v>
      </c>
      <c r="S6" s="81">
        <v>6</v>
      </c>
      <c r="T6" s="82">
        <f>IFERROR(S6/(O6+P6),"-")</f>
        <v>0.35294117647059</v>
      </c>
      <c r="U6" s="182">
        <f>IFERROR(J6/SUM(P6:P10),"-")</f>
        <v>8860.7594936709</v>
      </c>
      <c r="V6" s="84">
        <v>4</v>
      </c>
      <c r="W6" s="82">
        <f>IF(P6=0,"-",V6/P6)</f>
        <v>0.23529411764706</v>
      </c>
      <c r="X6" s="186">
        <v>198000</v>
      </c>
      <c r="Y6" s="187">
        <f>IFERROR(X6/P6,"-")</f>
        <v>11647.058823529</v>
      </c>
      <c r="Z6" s="187">
        <f>IFERROR(X6/V6,"-")</f>
        <v>49500</v>
      </c>
      <c r="AA6" s="188">
        <f>SUM(X6:X10)-SUM(J6:J10)</f>
        <v>-13000</v>
      </c>
      <c r="AB6" s="85">
        <f>SUM(X6:X10)/SUM(J6:J10)</f>
        <v>0.98142857142857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4</v>
      </c>
      <c r="AN6" s="101">
        <f>IF(P6=0,"",IF(AM6=0,"",(AM6/P6)))</f>
        <v>0.23529411764706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0.11764705882353</v>
      </c>
      <c r="AX6" s="106">
        <v>1</v>
      </c>
      <c r="AY6" s="108">
        <f>IFERROR(AX6/AV6,"-")</f>
        <v>0.5</v>
      </c>
      <c r="AZ6" s="109">
        <v>62000</v>
      </c>
      <c r="BA6" s="110">
        <f>IFERROR(AZ6/AV6,"-")</f>
        <v>31000</v>
      </c>
      <c r="BB6" s="111"/>
      <c r="BC6" s="111"/>
      <c r="BD6" s="111">
        <v>1</v>
      </c>
      <c r="BE6" s="112">
        <v>6</v>
      </c>
      <c r="BF6" s="113">
        <f>IF(P6=0,"",IF(BE6=0,"",(BE6/P6)))</f>
        <v>0.35294117647059</v>
      </c>
      <c r="BG6" s="112">
        <v>1</v>
      </c>
      <c r="BH6" s="114">
        <f>IFERROR(BG6/BE6,"-")</f>
        <v>0.16666666666667</v>
      </c>
      <c r="BI6" s="115">
        <v>34000</v>
      </c>
      <c r="BJ6" s="116">
        <f>IFERROR(BI6/BE6,"-")</f>
        <v>5666.6666666667</v>
      </c>
      <c r="BK6" s="117"/>
      <c r="BL6" s="117"/>
      <c r="BM6" s="117">
        <v>1</v>
      </c>
      <c r="BN6" s="119">
        <v>2</v>
      </c>
      <c r="BO6" s="120">
        <f>IF(P6=0,"",IF(BN6=0,"",(BN6/P6)))</f>
        <v>0.11764705882353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0.11764705882353</v>
      </c>
      <c r="BY6" s="128">
        <v>2</v>
      </c>
      <c r="BZ6" s="129">
        <f>IFERROR(BY6/BW6,"-")</f>
        <v>1</v>
      </c>
      <c r="CA6" s="130">
        <v>102000</v>
      </c>
      <c r="CB6" s="131">
        <f>IFERROR(CA6/BW6,"-")</f>
        <v>51000</v>
      </c>
      <c r="CC6" s="132"/>
      <c r="CD6" s="132"/>
      <c r="CE6" s="132">
        <v>2</v>
      </c>
      <c r="CF6" s="133">
        <v>1</v>
      </c>
      <c r="CG6" s="134">
        <f>IF(P6=0,"",IF(CF6=0,"",(CF6/P6)))</f>
        <v>0.058823529411765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4</v>
      </c>
      <c r="CP6" s="141">
        <v>198000</v>
      </c>
      <c r="CQ6" s="141">
        <v>68000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5" t="s">
        <v>70</v>
      </c>
      <c r="J7" s="188"/>
      <c r="K7" s="81">
        <v>23</v>
      </c>
      <c r="L7" s="81">
        <v>0</v>
      </c>
      <c r="M7" s="81">
        <v>112</v>
      </c>
      <c r="N7" s="91">
        <v>8</v>
      </c>
      <c r="O7" s="92">
        <v>0</v>
      </c>
      <c r="P7" s="93">
        <f>N7+O7</f>
        <v>8</v>
      </c>
      <c r="Q7" s="82">
        <f>IFERROR(P7/M7,"-")</f>
        <v>0.071428571428571</v>
      </c>
      <c r="R7" s="81">
        <v>0</v>
      </c>
      <c r="S7" s="81">
        <v>2</v>
      </c>
      <c r="T7" s="82">
        <f>IFERROR(S7/(O7+P7),"-")</f>
        <v>0.25</v>
      </c>
      <c r="U7" s="182"/>
      <c r="V7" s="84">
        <v>0</v>
      </c>
      <c r="W7" s="82">
        <f>IF(P7=0,"-",V7/P7)</f>
        <v>0</v>
      </c>
      <c r="X7" s="186">
        <v>0</v>
      </c>
      <c r="Y7" s="187">
        <f>IFERROR(X7/P7,"-")</f>
        <v>0</v>
      </c>
      <c r="Z7" s="187" t="str">
        <f>IFERROR(X7/V7,"-")</f>
        <v>-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0.125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0.125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3</v>
      </c>
      <c r="BO7" s="120">
        <f>IF(P7=0,"",IF(BN7=0,"",(BN7/P7)))</f>
        <v>0.375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2</v>
      </c>
      <c r="BX7" s="127">
        <f>IF(P7=0,"",IF(BW7=0,"",(BW7/P7)))</f>
        <v>0.25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0</v>
      </c>
      <c r="CP7" s="141">
        <v>0</v>
      </c>
      <c r="CQ7" s="141"/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71</v>
      </c>
      <c r="C8" s="203"/>
      <c r="D8" s="203" t="s">
        <v>62</v>
      </c>
      <c r="E8" s="203" t="s">
        <v>63</v>
      </c>
      <c r="F8" s="203" t="s">
        <v>64</v>
      </c>
      <c r="G8" s="203" t="s">
        <v>72</v>
      </c>
      <c r="H8" s="90" t="s">
        <v>66</v>
      </c>
      <c r="I8" s="205" t="s">
        <v>70</v>
      </c>
      <c r="J8" s="188"/>
      <c r="K8" s="81">
        <v>8</v>
      </c>
      <c r="L8" s="81">
        <v>0</v>
      </c>
      <c r="M8" s="81">
        <v>22</v>
      </c>
      <c r="N8" s="91">
        <v>3</v>
      </c>
      <c r="O8" s="92">
        <v>0</v>
      </c>
      <c r="P8" s="93">
        <f>N8+O8</f>
        <v>3</v>
      </c>
      <c r="Q8" s="82">
        <f>IFERROR(P8/M8,"-")</f>
        <v>0.13636363636364</v>
      </c>
      <c r="R8" s="81">
        <v>0</v>
      </c>
      <c r="S8" s="81">
        <v>3</v>
      </c>
      <c r="T8" s="82">
        <f>IFERROR(S8/(O8+P8),"-")</f>
        <v>1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>
        <v>1</v>
      </c>
      <c r="AN8" s="101">
        <f>IF(P8=0,"",IF(AM8=0,"",(AM8/P8)))</f>
        <v>0.33333333333333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1</v>
      </c>
      <c r="AW8" s="107">
        <f>IF(P8=0,"",IF(AV8=0,"",(AV8/P8)))</f>
        <v>0.33333333333333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73</v>
      </c>
      <c r="C9" s="203"/>
      <c r="D9" s="203" t="s">
        <v>62</v>
      </c>
      <c r="E9" s="203" t="s">
        <v>63</v>
      </c>
      <c r="F9" s="203" t="s">
        <v>64</v>
      </c>
      <c r="G9" s="203" t="s">
        <v>74</v>
      </c>
      <c r="H9" s="90" t="s">
        <v>66</v>
      </c>
      <c r="I9" s="204" t="s">
        <v>67</v>
      </c>
      <c r="J9" s="188"/>
      <c r="K9" s="81">
        <v>7</v>
      </c>
      <c r="L9" s="81">
        <v>0</v>
      </c>
      <c r="M9" s="81">
        <v>41</v>
      </c>
      <c r="N9" s="91">
        <v>3</v>
      </c>
      <c r="O9" s="92">
        <v>0</v>
      </c>
      <c r="P9" s="93">
        <f>N9+O9</f>
        <v>3</v>
      </c>
      <c r="Q9" s="82">
        <f>IFERROR(P9/M9,"-")</f>
        <v>0.073170731707317</v>
      </c>
      <c r="R9" s="81">
        <v>0</v>
      </c>
      <c r="S9" s="81">
        <v>2</v>
      </c>
      <c r="T9" s="82">
        <f>IFERROR(S9/(O9+P9),"-")</f>
        <v>0.66666666666667</v>
      </c>
      <c r="U9" s="182"/>
      <c r="V9" s="84">
        <v>1</v>
      </c>
      <c r="W9" s="82">
        <f>IF(P9=0,"-",V9/P9)</f>
        <v>0.33333333333333</v>
      </c>
      <c r="X9" s="186">
        <v>65000</v>
      </c>
      <c r="Y9" s="187">
        <f>IFERROR(X9/P9,"-")</f>
        <v>21666.666666667</v>
      </c>
      <c r="Z9" s="187">
        <f>IFERROR(X9/V9,"-")</f>
        <v>65000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1</v>
      </c>
      <c r="BO9" s="120">
        <f>IF(P9=0,"",IF(BN9=0,"",(BN9/P9)))</f>
        <v>0.33333333333333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0.66666666666667</v>
      </c>
      <c r="BY9" s="128">
        <v>1</v>
      </c>
      <c r="BZ9" s="129">
        <f>IFERROR(BY9/BW9,"-")</f>
        <v>0.5</v>
      </c>
      <c r="CA9" s="130">
        <v>65000</v>
      </c>
      <c r="CB9" s="131">
        <f>IFERROR(CA9/BW9,"-")</f>
        <v>32500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65000</v>
      </c>
      <c r="CQ9" s="141">
        <v>65000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75</v>
      </c>
      <c r="C10" s="203"/>
      <c r="D10" s="203" t="s">
        <v>76</v>
      </c>
      <c r="E10" s="203" t="s">
        <v>76</v>
      </c>
      <c r="F10" s="203" t="s">
        <v>77</v>
      </c>
      <c r="G10" s="203" t="s">
        <v>78</v>
      </c>
      <c r="H10" s="90"/>
      <c r="I10" s="90"/>
      <c r="J10" s="188"/>
      <c r="K10" s="81">
        <v>214</v>
      </c>
      <c r="L10" s="81">
        <v>127</v>
      </c>
      <c r="M10" s="81">
        <v>105</v>
      </c>
      <c r="N10" s="91">
        <v>48</v>
      </c>
      <c r="O10" s="92">
        <v>0</v>
      </c>
      <c r="P10" s="93">
        <f>N10+O10</f>
        <v>48</v>
      </c>
      <c r="Q10" s="82">
        <f>IFERROR(P10/M10,"-")</f>
        <v>0.45714285714286</v>
      </c>
      <c r="R10" s="81">
        <v>4</v>
      </c>
      <c r="S10" s="81">
        <v>10</v>
      </c>
      <c r="T10" s="82">
        <f>IFERROR(S10/(O10+P10),"-")</f>
        <v>0.20833333333333</v>
      </c>
      <c r="U10" s="182"/>
      <c r="V10" s="84">
        <v>10</v>
      </c>
      <c r="W10" s="82">
        <f>IF(P10=0,"-",V10/P10)</f>
        <v>0.20833333333333</v>
      </c>
      <c r="X10" s="186">
        <v>424000</v>
      </c>
      <c r="Y10" s="187">
        <f>IFERROR(X10/P10,"-")</f>
        <v>8833.3333333333</v>
      </c>
      <c r="Z10" s="187">
        <f>IFERROR(X10/V10,"-")</f>
        <v>42400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>
        <v>4</v>
      </c>
      <c r="AW10" s="107">
        <f>IF(P10=0,"",IF(AV10=0,"",(AV10/P10)))</f>
        <v>0.083333333333333</v>
      </c>
      <c r="AX10" s="106">
        <v>1</v>
      </c>
      <c r="AY10" s="108">
        <f>IFERROR(AX10/AV10,"-")</f>
        <v>0.25</v>
      </c>
      <c r="AZ10" s="109">
        <v>3000</v>
      </c>
      <c r="BA10" s="110">
        <f>IFERROR(AZ10/AV10,"-")</f>
        <v>750</v>
      </c>
      <c r="BB10" s="111">
        <v>1</v>
      </c>
      <c r="BC10" s="111"/>
      <c r="BD10" s="111"/>
      <c r="BE10" s="112">
        <v>15</v>
      </c>
      <c r="BF10" s="113">
        <f>IF(P10=0,"",IF(BE10=0,"",(BE10/P10)))</f>
        <v>0.3125</v>
      </c>
      <c r="BG10" s="112">
        <v>3</v>
      </c>
      <c r="BH10" s="114">
        <f>IFERROR(BG10/BE10,"-")</f>
        <v>0.2</v>
      </c>
      <c r="BI10" s="115">
        <v>129000</v>
      </c>
      <c r="BJ10" s="116">
        <f>IFERROR(BI10/BE10,"-")</f>
        <v>8600</v>
      </c>
      <c r="BK10" s="117">
        <v>1</v>
      </c>
      <c r="BL10" s="117">
        <v>1</v>
      </c>
      <c r="BM10" s="117">
        <v>1</v>
      </c>
      <c r="BN10" s="119">
        <v>15</v>
      </c>
      <c r="BO10" s="120">
        <f>IF(P10=0,"",IF(BN10=0,"",(BN10/P10)))</f>
        <v>0.3125</v>
      </c>
      <c r="BP10" s="121">
        <v>1</v>
      </c>
      <c r="BQ10" s="122">
        <f>IFERROR(BP10/BN10,"-")</f>
        <v>0.066666666666667</v>
      </c>
      <c r="BR10" s="123">
        <v>22000</v>
      </c>
      <c r="BS10" s="124">
        <f>IFERROR(BR10/BN10,"-")</f>
        <v>1466.6666666667</v>
      </c>
      <c r="BT10" s="125"/>
      <c r="BU10" s="125"/>
      <c r="BV10" s="125">
        <v>1</v>
      </c>
      <c r="BW10" s="126">
        <v>11</v>
      </c>
      <c r="BX10" s="127">
        <f>IF(P10=0,"",IF(BW10=0,"",(BW10/P10)))</f>
        <v>0.22916666666667</v>
      </c>
      <c r="BY10" s="128">
        <v>4</v>
      </c>
      <c r="BZ10" s="129">
        <f>IFERROR(BY10/BW10,"-")</f>
        <v>0.36363636363636</v>
      </c>
      <c r="CA10" s="130">
        <v>127000</v>
      </c>
      <c r="CB10" s="131">
        <f>IFERROR(CA10/BW10,"-")</f>
        <v>11545.454545455</v>
      </c>
      <c r="CC10" s="132">
        <v>1</v>
      </c>
      <c r="CD10" s="132"/>
      <c r="CE10" s="132">
        <v>3</v>
      </c>
      <c r="CF10" s="133">
        <v>3</v>
      </c>
      <c r="CG10" s="134">
        <f>IF(P10=0,"",IF(CF10=0,"",(CF10/P10)))</f>
        <v>0.0625</v>
      </c>
      <c r="CH10" s="135">
        <v>1</v>
      </c>
      <c r="CI10" s="136">
        <f>IFERROR(CH10/CF10,"-")</f>
        <v>0.33333333333333</v>
      </c>
      <c r="CJ10" s="137">
        <v>143000</v>
      </c>
      <c r="CK10" s="138">
        <f>IFERROR(CJ10/CF10,"-")</f>
        <v>47666.666666667</v>
      </c>
      <c r="CL10" s="139"/>
      <c r="CM10" s="139"/>
      <c r="CN10" s="139">
        <v>1</v>
      </c>
      <c r="CO10" s="140">
        <v>10</v>
      </c>
      <c r="CP10" s="141">
        <v>424000</v>
      </c>
      <c r="CQ10" s="141">
        <v>143000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2.6175438596491</v>
      </c>
      <c r="B11" s="203" t="s">
        <v>79</v>
      </c>
      <c r="C11" s="203"/>
      <c r="D11" s="203" t="s">
        <v>62</v>
      </c>
      <c r="E11" s="203" t="s">
        <v>63</v>
      </c>
      <c r="F11" s="203" t="s">
        <v>64</v>
      </c>
      <c r="G11" s="203" t="s">
        <v>80</v>
      </c>
      <c r="H11" s="90" t="s">
        <v>66</v>
      </c>
      <c r="I11" s="204" t="s">
        <v>67</v>
      </c>
      <c r="J11" s="188">
        <v>570000</v>
      </c>
      <c r="K11" s="81">
        <v>9</v>
      </c>
      <c r="L11" s="81">
        <v>0</v>
      </c>
      <c r="M11" s="81">
        <v>47</v>
      </c>
      <c r="N11" s="91">
        <v>4</v>
      </c>
      <c r="O11" s="92">
        <v>0</v>
      </c>
      <c r="P11" s="93">
        <f>N11+O11</f>
        <v>4</v>
      </c>
      <c r="Q11" s="82">
        <f>IFERROR(P11/M11,"-")</f>
        <v>0.085106382978723</v>
      </c>
      <c r="R11" s="81">
        <v>0</v>
      </c>
      <c r="S11" s="81">
        <v>0</v>
      </c>
      <c r="T11" s="82">
        <f>IFERROR(S11/(O11+P11),"-")</f>
        <v>0</v>
      </c>
      <c r="U11" s="182">
        <f>IFERROR(J11/SUM(P11:P16),"-")</f>
        <v>15000</v>
      </c>
      <c r="V11" s="84">
        <v>0</v>
      </c>
      <c r="W11" s="82">
        <f>IF(P11=0,"-",V11/P11)</f>
        <v>0</v>
      </c>
      <c r="X11" s="186">
        <v>0</v>
      </c>
      <c r="Y11" s="187">
        <f>IFERROR(X11/P11,"-")</f>
        <v>0</v>
      </c>
      <c r="Z11" s="187" t="str">
        <f>IFERROR(X11/V11,"-")</f>
        <v>-</v>
      </c>
      <c r="AA11" s="188">
        <f>SUM(X11:X16)-SUM(J11:J16)</f>
        <v>922000</v>
      </c>
      <c r="AB11" s="85">
        <f>SUM(X11:X16)/SUM(J11:J16)</f>
        <v>2.6175438596491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2</v>
      </c>
      <c r="AN11" s="101">
        <f>IF(P11=0,"",IF(AM11=0,"",(AM11/P11)))</f>
        <v>0.5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/>
      <c r="BF11" s="113">
        <f>IF(P11=0,"",IF(BE11=0,"",(BE11/P11)))</f>
        <v>0</v>
      </c>
      <c r="BG11" s="112"/>
      <c r="BH11" s="114" t="str">
        <f>IFERROR(BG11/BE11,"-")</f>
        <v>-</v>
      </c>
      <c r="BI11" s="115"/>
      <c r="BJ11" s="116" t="str">
        <f>IFERROR(BI11/BE11,"-")</f>
        <v>-</v>
      </c>
      <c r="BK11" s="117"/>
      <c r="BL11" s="117"/>
      <c r="BM11" s="117"/>
      <c r="BN11" s="119">
        <v>1</v>
      </c>
      <c r="BO11" s="120">
        <f>IF(P11=0,"",IF(BN11=0,"",(BN11/P11)))</f>
        <v>0.25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0</v>
      </c>
      <c r="CP11" s="141">
        <v>0</v>
      </c>
      <c r="CQ11" s="141"/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62</v>
      </c>
      <c r="E12" s="203" t="s">
        <v>63</v>
      </c>
      <c r="F12" s="203" t="s">
        <v>77</v>
      </c>
      <c r="G12" s="203"/>
      <c r="H12" s="90"/>
      <c r="I12" s="90"/>
      <c r="J12" s="188"/>
      <c r="K12" s="81">
        <v>39</v>
      </c>
      <c r="L12" s="81">
        <v>32</v>
      </c>
      <c r="M12" s="81">
        <v>27</v>
      </c>
      <c r="N12" s="91">
        <v>11</v>
      </c>
      <c r="O12" s="92">
        <v>0</v>
      </c>
      <c r="P12" s="93">
        <f>N12+O12</f>
        <v>11</v>
      </c>
      <c r="Q12" s="82">
        <f>IFERROR(P12/M12,"-")</f>
        <v>0.40740740740741</v>
      </c>
      <c r="R12" s="81">
        <v>1</v>
      </c>
      <c r="S12" s="81">
        <v>4</v>
      </c>
      <c r="T12" s="82">
        <f>IFERROR(S12/(O12+P12),"-")</f>
        <v>0.36363636363636</v>
      </c>
      <c r="U12" s="182"/>
      <c r="V12" s="84">
        <v>3</v>
      </c>
      <c r="W12" s="82">
        <f>IF(P12=0,"-",V12/P12)</f>
        <v>0.27272727272727</v>
      </c>
      <c r="X12" s="186">
        <v>729000</v>
      </c>
      <c r="Y12" s="187">
        <f>IFERROR(X12/P12,"-")</f>
        <v>66272.727272727</v>
      </c>
      <c r="Z12" s="187">
        <f>IFERROR(X12/V12,"-")</f>
        <v>243000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>
        <v>3</v>
      </c>
      <c r="BF12" s="113">
        <f>IF(P12=0,"",IF(BE12=0,"",(BE12/P12)))</f>
        <v>0.27272727272727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2</v>
      </c>
      <c r="BO12" s="120">
        <f>IF(P12=0,"",IF(BN12=0,"",(BN12/P12)))</f>
        <v>0.18181818181818</v>
      </c>
      <c r="BP12" s="121"/>
      <c r="BQ12" s="122">
        <f>IFERROR(BP12/BN12,"-")</f>
        <v>0</v>
      </c>
      <c r="BR12" s="123"/>
      <c r="BS12" s="124">
        <f>IFERROR(BR12/BN12,"-")</f>
        <v>0</v>
      </c>
      <c r="BT12" s="125"/>
      <c r="BU12" s="125"/>
      <c r="BV12" s="125"/>
      <c r="BW12" s="126">
        <v>3</v>
      </c>
      <c r="BX12" s="127">
        <f>IF(P12=0,"",IF(BW12=0,"",(BW12/P12)))</f>
        <v>0.27272727272727</v>
      </c>
      <c r="BY12" s="128">
        <v>2</v>
      </c>
      <c r="BZ12" s="129">
        <f>IFERROR(BY12/BW12,"-")</f>
        <v>0.66666666666667</v>
      </c>
      <c r="CA12" s="130">
        <v>15000</v>
      </c>
      <c r="CB12" s="131">
        <f>IFERROR(CA12/BW12,"-")</f>
        <v>5000</v>
      </c>
      <c r="CC12" s="132"/>
      <c r="CD12" s="132">
        <v>1</v>
      </c>
      <c r="CE12" s="132">
        <v>1</v>
      </c>
      <c r="CF12" s="133">
        <v>3</v>
      </c>
      <c r="CG12" s="134">
        <f>IF(P12=0,"",IF(CF12=0,"",(CF12/P12)))</f>
        <v>0.27272727272727</v>
      </c>
      <c r="CH12" s="135">
        <v>1</v>
      </c>
      <c r="CI12" s="136">
        <f>IFERROR(CH12/CF12,"-")</f>
        <v>0.33333333333333</v>
      </c>
      <c r="CJ12" s="137">
        <v>714000</v>
      </c>
      <c r="CK12" s="138">
        <f>IFERROR(CJ12/CF12,"-")</f>
        <v>238000</v>
      </c>
      <c r="CL12" s="139"/>
      <c r="CM12" s="139"/>
      <c r="CN12" s="139">
        <v>1</v>
      </c>
      <c r="CO12" s="140">
        <v>3</v>
      </c>
      <c r="CP12" s="141">
        <v>729000</v>
      </c>
      <c r="CQ12" s="141">
        <v>714000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82</v>
      </c>
      <c r="C13" s="203"/>
      <c r="D13" s="203" t="s">
        <v>83</v>
      </c>
      <c r="E13" s="203" t="s">
        <v>84</v>
      </c>
      <c r="F13" s="203" t="s">
        <v>64</v>
      </c>
      <c r="G13" s="203" t="s">
        <v>85</v>
      </c>
      <c r="H13" s="90" t="s">
        <v>86</v>
      </c>
      <c r="I13" s="205" t="s">
        <v>87</v>
      </c>
      <c r="J13" s="188"/>
      <c r="K13" s="81">
        <v>2</v>
      </c>
      <c r="L13" s="81">
        <v>0</v>
      </c>
      <c r="M13" s="81">
        <v>23</v>
      </c>
      <c r="N13" s="91">
        <v>0</v>
      </c>
      <c r="O13" s="92">
        <v>0</v>
      </c>
      <c r="P13" s="93">
        <f>N13+O13</f>
        <v>0</v>
      </c>
      <c r="Q13" s="82">
        <f>IFERROR(P13/M13,"-")</f>
        <v>0</v>
      </c>
      <c r="R13" s="81">
        <v>0</v>
      </c>
      <c r="S13" s="81">
        <v>0</v>
      </c>
      <c r="T13" s="82" t="str">
        <f>IFERROR(S13/(O13+P13),"-")</f>
        <v>-</v>
      </c>
      <c r="U13" s="182"/>
      <c r="V13" s="84">
        <v>0</v>
      </c>
      <c r="W13" s="82" t="str">
        <f>IF(P13=0,"-",V13/P13)</f>
        <v>-</v>
      </c>
      <c r="X13" s="186">
        <v>0</v>
      </c>
      <c r="Y13" s="187" t="str">
        <f>IFERROR(X13/P13,"-")</f>
        <v>-</v>
      </c>
      <c r="Z13" s="187" t="str">
        <f>IFERROR(X13/V13,"-")</f>
        <v>-</v>
      </c>
      <c r="AA13" s="188"/>
      <c r="AB13" s="85"/>
      <c r="AC13" s="79"/>
      <c r="AD13" s="94"/>
      <c r="AE13" s="95" t="str">
        <f>IF(P13=0,"",IF(AD13=0,"",(AD13/P13)))</f>
        <v/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 t="str">
        <f>IF(P13=0,"",IF(AM13=0,"",(AM13/P13)))</f>
        <v/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 t="str">
        <f>IF(P13=0,"",IF(AV13=0,"",(AV13/P13)))</f>
        <v/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 t="str">
        <f>IF(P13=0,"",IF(BE13=0,"",(BE13/P13)))</f>
        <v/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 t="str">
        <f>IF(P13=0,"",IF(BN13=0,"",(BN13/P13)))</f>
        <v/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/>
      <c r="BX13" s="127" t="str">
        <f>IF(P13=0,"",IF(BW13=0,"",(BW13/P13)))</f>
        <v/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/>
      <c r="CG13" s="134" t="str">
        <f>IF(P13=0,"",IF(CF13=0,"",(CF13/P13)))</f>
        <v/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83</v>
      </c>
      <c r="E14" s="203" t="s">
        <v>84</v>
      </c>
      <c r="F14" s="203" t="s">
        <v>77</v>
      </c>
      <c r="G14" s="203"/>
      <c r="H14" s="90"/>
      <c r="I14" s="90"/>
      <c r="J14" s="188"/>
      <c r="K14" s="81">
        <v>33</v>
      </c>
      <c r="L14" s="81">
        <v>24</v>
      </c>
      <c r="M14" s="81">
        <v>4</v>
      </c>
      <c r="N14" s="91">
        <v>5</v>
      </c>
      <c r="O14" s="92">
        <v>0</v>
      </c>
      <c r="P14" s="93">
        <f>N14+O14</f>
        <v>5</v>
      </c>
      <c r="Q14" s="82">
        <f>IFERROR(P14/M14,"-")</f>
        <v>1.25</v>
      </c>
      <c r="R14" s="81">
        <v>1</v>
      </c>
      <c r="S14" s="81">
        <v>1</v>
      </c>
      <c r="T14" s="82">
        <f>IFERROR(S14/(O14+P14),"-")</f>
        <v>0.2</v>
      </c>
      <c r="U14" s="182"/>
      <c r="V14" s="84">
        <v>2</v>
      </c>
      <c r="W14" s="82">
        <f>IF(P14=0,"-",V14/P14)</f>
        <v>0.4</v>
      </c>
      <c r="X14" s="186">
        <v>106000</v>
      </c>
      <c r="Y14" s="187">
        <f>IFERROR(X14/P14,"-")</f>
        <v>21200</v>
      </c>
      <c r="Z14" s="187">
        <f>IFERROR(X14/V14,"-")</f>
        <v>53000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/>
      <c r="BO14" s="120">
        <f>IF(P14=0,"",IF(BN14=0,"",(BN14/P14)))</f>
        <v>0</v>
      </c>
      <c r="BP14" s="121"/>
      <c r="BQ14" s="122" t="str">
        <f>IFERROR(BP14/BN14,"-")</f>
        <v>-</v>
      </c>
      <c r="BR14" s="123"/>
      <c r="BS14" s="124" t="str">
        <f>IFERROR(BR14/BN14,"-")</f>
        <v>-</v>
      </c>
      <c r="BT14" s="125"/>
      <c r="BU14" s="125"/>
      <c r="BV14" s="125"/>
      <c r="BW14" s="126">
        <v>4</v>
      </c>
      <c r="BX14" s="127">
        <f>IF(P14=0,"",IF(BW14=0,"",(BW14/P14)))</f>
        <v>0.8</v>
      </c>
      <c r="BY14" s="128">
        <v>2</v>
      </c>
      <c r="BZ14" s="129">
        <f>IFERROR(BY14/BW14,"-")</f>
        <v>0.5</v>
      </c>
      <c r="CA14" s="130">
        <v>106000</v>
      </c>
      <c r="CB14" s="131">
        <f>IFERROR(CA14/BW14,"-")</f>
        <v>26500</v>
      </c>
      <c r="CC14" s="132">
        <v>1</v>
      </c>
      <c r="CD14" s="132"/>
      <c r="CE14" s="132">
        <v>1</v>
      </c>
      <c r="CF14" s="133">
        <v>1</v>
      </c>
      <c r="CG14" s="134">
        <f>IF(P14=0,"",IF(CF14=0,"",(CF14/P14)))</f>
        <v>0.2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2</v>
      </c>
      <c r="CP14" s="141">
        <v>106000</v>
      </c>
      <c r="CQ14" s="141">
        <v>103000</v>
      </c>
      <c r="CR14" s="141"/>
      <c r="CS14" s="142" t="str">
        <f>IF(AND(CQ14=0,CR14=0),"",IF(AND(CQ14&lt;=100000,CR14&lt;=100000),"",IF(CQ14/CP14&gt;0.7,"男高",IF(CR14/CP14&gt;0.7,"女高",""))))</f>
        <v>男高</v>
      </c>
    </row>
    <row r="15" spans="1:98">
      <c r="A15" s="80"/>
      <c r="B15" s="203" t="s">
        <v>89</v>
      </c>
      <c r="C15" s="203"/>
      <c r="D15" s="203" t="s">
        <v>62</v>
      </c>
      <c r="E15" s="203" t="s">
        <v>63</v>
      </c>
      <c r="F15" s="203" t="s">
        <v>64</v>
      </c>
      <c r="G15" s="203" t="s">
        <v>85</v>
      </c>
      <c r="H15" s="90" t="s">
        <v>86</v>
      </c>
      <c r="I15" s="204" t="s">
        <v>90</v>
      </c>
      <c r="J15" s="188"/>
      <c r="K15" s="81">
        <v>13</v>
      </c>
      <c r="L15" s="81">
        <v>0</v>
      </c>
      <c r="M15" s="81">
        <v>45</v>
      </c>
      <c r="N15" s="91">
        <v>9</v>
      </c>
      <c r="O15" s="92">
        <v>0</v>
      </c>
      <c r="P15" s="93">
        <f>N15+O15</f>
        <v>9</v>
      </c>
      <c r="Q15" s="82">
        <f>IFERROR(P15/M15,"-")</f>
        <v>0.2</v>
      </c>
      <c r="R15" s="81">
        <v>2</v>
      </c>
      <c r="S15" s="81">
        <v>2</v>
      </c>
      <c r="T15" s="82">
        <f>IFERROR(S15/(O15+P15),"-")</f>
        <v>0.22222222222222</v>
      </c>
      <c r="U15" s="182"/>
      <c r="V15" s="84">
        <v>2</v>
      </c>
      <c r="W15" s="82">
        <f>IF(P15=0,"-",V15/P15)</f>
        <v>0.22222222222222</v>
      </c>
      <c r="X15" s="186">
        <v>38000</v>
      </c>
      <c r="Y15" s="187">
        <f>IFERROR(X15/P15,"-")</f>
        <v>4222.2222222222</v>
      </c>
      <c r="Z15" s="187">
        <f>IFERROR(X15/V15,"-")</f>
        <v>19000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>
        <v>2</v>
      </c>
      <c r="AW15" s="107">
        <f>IF(P15=0,"",IF(AV15=0,"",(AV15/P15)))</f>
        <v>0.22222222222222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2</v>
      </c>
      <c r="BF15" s="113">
        <f>IF(P15=0,"",IF(BE15=0,"",(BE15/P15)))</f>
        <v>0.22222222222222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0.22222222222222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3</v>
      </c>
      <c r="BX15" s="127">
        <f>IF(P15=0,"",IF(BW15=0,"",(BW15/P15)))</f>
        <v>0.33333333333333</v>
      </c>
      <c r="BY15" s="128">
        <v>2</v>
      </c>
      <c r="BZ15" s="129">
        <f>IFERROR(BY15/BW15,"-")</f>
        <v>0.66666666666667</v>
      </c>
      <c r="CA15" s="130">
        <v>38000</v>
      </c>
      <c r="CB15" s="131">
        <f>IFERROR(CA15/BW15,"-")</f>
        <v>12666.666666667</v>
      </c>
      <c r="CC15" s="132">
        <v>1</v>
      </c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38000</v>
      </c>
      <c r="CQ15" s="141">
        <v>35000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91</v>
      </c>
      <c r="C16" s="203"/>
      <c r="D16" s="203" t="s">
        <v>62</v>
      </c>
      <c r="E16" s="203" t="s">
        <v>63</v>
      </c>
      <c r="F16" s="203" t="s">
        <v>77</v>
      </c>
      <c r="G16" s="203"/>
      <c r="H16" s="90"/>
      <c r="I16" s="90"/>
      <c r="J16" s="188"/>
      <c r="K16" s="81">
        <v>29</v>
      </c>
      <c r="L16" s="81">
        <v>25</v>
      </c>
      <c r="M16" s="81">
        <v>14</v>
      </c>
      <c r="N16" s="91">
        <v>9</v>
      </c>
      <c r="O16" s="92">
        <v>0</v>
      </c>
      <c r="P16" s="93">
        <f>N16+O16</f>
        <v>9</v>
      </c>
      <c r="Q16" s="82">
        <f>IFERROR(P16/M16,"-")</f>
        <v>0.64285714285714</v>
      </c>
      <c r="R16" s="81">
        <v>1</v>
      </c>
      <c r="S16" s="81">
        <v>1</v>
      </c>
      <c r="T16" s="82">
        <f>IFERROR(S16/(O16+P16),"-")</f>
        <v>0.11111111111111</v>
      </c>
      <c r="U16" s="182"/>
      <c r="V16" s="84">
        <v>3</v>
      </c>
      <c r="W16" s="82">
        <f>IF(P16=0,"-",V16/P16)</f>
        <v>0.33333333333333</v>
      </c>
      <c r="X16" s="186">
        <v>619000</v>
      </c>
      <c r="Y16" s="187">
        <f>IFERROR(X16/P16,"-")</f>
        <v>68777.777777778</v>
      </c>
      <c r="Z16" s="187">
        <f>IFERROR(X16/V16,"-")</f>
        <v>206333.33333333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0.11111111111111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1</v>
      </c>
      <c r="BF16" s="113">
        <f>IF(P16=0,"",IF(BE16=0,"",(BE16/P16)))</f>
        <v>0.11111111111111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1</v>
      </c>
      <c r="BO16" s="120">
        <f>IF(P16=0,"",IF(BN16=0,"",(BN16/P16)))</f>
        <v>0.11111111111111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4</v>
      </c>
      <c r="BX16" s="127">
        <f>IF(P16=0,"",IF(BW16=0,"",(BW16/P16)))</f>
        <v>0.44444444444444</v>
      </c>
      <c r="BY16" s="128">
        <v>2</v>
      </c>
      <c r="BZ16" s="129">
        <f>IFERROR(BY16/BW16,"-")</f>
        <v>0.5</v>
      </c>
      <c r="CA16" s="130">
        <v>599000</v>
      </c>
      <c r="CB16" s="131">
        <f>IFERROR(CA16/BW16,"-")</f>
        <v>149750</v>
      </c>
      <c r="CC16" s="132"/>
      <c r="CD16" s="132"/>
      <c r="CE16" s="132">
        <v>2</v>
      </c>
      <c r="CF16" s="133">
        <v>2</v>
      </c>
      <c r="CG16" s="134">
        <f>IF(P16=0,"",IF(CF16=0,"",(CF16/P16)))</f>
        <v>0.22222222222222</v>
      </c>
      <c r="CH16" s="135">
        <v>1</v>
      </c>
      <c r="CI16" s="136">
        <f>IFERROR(CH16/CF16,"-")</f>
        <v>0.5</v>
      </c>
      <c r="CJ16" s="137">
        <v>20000</v>
      </c>
      <c r="CK16" s="138">
        <f>IFERROR(CJ16/CF16,"-")</f>
        <v>10000</v>
      </c>
      <c r="CL16" s="139"/>
      <c r="CM16" s="139">
        <v>1</v>
      </c>
      <c r="CN16" s="139"/>
      <c r="CO16" s="140">
        <v>3</v>
      </c>
      <c r="CP16" s="141">
        <v>619000</v>
      </c>
      <c r="CQ16" s="141">
        <v>586000</v>
      </c>
      <c r="CR16" s="141"/>
      <c r="CS16" s="142" t="str">
        <f>IF(AND(CQ16=0,CR16=0),"",IF(AND(CQ16&lt;=100000,CR16&lt;=100000),"",IF(CQ16/CP16&gt;0.7,"男高",IF(CR16/CP16&gt;0.7,"女高",""))))</f>
        <v>男高</v>
      </c>
    </row>
    <row r="17" spans="1:98">
      <c r="A17" s="80">
        <f>AB17</f>
        <v>0.57017543859649</v>
      </c>
      <c r="B17" s="203" t="s">
        <v>92</v>
      </c>
      <c r="C17" s="203"/>
      <c r="D17" s="203" t="s">
        <v>93</v>
      </c>
      <c r="E17" s="203" t="s">
        <v>94</v>
      </c>
      <c r="F17" s="203" t="s">
        <v>64</v>
      </c>
      <c r="G17" s="203" t="s">
        <v>85</v>
      </c>
      <c r="H17" s="90" t="s">
        <v>66</v>
      </c>
      <c r="I17" s="205" t="s">
        <v>70</v>
      </c>
      <c r="J17" s="188">
        <v>570000</v>
      </c>
      <c r="K17" s="81">
        <v>24</v>
      </c>
      <c r="L17" s="81">
        <v>0</v>
      </c>
      <c r="M17" s="81">
        <v>175</v>
      </c>
      <c r="N17" s="91">
        <v>10</v>
      </c>
      <c r="O17" s="92">
        <v>0</v>
      </c>
      <c r="P17" s="93">
        <f>N17+O17</f>
        <v>10</v>
      </c>
      <c r="Q17" s="82">
        <f>IFERROR(P17/M17,"-")</f>
        <v>0.057142857142857</v>
      </c>
      <c r="R17" s="81">
        <v>1</v>
      </c>
      <c r="S17" s="81">
        <v>5</v>
      </c>
      <c r="T17" s="82">
        <f>IFERROR(S17/(O17+P17),"-")</f>
        <v>0.5</v>
      </c>
      <c r="U17" s="182">
        <f>IFERROR(J17/SUM(P17:P22),"-")</f>
        <v>15833.333333333</v>
      </c>
      <c r="V17" s="84">
        <v>2</v>
      </c>
      <c r="W17" s="82">
        <f>IF(P17=0,"-",V17/P17)</f>
        <v>0.2</v>
      </c>
      <c r="X17" s="186">
        <v>190000</v>
      </c>
      <c r="Y17" s="187">
        <f>IFERROR(X17/P17,"-")</f>
        <v>19000</v>
      </c>
      <c r="Z17" s="187">
        <f>IFERROR(X17/V17,"-")</f>
        <v>95000</v>
      </c>
      <c r="AA17" s="188">
        <f>SUM(X17:X22)-SUM(J17:J22)</f>
        <v>-245000</v>
      </c>
      <c r="AB17" s="85">
        <f>SUM(X17:X22)/SUM(J17:J22)</f>
        <v>0.57017543859649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6</v>
      </c>
      <c r="BF17" s="113">
        <f>IF(P17=0,"",IF(BE17=0,"",(BE17/P17)))</f>
        <v>0.6</v>
      </c>
      <c r="BG17" s="112">
        <v>1</v>
      </c>
      <c r="BH17" s="114">
        <f>IFERROR(BG17/BE17,"-")</f>
        <v>0.16666666666667</v>
      </c>
      <c r="BI17" s="115">
        <v>3000</v>
      </c>
      <c r="BJ17" s="116">
        <f>IFERROR(BI17/BE17,"-")</f>
        <v>500</v>
      </c>
      <c r="BK17" s="117">
        <v>1</v>
      </c>
      <c r="BL17" s="117"/>
      <c r="BM17" s="117"/>
      <c r="BN17" s="119">
        <v>2</v>
      </c>
      <c r="BO17" s="120">
        <f>IF(P17=0,"",IF(BN17=0,"",(BN17/P17)))</f>
        <v>0.2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1</v>
      </c>
      <c r="BX17" s="127">
        <f>IF(P17=0,"",IF(BW17=0,"",(BW17/P17)))</f>
        <v>0.1</v>
      </c>
      <c r="BY17" s="128">
        <v>1</v>
      </c>
      <c r="BZ17" s="129">
        <f>IFERROR(BY17/BW17,"-")</f>
        <v>1</v>
      </c>
      <c r="CA17" s="130">
        <v>187000</v>
      </c>
      <c r="CB17" s="131">
        <f>IFERROR(CA17/BW17,"-")</f>
        <v>187000</v>
      </c>
      <c r="CC17" s="132"/>
      <c r="CD17" s="132"/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2</v>
      </c>
      <c r="CP17" s="141">
        <v>190000</v>
      </c>
      <c r="CQ17" s="141">
        <v>187000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95</v>
      </c>
      <c r="C18" s="203"/>
      <c r="D18" s="203" t="s">
        <v>93</v>
      </c>
      <c r="E18" s="203" t="s">
        <v>94</v>
      </c>
      <c r="F18" s="203" t="s">
        <v>77</v>
      </c>
      <c r="G18" s="203"/>
      <c r="H18" s="90"/>
      <c r="I18" s="90"/>
      <c r="J18" s="188"/>
      <c r="K18" s="81">
        <v>76</v>
      </c>
      <c r="L18" s="81">
        <v>52</v>
      </c>
      <c r="M18" s="81">
        <v>13</v>
      </c>
      <c r="N18" s="91">
        <v>10</v>
      </c>
      <c r="O18" s="92">
        <v>0</v>
      </c>
      <c r="P18" s="93">
        <f>N18+O18</f>
        <v>10</v>
      </c>
      <c r="Q18" s="82">
        <f>IFERROR(P18/M18,"-")</f>
        <v>0.76923076923077</v>
      </c>
      <c r="R18" s="81">
        <v>1</v>
      </c>
      <c r="S18" s="81">
        <v>3</v>
      </c>
      <c r="T18" s="82">
        <f>IFERROR(S18/(O18+P18),"-")</f>
        <v>0.3</v>
      </c>
      <c r="U18" s="182"/>
      <c r="V18" s="84">
        <v>2</v>
      </c>
      <c r="W18" s="82">
        <f>IF(P18=0,"-",V18/P18)</f>
        <v>0.2</v>
      </c>
      <c r="X18" s="186">
        <v>59000</v>
      </c>
      <c r="Y18" s="187">
        <f>IFERROR(X18/P18,"-")</f>
        <v>5900</v>
      </c>
      <c r="Z18" s="187">
        <f>IFERROR(X18/V18,"-")</f>
        <v>29500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>
        <v>1</v>
      </c>
      <c r="AW18" s="107">
        <f>IF(P18=0,"",IF(AV18=0,"",(AV18/P18)))</f>
        <v>0.1</v>
      </c>
      <c r="AX18" s="106">
        <v>1</v>
      </c>
      <c r="AY18" s="108">
        <f>IFERROR(AX18/AV18,"-")</f>
        <v>1</v>
      </c>
      <c r="AZ18" s="109">
        <v>6000</v>
      </c>
      <c r="BA18" s="110">
        <f>IFERROR(AZ18/AV18,"-")</f>
        <v>6000</v>
      </c>
      <c r="BB18" s="111">
        <v>1</v>
      </c>
      <c r="BC18" s="111"/>
      <c r="BD18" s="111"/>
      <c r="BE18" s="112">
        <v>3</v>
      </c>
      <c r="BF18" s="113">
        <f>IF(P18=0,"",IF(BE18=0,"",(BE18/P18)))</f>
        <v>0.3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3</v>
      </c>
      <c r="BO18" s="120">
        <f>IF(P18=0,"",IF(BN18=0,"",(BN18/P18)))</f>
        <v>0.3</v>
      </c>
      <c r="BP18" s="121">
        <v>1</v>
      </c>
      <c r="BQ18" s="122">
        <f>IFERROR(BP18/BN18,"-")</f>
        <v>0.33333333333333</v>
      </c>
      <c r="BR18" s="123">
        <v>53000</v>
      </c>
      <c r="BS18" s="124">
        <f>IFERROR(BR18/BN18,"-")</f>
        <v>17666.666666667</v>
      </c>
      <c r="BT18" s="125"/>
      <c r="BU18" s="125"/>
      <c r="BV18" s="125">
        <v>1</v>
      </c>
      <c r="BW18" s="126">
        <v>3</v>
      </c>
      <c r="BX18" s="127">
        <f>IF(P18=0,"",IF(BW18=0,"",(BW18/P18)))</f>
        <v>0.3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2</v>
      </c>
      <c r="CP18" s="141">
        <v>59000</v>
      </c>
      <c r="CQ18" s="141">
        <v>53000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96</v>
      </c>
      <c r="C19" s="203"/>
      <c r="D19" s="203" t="s">
        <v>83</v>
      </c>
      <c r="E19" s="203" t="s">
        <v>84</v>
      </c>
      <c r="F19" s="203" t="s">
        <v>64</v>
      </c>
      <c r="G19" s="203" t="s">
        <v>80</v>
      </c>
      <c r="H19" s="90" t="s">
        <v>86</v>
      </c>
      <c r="I19" s="205" t="s">
        <v>87</v>
      </c>
      <c r="J19" s="188"/>
      <c r="K19" s="81">
        <v>11</v>
      </c>
      <c r="L19" s="81">
        <v>0</v>
      </c>
      <c r="M19" s="81">
        <v>39</v>
      </c>
      <c r="N19" s="91">
        <v>2</v>
      </c>
      <c r="O19" s="92">
        <v>0</v>
      </c>
      <c r="P19" s="93">
        <f>N19+O19</f>
        <v>2</v>
      </c>
      <c r="Q19" s="82">
        <f>IFERROR(P19/M19,"-")</f>
        <v>0.051282051282051</v>
      </c>
      <c r="R19" s="81">
        <v>0</v>
      </c>
      <c r="S19" s="81">
        <v>1</v>
      </c>
      <c r="T19" s="82">
        <f>IFERROR(S19/(O19+P19),"-")</f>
        <v>0.5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1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97</v>
      </c>
      <c r="C20" s="203"/>
      <c r="D20" s="203" t="s">
        <v>83</v>
      </c>
      <c r="E20" s="203" t="s">
        <v>84</v>
      </c>
      <c r="F20" s="203" t="s">
        <v>77</v>
      </c>
      <c r="G20" s="203"/>
      <c r="H20" s="90"/>
      <c r="I20" s="90"/>
      <c r="J20" s="188"/>
      <c r="K20" s="81">
        <v>13</v>
      </c>
      <c r="L20" s="81">
        <v>11</v>
      </c>
      <c r="M20" s="81">
        <v>1</v>
      </c>
      <c r="N20" s="91">
        <v>2</v>
      </c>
      <c r="O20" s="92">
        <v>0</v>
      </c>
      <c r="P20" s="93">
        <f>N20+O20</f>
        <v>2</v>
      </c>
      <c r="Q20" s="82">
        <f>IFERROR(P20/M20,"-")</f>
        <v>2</v>
      </c>
      <c r="R20" s="81">
        <v>0</v>
      </c>
      <c r="S20" s="81">
        <v>0</v>
      </c>
      <c r="T20" s="82">
        <f>IFERROR(S20/(O20+P20),"-")</f>
        <v>0</v>
      </c>
      <c r="U20" s="182"/>
      <c r="V20" s="84">
        <v>1</v>
      </c>
      <c r="W20" s="82">
        <f>IF(P20=0,"-",V20/P20)</f>
        <v>0.5</v>
      </c>
      <c r="X20" s="186">
        <v>9000</v>
      </c>
      <c r="Y20" s="187">
        <f>IFERROR(X20/P20,"-")</f>
        <v>4500</v>
      </c>
      <c r="Z20" s="187">
        <f>IFERROR(X20/V20,"-")</f>
        <v>9000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>
        <v>1</v>
      </c>
      <c r="AN20" s="101">
        <f>IF(P20=0,"",IF(AM20=0,"",(AM20/P20)))</f>
        <v>0.5</v>
      </c>
      <c r="AO20" s="100"/>
      <c r="AP20" s="102">
        <f>IFERROR(AP20/AM20,"-")</f>
        <v>0</v>
      </c>
      <c r="AQ20" s="103"/>
      <c r="AR20" s="104">
        <f>IFERROR(AQ20/AM20,"-")</f>
        <v>0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/>
      <c r="BF20" s="113">
        <f>IF(P20=0,"",IF(BE20=0,"",(BE20/P20)))</f>
        <v>0</v>
      </c>
      <c r="BG20" s="112"/>
      <c r="BH20" s="114" t="str">
        <f>IFERROR(BG20/BE20,"-")</f>
        <v>-</v>
      </c>
      <c r="BI20" s="115"/>
      <c r="BJ20" s="116" t="str">
        <f>IFERROR(BI20/BE20,"-")</f>
        <v>-</v>
      </c>
      <c r="BK20" s="117"/>
      <c r="BL20" s="117"/>
      <c r="BM20" s="117"/>
      <c r="BN20" s="119"/>
      <c r="BO20" s="120">
        <f>IF(P20=0,"",IF(BN20=0,"",(BN20/P20)))</f>
        <v>0</v>
      </c>
      <c r="BP20" s="121"/>
      <c r="BQ20" s="122" t="str">
        <f>IFERROR(BP20/BN20,"-")</f>
        <v>-</v>
      </c>
      <c r="BR20" s="123"/>
      <c r="BS20" s="124" t="str">
        <f>IFERROR(BR20/BN20,"-")</f>
        <v>-</v>
      </c>
      <c r="BT20" s="125"/>
      <c r="BU20" s="125"/>
      <c r="BV20" s="125"/>
      <c r="BW20" s="126">
        <v>1</v>
      </c>
      <c r="BX20" s="127">
        <f>IF(P20=0,"",IF(BW20=0,"",(BW20/P20)))</f>
        <v>0.5</v>
      </c>
      <c r="BY20" s="128">
        <v>1</v>
      </c>
      <c r="BZ20" s="129">
        <f>IFERROR(BY20/BW20,"-")</f>
        <v>1</v>
      </c>
      <c r="CA20" s="130">
        <v>9000</v>
      </c>
      <c r="CB20" s="131">
        <f>IFERROR(CA20/BW20,"-")</f>
        <v>9000</v>
      </c>
      <c r="CC20" s="132"/>
      <c r="CD20" s="132"/>
      <c r="CE20" s="132">
        <v>1</v>
      </c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9000</v>
      </c>
      <c r="CQ20" s="141">
        <v>9000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98</v>
      </c>
      <c r="C21" s="203"/>
      <c r="D21" s="203" t="s">
        <v>93</v>
      </c>
      <c r="E21" s="203" t="s">
        <v>94</v>
      </c>
      <c r="F21" s="203" t="s">
        <v>64</v>
      </c>
      <c r="G21" s="203" t="s">
        <v>80</v>
      </c>
      <c r="H21" s="90" t="s">
        <v>86</v>
      </c>
      <c r="I21" s="205" t="s">
        <v>99</v>
      </c>
      <c r="J21" s="188"/>
      <c r="K21" s="81">
        <v>20</v>
      </c>
      <c r="L21" s="81">
        <v>0</v>
      </c>
      <c r="M21" s="81">
        <v>70</v>
      </c>
      <c r="N21" s="91">
        <v>6</v>
      </c>
      <c r="O21" s="92">
        <v>0</v>
      </c>
      <c r="P21" s="93">
        <f>N21+O21</f>
        <v>6</v>
      </c>
      <c r="Q21" s="82">
        <f>IFERROR(P21/M21,"-")</f>
        <v>0.085714285714286</v>
      </c>
      <c r="R21" s="81">
        <v>0</v>
      </c>
      <c r="S21" s="81">
        <v>2</v>
      </c>
      <c r="T21" s="82">
        <f>IFERROR(S21/(O21+P21),"-")</f>
        <v>0.33333333333333</v>
      </c>
      <c r="U21" s="182"/>
      <c r="V21" s="84">
        <v>1</v>
      </c>
      <c r="W21" s="82">
        <f>IF(P21=0,"-",V21/P21)</f>
        <v>0.16666666666667</v>
      </c>
      <c r="X21" s="186">
        <v>38000</v>
      </c>
      <c r="Y21" s="187">
        <f>IFERROR(X21/P21,"-")</f>
        <v>6333.3333333333</v>
      </c>
      <c r="Z21" s="187">
        <f>IFERROR(X21/V21,"-")</f>
        <v>38000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>
        <v>1</v>
      </c>
      <c r="BF21" s="113">
        <f>IF(P21=0,"",IF(BE21=0,"",(BE21/P21)))</f>
        <v>0.16666666666667</v>
      </c>
      <c r="BG21" s="112"/>
      <c r="BH21" s="114">
        <f>IFERROR(BG21/BE21,"-")</f>
        <v>0</v>
      </c>
      <c r="BI21" s="115"/>
      <c r="BJ21" s="116">
        <f>IFERROR(BI21/BE21,"-")</f>
        <v>0</v>
      </c>
      <c r="BK21" s="117"/>
      <c r="BL21" s="117"/>
      <c r="BM21" s="117"/>
      <c r="BN21" s="119">
        <v>2</v>
      </c>
      <c r="BO21" s="120">
        <f>IF(P21=0,"",IF(BN21=0,"",(BN21/P21)))</f>
        <v>0.33333333333333</v>
      </c>
      <c r="BP21" s="121"/>
      <c r="BQ21" s="122">
        <f>IFERROR(BP21/BN21,"-")</f>
        <v>0</v>
      </c>
      <c r="BR21" s="123"/>
      <c r="BS21" s="124">
        <f>IFERROR(BR21/BN21,"-")</f>
        <v>0</v>
      </c>
      <c r="BT21" s="125"/>
      <c r="BU21" s="125"/>
      <c r="BV21" s="125"/>
      <c r="BW21" s="126">
        <v>3</v>
      </c>
      <c r="BX21" s="127">
        <f>IF(P21=0,"",IF(BW21=0,"",(BW21/P21)))</f>
        <v>0.5</v>
      </c>
      <c r="BY21" s="128">
        <v>1</v>
      </c>
      <c r="BZ21" s="129">
        <f>IFERROR(BY21/BW21,"-")</f>
        <v>0.33333333333333</v>
      </c>
      <c r="CA21" s="130">
        <v>38000</v>
      </c>
      <c r="CB21" s="131">
        <f>IFERROR(CA21/BW21,"-")</f>
        <v>12666.666666667</v>
      </c>
      <c r="CC21" s="132"/>
      <c r="CD21" s="132"/>
      <c r="CE21" s="132">
        <v>1</v>
      </c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38000</v>
      </c>
      <c r="CQ21" s="141">
        <v>38000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100</v>
      </c>
      <c r="C22" s="203"/>
      <c r="D22" s="203" t="s">
        <v>93</v>
      </c>
      <c r="E22" s="203" t="s">
        <v>94</v>
      </c>
      <c r="F22" s="203" t="s">
        <v>77</v>
      </c>
      <c r="G22" s="203"/>
      <c r="H22" s="90"/>
      <c r="I22" s="90"/>
      <c r="J22" s="188"/>
      <c r="K22" s="81">
        <v>23</v>
      </c>
      <c r="L22" s="81">
        <v>22</v>
      </c>
      <c r="M22" s="81">
        <v>9</v>
      </c>
      <c r="N22" s="91">
        <v>6</v>
      </c>
      <c r="O22" s="92">
        <v>0</v>
      </c>
      <c r="P22" s="93">
        <f>N22+O22</f>
        <v>6</v>
      </c>
      <c r="Q22" s="82">
        <f>IFERROR(P22/M22,"-")</f>
        <v>0.66666666666667</v>
      </c>
      <c r="R22" s="81">
        <v>2</v>
      </c>
      <c r="S22" s="81">
        <v>3</v>
      </c>
      <c r="T22" s="82">
        <f>IFERROR(S22/(O22+P22),"-")</f>
        <v>0.5</v>
      </c>
      <c r="U22" s="182"/>
      <c r="V22" s="84">
        <v>1</v>
      </c>
      <c r="W22" s="82">
        <f>IF(P22=0,"-",V22/P22)</f>
        <v>0.16666666666667</v>
      </c>
      <c r="X22" s="186">
        <v>29000</v>
      </c>
      <c r="Y22" s="187">
        <f>IFERROR(X22/P22,"-")</f>
        <v>4833.3333333333</v>
      </c>
      <c r="Z22" s="187">
        <f>IFERROR(X22/V22,"-")</f>
        <v>29000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4</v>
      </c>
      <c r="BO22" s="120">
        <f>IF(P22=0,"",IF(BN22=0,"",(BN22/P22)))</f>
        <v>0.66666666666667</v>
      </c>
      <c r="BP22" s="121">
        <v>1</v>
      </c>
      <c r="BQ22" s="122">
        <f>IFERROR(BP22/BN22,"-")</f>
        <v>0.25</v>
      </c>
      <c r="BR22" s="123">
        <v>29000</v>
      </c>
      <c r="BS22" s="124">
        <f>IFERROR(BR22/BN22,"-")</f>
        <v>7250</v>
      </c>
      <c r="BT22" s="125"/>
      <c r="BU22" s="125"/>
      <c r="BV22" s="125">
        <v>1</v>
      </c>
      <c r="BW22" s="126">
        <v>1</v>
      </c>
      <c r="BX22" s="127">
        <f>IF(P22=0,"",IF(BW22=0,"",(BW22/P22)))</f>
        <v>0.16666666666667</v>
      </c>
      <c r="BY22" s="128"/>
      <c r="BZ22" s="129">
        <f>IFERROR(BY22/BW22,"-")</f>
        <v>0</v>
      </c>
      <c r="CA22" s="130"/>
      <c r="CB22" s="131">
        <f>IFERROR(CA22/BW22,"-")</f>
        <v>0</v>
      </c>
      <c r="CC22" s="132"/>
      <c r="CD22" s="132"/>
      <c r="CE22" s="132"/>
      <c r="CF22" s="133">
        <v>1</v>
      </c>
      <c r="CG22" s="134">
        <f>IF(P22=0,"",IF(CF22=0,"",(CF22/P22)))</f>
        <v>0.16666666666667</v>
      </c>
      <c r="CH22" s="135"/>
      <c r="CI22" s="136">
        <f>IFERROR(CH22/CF22,"-")</f>
        <v>0</v>
      </c>
      <c r="CJ22" s="137"/>
      <c r="CK22" s="138">
        <f>IFERROR(CJ22/CF22,"-")</f>
        <v>0</v>
      </c>
      <c r="CL22" s="139"/>
      <c r="CM22" s="139"/>
      <c r="CN22" s="139"/>
      <c r="CO22" s="140">
        <v>1</v>
      </c>
      <c r="CP22" s="141">
        <v>29000</v>
      </c>
      <c r="CQ22" s="141">
        <v>29000</v>
      </c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>
        <f>AB23</f>
        <v>0.703125</v>
      </c>
      <c r="B23" s="203" t="s">
        <v>101</v>
      </c>
      <c r="C23" s="203"/>
      <c r="D23" s="203" t="s">
        <v>102</v>
      </c>
      <c r="E23" s="203" t="s">
        <v>103</v>
      </c>
      <c r="F23" s="203" t="s">
        <v>64</v>
      </c>
      <c r="G23" s="203" t="s">
        <v>104</v>
      </c>
      <c r="H23" s="90" t="s">
        <v>105</v>
      </c>
      <c r="I23" s="204" t="s">
        <v>90</v>
      </c>
      <c r="J23" s="188">
        <v>320000</v>
      </c>
      <c r="K23" s="81">
        <v>55</v>
      </c>
      <c r="L23" s="81">
        <v>0</v>
      </c>
      <c r="M23" s="81">
        <v>194</v>
      </c>
      <c r="N23" s="91">
        <v>28</v>
      </c>
      <c r="O23" s="92">
        <v>0</v>
      </c>
      <c r="P23" s="93">
        <f>N23+O23</f>
        <v>28</v>
      </c>
      <c r="Q23" s="82">
        <f>IFERROR(P23/M23,"-")</f>
        <v>0.14432989690722</v>
      </c>
      <c r="R23" s="81">
        <v>4</v>
      </c>
      <c r="S23" s="81">
        <v>12</v>
      </c>
      <c r="T23" s="82">
        <f>IFERROR(S23/(O23+P23),"-")</f>
        <v>0.42857142857143</v>
      </c>
      <c r="U23" s="182">
        <f>IFERROR(J23/SUM(P23:P24),"-")</f>
        <v>7619.0476190476</v>
      </c>
      <c r="V23" s="84">
        <v>5</v>
      </c>
      <c r="W23" s="82">
        <f>IF(P23=0,"-",V23/P23)</f>
        <v>0.17857142857143</v>
      </c>
      <c r="X23" s="186">
        <v>78000</v>
      </c>
      <c r="Y23" s="187">
        <f>IFERROR(X23/P23,"-")</f>
        <v>2785.7142857143</v>
      </c>
      <c r="Z23" s="187">
        <f>IFERROR(X23/V23,"-")</f>
        <v>15600</v>
      </c>
      <c r="AA23" s="188">
        <f>SUM(X23:X24)-SUM(J23:J24)</f>
        <v>-95000</v>
      </c>
      <c r="AB23" s="85">
        <f>SUM(X23:X24)/SUM(J23:J24)</f>
        <v>0.703125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>
        <v>1</v>
      </c>
      <c r="AW23" s="107">
        <f>IF(P23=0,"",IF(AV23=0,"",(AV23/P23)))</f>
        <v>0.035714285714286</v>
      </c>
      <c r="AX23" s="106"/>
      <c r="AY23" s="108">
        <f>IFERROR(AX23/AV23,"-")</f>
        <v>0</v>
      </c>
      <c r="AZ23" s="109"/>
      <c r="BA23" s="110">
        <f>IFERROR(AZ23/AV23,"-")</f>
        <v>0</v>
      </c>
      <c r="BB23" s="111"/>
      <c r="BC23" s="111"/>
      <c r="BD23" s="111"/>
      <c r="BE23" s="112">
        <v>13</v>
      </c>
      <c r="BF23" s="113">
        <f>IF(P23=0,"",IF(BE23=0,"",(BE23/P23)))</f>
        <v>0.46428571428571</v>
      </c>
      <c r="BG23" s="112">
        <v>3</v>
      </c>
      <c r="BH23" s="114">
        <f>IFERROR(BG23/BE23,"-")</f>
        <v>0.23076923076923</v>
      </c>
      <c r="BI23" s="115">
        <v>59000</v>
      </c>
      <c r="BJ23" s="116">
        <f>IFERROR(BI23/BE23,"-")</f>
        <v>4538.4615384615</v>
      </c>
      <c r="BK23" s="117">
        <v>1</v>
      </c>
      <c r="BL23" s="117">
        <v>1</v>
      </c>
      <c r="BM23" s="117">
        <v>1</v>
      </c>
      <c r="BN23" s="119">
        <v>12</v>
      </c>
      <c r="BO23" s="120">
        <f>IF(P23=0,"",IF(BN23=0,"",(BN23/P23)))</f>
        <v>0.42857142857143</v>
      </c>
      <c r="BP23" s="121">
        <v>2</v>
      </c>
      <c r="BQ23" s="122">
        <f>IFERROR(BP23/BN23,"-")</f>
        <v>0.16666666666667</v>
      </c>
      <c r="BR23" s="123">
        <v>19000</v>
      </c>
      <c r="BS23" s="124">
        <f>IFERROR(BR23/BN23,"-")</f>
        <v>1583.3333333333</v>
      </c>
      <c r="BT23" s="125"/>
      <c r="BU23" s="125">
        <v>2</v>
      </c>
      <c r="BV23" s="125"/>
      <c r="BW23" s="126">
        <v>2</v>
      </c>
      <c r="BX23" s="127">
        <f>IF(P23=0,"",IF(BW23=0,"",(BW23/P23)))</f>
        <v>0.071428571428571</v>
      </c>
      <c r="BY23" s="128"/>
      <c r="BZ23" s="129">
        <f>IFERROR(BY23/BW23,"-")</f>
        <v>0</v>
      </c>
      <c r="CA23" s="130"/>
      <c r="CB23" s="131">
        <f>IFERROR(CA23/BW23,"-")</f>
        <v>0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5</v>
      </c>
      <c r="CP23" s="141">
        <v>78000</v>
      </c>
      <c r="CQ23" s="141">
        <v>51000</v>
      </c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106</v>
      </c>
      <c r="C24" s="203"/>
      <c r="D24" s="203" t="s">
        <v>102</v>
      </c>
      <c r="E24" s="203" t="s">
        <v>103</v>
      </c>
      <c r="F24" s="203" t="s">
        <v>77</v>
      </c>
      <c r="G24" s="203"/>
      <c r="H24" s="90"/>
      <c r="I24" s="90"/>
      <c r="J24" s="188"/>
      <c r="K24" s="81">
        <v>51</v>
      </c>
      <c r="L24" s="81">
        <v>39</v>
      </c>
      <c r="M24" s="81">
        <v>21</v>
      </c>
      <c r="N24" s="91">
        <v>14</v>
      </c>
      <c r="O24" s="92">
        <v>0</v>
      </c>
      <c r="P24" s="93">
        <f>N24+O24</f>
        <v>14</v>
      </c>
      <c r="Q24" s="82">
        <f>IFERROR(P24/M24,"-")</f>
        <v>0.66666666666667</v>
      </c>
      <c r="R24" s="81">
        <v>3</v>
      </c>
      <c r="S24" s="81">
        <v>3</v>
      </c>
      <c r="T24" s="82">
        <f>IFERROR(S24/(O24+P24),"-")</f>
        <v>0.21428571428571</v>
      </c>
      <c r="U24" s="182"/>
      <c r="V24" s="84">
        <v>5</v>
      </c>
      <c r="W24" s="82">
        <f>IF(P24=0,"-",V24/P24)</f>
        <v>0.35714285714286</v>
      </c>
      <c r="X24" s="186">
        <v>147000</v>
      </c>
      <c r="Y24" s="187">
        <f>IFERROR(X24/P24,"-")</f>
        <v>10500</v>
      </c>
      <c r="Z24" s="187">
        <f>IFERROR(X24/V24,"-")</f>
        <v>29400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7</v>
      </c>
      <c r="BO24" s="120">
        <f>IF(P24=0,"",IF(BN24=0,"",(BN24/P24)))</f>
        <v>0.5</v>
      </c>
      <c r="BP24" s="121">
        <v>2</v>
      </c>
      <c r="BQ24" s="122">
        <f>IFERROR(BP24/BN24,"-")</f>
        <v>0.28571428571429</v>
      </c>
      <c r="BR24" s="123">
        <v>11000</v>
      </c>
      <c r="BS24" s="124">
        <f>IFERROR(BR24/BN24,"-")</f>
        <v>1571.4285714286</v>
      </c>
      <c r="BT24" s="125">
        <v>2</v>
      </c>
      <c r="BU24" s="125"/>
      <c r="BV24" s="125"/>
      <c r="BW24" s="126">
        <v>7</v>
      </c>
      <c r="BX24" s="127">
        <f>IF(P24=0,"",IF(BW24=0,"",(BW24/P24)))</f>
        <v>0.5</v>
      </c>
      <c r="BY24" s="128">
        <v>3</v>
      </c>
      <c r="BZ24" s="129">
        <f>IFERROR(BY24/BW24,"-")</f>
        <v>0.42857142857143</v>
      </c>
      <c r="CA24" s="130">
        <v>136000</v>
      </c>
      <c r="CB24" s="131">
        <f>IFERROR(CA24/BW24,"-")</f>
        <v>19428.571428571</v>
      </c>
      <c r="CC24" s="132"/>
      <c r="CD24" s="132"/>
      <c r="CE24" s="132">
        <v>3</v>
      </c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5</v>
      </c>
      <c r="CP24" s="141">
        <v>147000</v>
      </c>
      <c r="CQ24" s="141">
        <v>59000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>
        <f>AB25</f>
        <v>0.034375</v>
      </c>
      <c r="B25" s="203" t="s">
        <v>107</v>
      </c>
      <c r="C25" s="203"/>
      <c r="D25" s="203" t="s">
        <v>108</v>
      </c>
      <c r="E25" s="203" t="s">
        <v>109</v>
      </c>
      <c r="F25" s="203" t="s">
        <v>64</v>
      </c>
      <c r="G25" s="203" t="s">
        <v>110</v>
      </c>
      <c r="H25" s="90" t="s">
        <v>105</v>
      </c>
      <c r="I25" s="204" t="s">
        <v>111</v>
      </c>
      <c r="J25" s="188">
        <v>320000</v>
      </c>
      <c r="K25" s="81">
        <v>15</v>
      </c>
      <c r="L25" s="81">
        <v>0</v>
      </c>
      <c r="M25" s="81">
        <v>60</v>
      </c>
      <c r="N25" s="91">
        <v>4</v>
      </c>
      <c r="O25" s="92">
        <v>0</v>
      </c>
      <c r="P25" s="93">
        <f>N25+O25</f>
        <v>4</v>
      </c>
      <c r="Q25" s="82">
        <f>IFERROR(P25/M25,"-")</f>
        <v>0.066666666666667</v>
      </c>
      <c r="R25" s="81">
        <v>0</v>
      </c>
      <c r="S25" s="81">
        <v>2</v>
      </c>
      <c r="T25" s="82">
        <f>IFERROR(S25/(O25+P25),"-")</f>
        <v>0.5</v>
      </c>
      <c r="U25" s="182">
        <f>IFERROR(J25/SUM(P25:P26),"-")</f>
        <v>45714.285714286</v>
      </c>
      <c r="V25" s="84">
        <v>2</v>
      </c>
      <c r="W25" s="82">
        <f>IF(P25=0,"-",V25/P25)</f>
        <v>0.5</v>
      </c>
      <c r="X25" s="186">
        <v>11000</v>
      </c>
      <c r="Y25" s="187">
        <f>IFERROR(X25/P25,"-")</f>
        <v>2750</v>
      </c>
      <c r="Z25" s="187">
        <f>IFERROR(X25/V25,"-")</f>
        <v>5500</v>
      </c>
      <c r="AA25" s="188">
        <f>SUM(X25:X26)-SUM(J25:J26)</f>
        <v>-309000</v>
      </c>
      <c r="AB25" s="85">
        <f>SUM(X25:X26)/SUM(J25:J26)</f>
        <v>0.034375</v>
      </c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>
        <v>2</v>
      </c>
      <c r="AN25" s="101">
        <f>IF(P25=0,"",IF(AM25=0,"",(AM25/P25)))</f>
        <v>0.5</v>
      </c>
      <c r="AO25" s="100"/>
      <c r="AP25" s="102">
        <f>IFERROR(AP25/AM25,"-")</f>
        <v>0</v>
      </c>
      <c r="AQ25" s="103"/>
      <c r="AR25" s="104">
        <f>IFERROR(AQ25/AM25,"-")</f>
        <v>0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/>
      <c r="BF25" s="113">
        <f>IF(P25=0,"",IF(BE25=0,"",(BE25/P25)))</f>
        <v>0</v>
      </c>
      <c r="BG25" s="112"/>
      <c r="BH25" s="114" t="str">
        <f>IFERROR(BG25/BE25,"-")</f>
        <v>-</v>
      </c>
      <c r="BI25" s="115"/>
      <c r="BJ25" s="116" t="str">
        <f>IFERROR(BI25/BE25,"-")</f>
        <v>-</v>
      </c>
      <c r="BK25" s="117"/>
      <c r="BL25" s="117"/>
      <c r="BM25" s="117"/>
      <c r="BN25" s="119">
        <v>2</v>
      </c>
      <c r="BO25" s="120">
        <f>IF(P25=0,"",IF(BN25=0,"",(BN25/P25)))</f>
        <v>0.5</v>
      </c>
      <c r="BP25" s="121">
        <v>2</v>
      </c>
      <c r="BQ25" s="122">
        <f>IFERROR(BP25/BN25,"-")</f>
        <v>1</v>
      </c>
      <c r="BR25" s="123">
        <v>11000</v>
      </c>
      <c r="BS25" s="124">
        <f>IFERROR(BR25/BN25,"-")</f>
        <v>5500</v>
      </c>
      <c r="BT25" s="125">
        <v>1</v>
      </c>
      <c r="BU25" s="125">
        <v>1</v>
      </c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2</v>
      </c>
      <c r="CP25" s="141">
        <v>11000</v>
      </c>
      <c r="CQ25" s="141">
        <v>8000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112</v>
      </c>
      <c r="C26" s="203"/>
      <c r="D26" s="203" t="s">
        <v>108</v>
      </c>
      <c r="E26" s="203" t="s">
        <v>109</v>
      </c>
      <c r="F26" s="203" t="s">
        <v>77</v>
      </c>
      <c r="G26" s="203"/>
      <c r="H26" s="90"/>
      <c r="I26" s="90"/>
      <c r="J26" s="188"/>
      <c r="K26" s="81">
        <v>29</v>
      </c>
      <c r="L26" s="81">
        <v>20</v>
      </c>
      <c r="M26" s="81">
        <v>9</v>
      </c>
      <c r="N26" s="91">
        <v>3</v>
      </c>
      <c r="O26" s="92">
        <v>0</v>
      </c>
      <c r="P26" s="93">
        <f>N26+O26</f>
        <v>3</v>
      </c>
      <c r="Q26" s="82">
        <f>IFERROR(P26/M26,"-")</f>
        <v>0.33333333333333</v>
      </c>
      <c r="R26" s="81">
        <v>0</v>
      </c>
      <c r="S26" s="81">
        <v>0</v>
      </c>
      <c r="T26" s="82">
        <f>IFERROR(S26/(O26+P26),"-")</f>
        <v>0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0.33333333333333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>
        <v>2</v>
      </c>
      <c r="BX26" s="127">
        <f>IF(P26=0,"",IF(BW26=0,"",(BW26/P26)))</f>
        <v>0.66666666666667</v>
      </c>
      <c r="BY26" s="128"/>
      <c r="BZ26" s="129">
        <f>IFERROR(BY26/BW26,"-")</f>
        <v>0</v>
      </c>
      <c r="CA26" s="130"/>
      <c r="CB26" s="131">
        <f>IFERROR(CA26/BW26,"-")</f>
        <v>0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>
        <f>AB27</f>
        <v>0.13684210526316</v>
      </c>
      <c r="B27" s="203" t="s">
        <v>113</v>
      </c>
      <c r="C27" s="203"/>
      <c r="D27" s="203" t="s">
        <v>62</v>
      </c>
      <c r="E27" s="203" t="s">
        <v>109</v>
      </c>
      <c r="F27" s="203" t="s">
        <v>64</v>
      </c>
      <c r="G27" s="203" t="s">
        <v>110</v>
      </c>
      <c r="H27" s="90" t="s">
        <v>66</v>
      </c>
      <c r="I27" s="205" t="s">
        <v>99</v>
      </c>
      <c r="J27" s="188">
        <v>190000</v>
      </c>
      <c r="K27" s="81">
        <v>16</v>
      </c>
      <c r="L27" s="81">
        <v>0</v>
      </c>
      <c r="M27" s="81">
        <v>73</v>
      </c>
      <c r="N27" s="91">
        <v>3</v>
      </c>
      <c r="O27" s="92">
        <v>0</v>
      </c>
      <c r="P27" s="93">
        <f>N27+O27</f>
        <v>3</v>
      </c>
      <c r="Q27" s="82">
        <f>IFERROR(P27/M27,"-")</f>
        <v>0.041095890410959</v>
      </c>
      <c r="R27" s="81">
        <v>0</v>
      </c>
      <c r="S27" s="81">
        <v>0</v>
      </c>
      <c r="T27" s="82">
        <f>IFERROR(S27/(O27+P27),"-")</f>
        <v>0</v>
      </c>
      <c r="U27" s="182">
        <f>IFERROR(J27/SUM(P27:P28),"-")</f>
        <v>23750</v>
      </c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>
        <f>SUM(X27:X28)-SUM(J27:J28)</f>
        <v>-164000</v>
      </c>
      <c r="AB27" s="85">
        <f>SUM(X27:X28)/SUM(J27:J28)</f>
        <v>0.13684210526316</v>
      </c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/>
      <c r="BF27" s="113">
        <f>IF(P27=0,"",IF(BE27=0,"",(BE27/P27)))</f>
        <v>0</v>
      </c>
      <c r="BG27" s="112"/>
      <c r="BH27" s="114" t="str">
        <f>IFERROR(BG27/BE27,"-")</f>
        <v>-</v>
      </c>
      <c r="BI27" s="115"/>
      <c r="BJ27" s="116" t="str">
        <f>IFERROR(BI27/BE27,"-")</f>
        <v>-</v>
      </c>
      <c r="BK27" s="117"/>
      <c r="BL27" s="117"/>
      <c r="BM27" s="117"/>
      <c r="BN27" s="119">
        <v>3</v>
      </c>
      <c r="BO27" s="120">
        <f>IF(P27=0,"",IF(BN27=0,"",(BN27/P27)))</f>
        <v>1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114</v>
      </c>
      <c r="C28" s="203"/>
      <c r="D28" s="203" t="s">
        <v>62</v>
      </c>
      <c r="E28" s="203" t="s">
        <v>109</v>
      </c>
      <c r="F28" s="203" t="s">
        <v>77</v>
      </c>
      <c r="G28" s="203"/>
      <c r="H28" s="90"/>
      <c r="I28" s="90"/>
      <c r="J28" s="188"/>
      <c r="K28" s="81">
        <v>18</v>
      </c>
      <c r="L28" s="81">
        <v>13</v>
      </c>
      <c r="M28" s="81">
        <v>66</v>
      </c>
      <c r="N28" s="91">
        <v>5</v>
      </c>
      <c r="O28" s="92">
        <v>0</v>
      </c>
      <c r="P28" s="93">
        <f>N28+O28</f>
        <v>5</v>
      </c>
      <c r="Q28" s="82">
        <f>IFERROR(P28/M28,"-")</f>
        <v>0.075757575757576</v>
      </c>
      <c r="R28" s="81">
        <v>3</v>
      </c>
      <c r="S28" s="81">
        <v>2</v>
      </c>
      <c r="T28" s="82">
        <f>IFERROR(S28/(O28+P28),"-")</f>
        <v>0.4</v>
      </c>
      <c r="U28" s="182"/>
      <c r="V28" s="84">
        <v>3</v>
      </c>
      <c r="W28" s="82">
        <f>IF(P28=0,"-",V28/P28)</f>
        <v>0.6</v>
      </c>
      <c r="X28" s="186">
        <v>26000</v>
      </c>
      <c r="Y28" s="187">
        <f>IFERROR(X28/P28,"-")</f>
        <v>5200</v>
      </c>
      <c r="Z28" s="187">
        <f>IFERROR(X28/V28,"-")</f>
        <v>8666.6666666667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/>
      <c r="BF28" s="113">
        <f>IF(P28=0,"",IF(BE28=0,"",(BE28/P28)))</f>
        <v>0</v>
      </c>
      <c r="BG28" s="112"/>
      <c r="BH28" s="114" t="str">
        <f>IFERROR(BG28/BE28,"-")</f>
        <v>-</v>
      </c>
      <c r="BI28" s="115"/>
      <c r="BJ28" s="116" t="str">
        <f>IFERROR(BI28/BE28,"-")</f>
        <v>-</v>
      </c>
      <c r="BK28" s="117"/>
      <c r="BL28" s="117"/>
      <c r="BM28" s="117"/>
      <c r="BN28" s="119">
        <v>2</v>
      </c>
      <c r="BO28" s="120">
        <f>IF(P28=0,"",IF(BN28=0,"",(BN28/P28)))</f>
        <v>0.4</v>
      </c>
      <c r="BP28" s="121">
        <v>2</v>
      </c>
      <c r="BQ28" s="122">
        <f>IFERROR(BP28/BN28,"-")</f>
        <v>1</v>
      </c>
      <c r="BR28" s="123">
        <v>25000</v>
      </c>
      <c r="BS28" s="124">
        <f>IFERROR(BR28/BN28,"-")</f>
        <v>12500</v>
      </c>
      <c r="BT28" s="125"/>
      <c r="BU28" s="125">
        <v>2</v>
      </c>
      <c r="BV28" s="125"/>
      <c r="BW28" s="126">
        <v>2</v>
      </c>
      <c r="BX28" s="127">
        <f>IF(P28=0,"",IF(BW28=0,"",(BW28/P28)))</f>
        <v>0.4</v>
      </c>
      <c r="BY28" s="128">
        <v>1</v>
      </c>
      <c r="BZ28" s="129">
        <f>IFERROR(BY28/BW28,"-")</f>
        <v>0.5</v>
      </c>
      <c r="CA28" s="130">
        <v>1000</v>
      </c>
      <c r="CB28" s="131">
        <f>IFERROR(CA28/BW28,"-")</f>
        <v>500</v>
      </c>
      <c r="CC28" s="132">
        <v>1</v>
      </c>
      <c r="CD28" s="132"/>
      <c r="CE28" s="132"/>
      <c r="CF28" s="133">
        <v>1</v>
      </c>
      <c r="CG28" s="134">
        <f>IF(P28=0,"",IF(CF28=0,"",(CF28/P28)))</f>
        <v>0.2</v>
      </c>
      <c r="CH28" s="135"/>
      <c r="CI28" s="136">
        <f>IFERROR(CH28/CF28,"-")</f>
        <v>0</v>
      </c>
      <c r="CJ28" s="137"/>
      <c r="CK28" s="138">
        <f>IFERROR(CJ28/CF28,"-")</f>
        <v>0</v>
      </c>
      <c r="CL28" s="139"/>
      <c r="CM28" s="139"/>
      <c r="CN28" s="139"/>
      <c r="CO28" s="140">
        <v>3</v>
      </c>
      <c r="CP28" s="141">
        <v>26000</v>
      </c>
      <c r="CQ28" s="141">
        <v>15000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>
        <f>AB29</f>
        <v>0.19666666666667</v>
      </c>
      <c r="B29" s="203" t="s">
        <v>115</v>
      </c>
      <c r="C29" s="203"/>
      <c r="D29" s="203" t="s">
        <v>116</v>
      </c>
      <c r="E29" s="203" t="s">
        <v>117</v>
      </c>
      <c r="F29" s="203" t="s">
        <v>64</v>
      </c>
      <c r="G29" s="203" t="s">
        <v>118</v>
      </c>
      <c r="H29" s="90" t="s">
        <v>119</v>
      </c>
      <c r="I29" s="90" t="s">
        <v>120</v>
      </c>
      <c r="J29" s="188">
        <v>300000</v>
      </c>
      <c r="K29" s="81">
        <v>3</v>
      </c>
      <c r="L29" s="81">
        <v>0</v>
      </c>
      <c r="M29" s="81">
        <v>31</v>
      </c>
      <c r="N29" s="91">
        <v>1</v>
      </c>
      <c r="O29" s="92">
        <v>0</v>
      </c>
      <c r="P29" s="93">
        <f>N29+O29</f>
        <v>1</v>
      </c>
      <c r="Q29" s="82">
        <f>IFERROR(P29/M29,"-")</f>
        <v>0.032258064516129</v>
      </c>
      <c r="R29" s="81">
        <v>0</v>
      </c>
      <c r="S29" s="81">
        <v>1</v>
      </c>
      <c r="T29" s="82">
        <f>IFERROR(S29/(O29+P29),"-")</f>
        <v>1</v>
      </c>
      <c r="U29" s="182">
        <f>IFERROR(J29/SUM(P29:P42),"-")</f>
        <v>12000</v>
      </c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>
        <f>SUM(X29:X42)-SUM(J29:J42)</f>
        <v>-241000</v>
      </c>
      <c r="AB29" s="85">
        <f>SUM(X29:X42)/SUM(J29:J42)</f>
        <v>0.19666666666667</v>
      </c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1</v>
      </c>
      <c r="BO29" s="120">
        <f>IF(P29=0,"",IF(BN29=0,"",(BN29/P29)))</f>
        <v>1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121</v>
      </c>
      <c r="C30" s="203"/>
      <c r="D30" s="203" t="s">
        <v>122</v>
      </c>
      <c r="E30" s="203" t="s">
        <v>123</v>
      </c>
      <c r="F30" s="203" t="s">
        <v>64</v>
      </c>
      <c r="G30" s="203" t="s">
        <v>124</v>
      </c>
      <c r="H30" s="90" t="s">
        <v>119</v>
      </c>
      <c r="I30" s="90" t="s">
        <v>125</v>
      </c>
      <c r="J30" s="188"/>
      <c r="K30" s="81">
        <v>0</v>
      </c>
      <c r="L30" s="81">
        <v>0</v>
      </c>
      <c r="M30" s="81">
        <v>12</v>
      </c>
      <c r="N30" s="91">
        <v>0</v>
      </c>
      <c r="O30" s="92">
        <v>0</v>
      </c>
      <c r="P30" s="93">
        <f>N30+O30</f>
        <v>0</v>
      </c>
      <c r="Q30" s="82">
        <f>IFERROR(P30/M30,"-")</f>
        <v>0</v>
      </c>
      <c r="R30" s="81">
        <v>0</v>
      </c>
      <c r="S30" s="81">
        <v>0</v>
      </c>
      <c r="T30" s="82" t="str">
        <f>IFERROR(S30/(O30+P30),"-")</f>
        <v>-</v>
      </c>
      <c r="U30" s="182"/>
      <c r="V30" s="84">
        <v>0</v>
      </c>
      <c r="W30" s="82" t="str">
        <f>IF(P30=0,"-",V30/P30)</f>
        <v>-</v>
      </c>
      <c r="X30" s="186">
        <v>0</v>
      </c>
      <c r="Y30" s="187" t="str">
        <f>IFERROR(X30/P30,"-")</f>
        <v>-</v>
      </c>
      <c r="Z30" s="187" t="str">
        <f>IFERROR(X30/V30,"-")</f>
        <v>-</v>
      </c>
      <c r="AA30" s="188"/>
      <c r="AB30" s="85"/>
      <c r="AC30" s="79"/>
      <c r="AD30" s="94"/>
      <c r="AE30" s="95" t="str">
        <f>IF(P30=0,"",IF(AD30=0,"",(AD30/P30)))</f>
        <v/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 t="str">
        <f>IF(P30=0,"",IF(AM30=0,"",(AM30/P30)))</f>
        <v/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 t="str">
        <f>IF(P30=0,"",IF(AV30=0,"",(AV30/P30)))</f>
        <v/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/>
      <c r="BF30" s="113" t="str">
        <f>IF(P30=0,"",IF(BE30=0,"",(BE30/P30)))</f>
        <v/>
      </c>
      <c r="BG30" s="112"/>
      <c r="BH30" s="114" t="str">
        <f>IFERROR(BG30/BE30,"-")</f>
        <v>-</v>
      </c>
      <c r="BI30" s="115"/>
      <c r="BJ30" s="116" t="str">
        <f>IFERROR(BI30/BE30,"-")</f>
        <v>-</v>
      </c>
      <c r="BK30" s="117"/>
      <c r="BL30" s="117"/>
      <c r="BM30" s="117"/>
      <c r="BN30" s="119"/>
      <c r="BO30" s="120" t="str">
        <f>IF(P30=0,"",IF(BN30=0,"",(BN30/P30)))</f>
        <v/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/>
      <c r="BX30" s="127" t="str">
        <f>IF(P30=0,"",IF(BW30=0,"",(BW30/P30)))</f>
        <v/>
      </c>
      <c r="BY30" s="128"/>
      <c r="BZ30" s="129" t="str">
        <f>IFERROR(BY30/BW30,"-")</f>
        <v>-</v>
      </c>
      <c r="CA30" s="130"/>
      <c r="CB30" s="131" t="str">
        <f>IFERROR(CA30/BW30,"-")</f>
        <v>-</v>
      </c>
      <c r="CC30" s="132"/>
      <c r="CD30" s="132"/>
      <c r="CE30" s="132"/>
      <c r="CF30" s="133"/>
      <c r="CG30" s="134" t="str">
        <f>IF(P30=0,"",IF(CF30=0,"",(CF30/P30)))</f>
        <v/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0</v>
      </c>
      <c r="CP30" s="141">
        <v>0</v>
      </c>
      <c r="CQ30" s="141"/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126</v>
      </c>
      <c r="C31" s="203"/>
      <c r="D31" s="203" t="s">
        <v>127</v>
      </c>
      <c r="E31" s="203" t="s">
        <v>128</v>
      </c>
      <c r="F31" s="203" t="s">
        <v>64</v>
      </c>
      <c r="G31" s="203" t="s">
        <v>129</v>
      </c>
      <c r="H31" s="90" t="s">
        <v>119</v>
      </c>
      <c r="I31" s="204" t="s">
        <v>111</v>
      </c>
      <c r="J31" s="188"/>
      <c r="K31" s="81">
        <v>8</v>
      </c>
      <c r="L31" s="81">
        <v>0</v>
      </c>
      <c r="M31" s="81">
        <v>28</v>
      </c>
      <c r="N31" s="91">
        <v>3</v>
      </c>
      <c r="O31" s="92">
        <v>0</v>
      </c>
      <c r="P31" s="93">
        <f>N31+O31</f>
        <v>3</v>
      </c>
      <c r="Q31" s="82">
        <f>IFERROR(P31/M31,"-")</f>
        <v>0.10714285714286</v>
      </c>
      <c r="R31" s="81">
        <v>0</v>
      </c>
      <c r="S31" s="81">
        <v>1</v>
      </c>
      <c r="T31" s="82">
        <f>IFERROR(S31/(O31+P31),"-")</f>
        <v>0.33333333333333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0.33333333333333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0.66666666666667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130</v>
      </c>
      <c r="C32" s="203"/>
      <c r="D32" s="203" t="s">
        <v>131</v>
      </c>
      <c r="E32" s="203" t="s">
        <v>132</v>
      </c>
      <c r="F32" s="203" t="s">
        <v>64</v>
      </c>
      <c r="G32" s="203" t="s">
        <v>133</v>
      </c>
      <c r="H32" s="90" t="s">
        <v>119</v>
      </c>
      <c r="I32" s="205" t="s">
        <v>87</v>
      </c>
      <c r="J32" s="188"/>
      <c r="K32" s="81">
        <v>2</v>
      </c>
      <c r="L32" s="81">
        <v>0</v>
      </c>
      <c r="M32" s="81">
        <v>22</v>
      </c>
      <c r="N32" s="91">
        <v>1</v>
      </c>
      <c r="O32" s="92">
        <v>0</v>
      </c>
      <c r="P32" s="93">
        <f>N32+O32</f>
        <v>1</v>
      </c>
      <c r="Q32" s="82">
        <f>IFERROR(P32/M32,"-")</f>
        <v>0.045454545454545</v>
      </c>
      <c r="R32" s="81">
        <v>0</v>
      </c>
      <c r="S32" s="81">
        <v>0</v>
      </c>
      <c r="T32" s="82">
        <f>IFERROR(S32/(O32+P32),"-")</f>
        <v>0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/>
      <c r="BO32" s="120">
        <f>IF(P32=0,"",IF(BN32=0,"",(BN32/P32)))</f>
        <v>0</v>
      </c>
      <c r="BP32" s="121"/>
      <c r="BQ32" s="122" t="str">
        <f>IFERROR(BP32/BN32,"-")</f>
        <v>-</v>
      </c>
      <c r="BR32" s="123"/>
      <c r="BS32" s="124" t="str">
        <f>IFERROR(BR32/BN32,"-")</f>
        <v>-</v>
      </c>
      <c r="BT32" s="125"/>
      <c r="BU32" s="125"/>
      <c r="BV32" s="125"/>
      <c r="BW32" s="126">
        <v>1</v>
      </c>
      <c r="BX32" s="127">
        <f>IF(P32=0,"",IF(BW32=0,"",(BW32/P32)))</f>
        <v>1</v>
      </c>
      <c r="BY32" s="128"/>
      <c r="BZ32" s="129">
        <f>IFERROR(BY32/BW32,"-")</f>
        <v>0</v>
      </c>
      <c r="CA32" s="130"/>
      <c r="CB32" s="131">
        <f>IFERROR(CA32/BW32,"-")</f>
        <v>0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134</v>
      </c>
      <c r="C33" s="203"/>
      <c r="D33" s="203" t="s">
        <v>116</v>
      </c>
      <c r="E33" s="203" t="s">
        <v>117</v>
      </c>
      <c r="F33" s="203" t="s">
        <v>64</v>
      </c>
      <c r="G33" s="203" t="s">
        <v>135</v>
      </c>
      <c r="H33" s="90" t="s">
        <v>119</v>
      </c>
      <c r="I33" s="90" t="s">
        <v>136</v>
      </c>
      <c r="J33" s="188"/>
      <c r="K33" s="81">
        <v>2</v>
      </c>
      <c r="L33" s="81">
        <v>0</v>
      </c>
      <c r="M33" s="81">
        <v>20</v>
      </c>
      <c r="N33" s="91">
        <v>1</v>
      </c>
      <c r="O33" s="92">
        <v>0</v>
      </c>
      <c r="P33" s="93">
        <f>N33+O33</f>
        <v>1</v>
      </c>
      <c r="Q33" s="82">
        <f>IFERROR(P33/M33,"-")</f>
        <v>0.05</v>
      </c>
      <c r="R33" s="81">
        <v>0</v>
      </c>
      <c r="S33" s="81">
        <v>0</v>
      </c>
      <c r="T33" s="82">
        <f>IFERROR(S33/(O33+P33),"-")</f>
        <v>0</v>
      </c>
      <c r="U33" s="182"/>
      <c r="V33" s="84">
        <v>0</v>
      </c>
      <c r="W33" s="82">
        <f>IF(P33=0,"-",V33/P33)</f>
        <v>0</v>
      </c>
      <c r="X33" s="186">
        <v>0</v>
      </c>
      <c r="Y33" s="187">
        <f>IFERROR(X33/P33,"-")</f>
        <v>0</v>
      </c>
      <c r="Z33" s="187" t="str">
        <f>IFERROR(X33/V33,"-")</f>
        <v>-</v>
      </c>
      <c r="AA33" s="188"/>
      <c r="AB33" s="85"/>
      <c r="AC33" s="79"/>
      <c r="AD33" s="94">
        <v>1</v>
      </c>
      <c r="AE33" s="95">
        <f>IF(P33=0,"",IF(AD33=0,"",(AD33/P33)))</f>
        <v>1</v>
      </c>
      <c r="AF33" s="94"/>
      <c r="AG33" s="96">
        <f>IFERROR(AF33/AD33,"-")</f>
        <v>0</v>
      </c>
      <c r="AH33" s="97"/>
      <c r="AI33" s="98">
        <f>IFERROR(AH33/AD33,"-")</f>
        <v>0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/>
      <c r="BO33" s="120">
        <f>IF(P33=0,"",IF(BN33=0,"",(BN33/P33)))</f>
        <v>0</v>
      </c>
      <c r="BP33" s="121"/>
      <c r="BQ33" s="122" t="str">
        <f>IFERROR(BP33/BN33,"-")</f>
        <v>-</v>
      </c>
      <c r="BR33" s="123"/>
      <c r="BS33" s="124" t="str">
        <f>IFERROR(BR33/BN33,"-")</f>
        <v>-</v>
      </c>
      <c r="BT33" s="125"/>
      <c r="BU33" s="125"/>
      <c r="BV33" s="125"/>
      <c r="BW33" s="126"/>
      <c r="BX33" s="127">
        <f>IF(P33=0,"",IF(BW33=0,"",(BW33/P33)))</f>
        <v>0</v>
      </c>
      <c r="BY33" s="128"/>
      <c r="BZ33" s="129" t="str">
        <f>IFERROR(BY33/BW33,"-")</f>
        <v>-</v>
      </c>
      <c r="CA33" s="130"/>
      <c r="CB33" s="131" t="str">
        <f>IFERROR(CA33/BW33,"-")</f>
        <v>-</v>
      </c>
      <c r="CC33" s="132"/>
      <c r="CD33" s="132"/>
      <c r="CE33" s="132"/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0</v>
      </c>
      <c r="CP33" s="141">
        <v>0</v>
      </c>
      <c r="CQ33" s="141"/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/>
      <c r="B34" s="203" t="s">
        <v>137</v>
      </c>
      <c r="C34" s="203"/>
      <c r="D34" s="203" t="s">
        <v>122</v>
      </c>
      <c r="E34" s="203" t="s">
        <v>123</v>
      </c>
      <c r="F34" s="203" t="s">
        <v>64</v>
      </c>
      <c r="G34" s="203" t="s">
        <v>138</v>
      </c>
      <c r="H34" s="90" t="s">
        <v>119</v>
      </c>
      <c r="I34" s="90" t="s">
        <v>139</v>
      </c>
      <c r="J34" s="188"/>
      <c r="K34" s="81">
        <v>7</v>
      </c>
      <c r="L34" s="81">
        <v>0</v>
      </c>
      <c r="M34" s="81">
        <v>19</v>
      </c>
      <c r="N34" s="91">
        <v>2</v>
      </c>
      <c r="O34" s="92">
        <v>0</v>
      </c>
      <c r="P34" s="93">
        <f>N34+O34</f>
        <v>2</v>
      </c>
      <c r="Q34" s="82">
        <f>IFERROR(P34/M34,"-")</f>
        <v>0.10526315789474</v>
      </c>
      <c r="R34" s="81">
        <v>0</v>
      </c>
      <c r="S34" s="81">
        <v>1</v>
      </c>
      <c r="T34" s="82">
        <f>IFERROR(S34/(O34+P34),"-")</f>
        <v>0.5</v>
      </c>
      <c r="U34" s="182"/>
      <c r="V34" s="84">
        <v>0</v>
      </c>
      <c r="W34" s="82">
        <f>IF(P34=0,"-",V34/P34)</f>
        <v>0</v>
      </c>
      <c r="X34" s="186">
        <v>0</v>
      </c>
      <c r="Y34" s="187">
        <f>IFERROR(X34/P34,"-")</f>
        <v>0</v>
      </c>
      <c r="Z34" s="187" t="str">
        <f>IFERROR(X34/V34,"-")</f>
        <v>-</v>
      </c>
      <c r="AA34" s="188"/>
      <c r="AB34" s="85"/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0.5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/>
      <c r="BO34" s="120">
        <f>IF(P34=0,"",IF(BN34=0,"",(BN34/P34)))</f>
        <v>0</v>
      </c>
      <c r="BP34" s="121"/>
      <c r="BQ34" s="122" t="str">
        <f>IFERROR(BP34/BN34,"-")</f>
        <v>-</v>
      </c>
      <c r="BR34" s="123"/>
      <c r="BS34" s="124" t="str">
        <f>IFERROR(BR34/BN34,"-")</f>
        <v>-</v>
      </c>
      <c r="BT34" s="125"/>
      <c r="BU34" s="125"/>
      <c r="BV34" s="125"/>
      <c r="BW34" s="126">
        <v>1</v>
      </c>
      <c r="BX34" s="127">
        <f>IF(P34=0,"",IF(BW34=0,"",(BW34/P34)))</f>
        <v>0.5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0</v>
      </c>
      <c r="CP34" s="141">
        <v>0</v>
      </c>
      <c r="CQ34" s="141"/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140</v>
      </c>
      <c r="C35" s="203"/>
      <c r="D35" s="203" t="s">
        <v>127</v>
      </c>
      <c r="E35" s="203" t="s">
        <v>128</v>
      </c>
      <c r="F35" s="203" t="s">
        <v>64</v>
      </c>
      <c r="G35" s="203" t="s">
        <v>141</v>
      </c>
      <c r="H35" s="90" t="s">
        <v>119</v>
      </c>
      <c r="I35" s="90" t="s">
        <v>142</v>
      </c>
      <c r="J35" s="188"/>
      <c r="K35" s="81">
        <v>1</v>
      </c>
      <c r="L35" s="81">
        <v>0</v>
      </c>
      <c r="M35" s="81">
        <v>16</v>
      </c>
      <c r="N35" s="91">
        <v>1</v>
      </c>
      <c r="O35" s="92">
        <v>0</v>
      </c>
      <c r="P35" s="93">
        <f>N35+O35</f>
        <v>1</v>
      </c>
      <c r="Q35" s="82">
        <f>IFERROR(P35/M35,"-")</f>
        <v>0.0625</v>
      </c>
      <c r="R35" s="81">
        <v>0</v>
      </c>
      <c r="S35" s="81">
        <v>0</v>
      </c>
      <c r="T35" s="82">
        <f>IFERROR(S35/(O35+P35),"-")</f>
        <v>0</v>
      </c>
      <c r="U35" s="182"/>
      <c r="V35" s="84">
        <v>0</v>
      </c>
      <c r="W35" s="82">
        <f>IF(P35=0,"-",V35/P35)</f>
        <v>0</v>
      </c>
      <c r="X35" s="186">
        <v>0</v>
      </c>
      <c r="Y35" s="187">
        <f>IFERROR(X35/P35,"-")</f>
        <v>0</v>
      </c>
      <c r="Z35" s="187" t="str">
        <f>IFERROR(X35/V35,"-")</f>
        <v>-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>
        <v>1</v>
      </c>
      <c r="AW35" s="107">
        <f>IF(P35=0,"",IF(AV35=0,"",(AV35/P35)))</f>
        <v>1</v>
      </c>
      <c r="AX35" s="106"/>
      <c r="AY35" s="108">
        <f>IFERROR(AX35/AV35,"-")</f>
        <v>0</v>
      </c>
      <c r="AZ35" s="109"/>
      <c r="BA35" s="110">
        <f>IFERROR(AZ35/AV35,"-")</f>
        <v>0</v>
      </c>
      <c r="BB35" s="111"/>
      <c r="BC35" s="111"/>
      <c r="BD35" s="111"/>
      <c r="BE35" s="112"/>
      <c r="BF35" s="113">
        <f>IF(P35=0,"",IF(BE35=0,"",(BE35/P35)))</f>
        <v>0</v>
      </c>
      <c r="BG35" s="112"/>
      <c r="BH35" s="114" t="str">
        <f>IFERROR(BG35/BE35,"-")</f>
        <v>-</v>
      </c>
      <c r="BI35" s="115"/>
      <c r="BJ35" s="116" t="str">
        <f>IFERROR(BI35/BE35,"-")</f>
        <v>-</v>
      </c>
      <c r="BK35" s="117"/>
      <c r="BL35" s="117"/>
      <c r="BM35" s="117"/>
      <c r="BN35" s="119"/>
      <c r="BO35" s="120">
        <f>IF(P35=0,"",IF(BN35=0,"",(BN35/P35)))</f>
        <v>0</v>
      </c>
      <c r="BP35" s="121"/>
      <c r="BQ35" s="122" t="str">
        <f>IFERROR(BP35/BN35,"-")</f>
        <v>-</v>
      </c>
      <c r="BR35" s="123"/>
      <c r="BS35" s="124" t="str">
        <f>IFERROR(BR35/BN35,"-")</f>
        <v>-</v>
      </c>
      <c r="BT35" s="125"/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0</v>
      </c>
      <c r="CP35" s="141">
        <v>0</v>
      </c>
      <c r="CQ35" s="141"/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143</v>
      </c>
      <c r="C36" s="203"/>
      <c r="D36" s="203" t="s">
        <v>131</v>
      </c>
      <c r="E36" s="203" t="s">
        <v>132</v>
      </c>
      <c r="F36" s="203" t="s">
        <v>64</v>
      </c>
      <c r="G36" s="203" t="s">
        <v>144</v>
      </c>
      <c r="H36" s="90" t="s">
        <v>119</v>
      </c>
      <c r="I36" s="90" t="s">
        <v>145</v>
      </c>
      <c r="J36" s="188"/>
      <c r="K36" s="81">
        <v>3</v>
      </c>
      <c r="L36" s="81">
        <v>0</v>
      </c>
      <c r="M36" s="81">
        <v>28</v>
      </c>
      <c r="N36" s="91">
        <v>1</v>
      </c>
      <c r="O36" s="92">
        <v>0</v>
      </c>
      <c r="P36" s="93">
        <f>N36+O36</f>
        <v>1</v>
      </c>
      <c r="Q36" s="82">
        <f>IFERROR(P36/M36,"-")</f>
        <v>0.035714285714286</v>
      </c>
      <c r="R36" s="81">
        <v>0</v>
      </c>
      <c r="S36" s="81">
        <v>1</v>
      </c>
      <c r="T36" s="82">
        <f>IFERROR(S36/(O36+P36),"-")</f>
        <v>1</v>
      </c>
      <c r="U36" s="182"/>
      <c r="V36" s="84">
        <v>1</v>
      </c>
      <c r="W36" s="82">
        <f>IF(P36=0,"-",V36/P36)</f>
        <v>1</v>
      </c>
      <c r="X36" s="186">
        <v>8000</v>
      </c>
      <c r="Y36" s="187">
        <f>IFERROR(X36/P36,"-")</f>
        <v>8000</v>
      </c>
      <c r="Z36" s="187">
        <f>IFERROR(X36/V36,"-")</f>
        <v>8000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1</v>
      </c>
      <c r="BX36" s="127">
        <f>IF(P36=0,"",IF(BW36=0,"",(BW36/P36)))</f>
        <v>1</v>
      </c>
      <c r="BY36" s="128">
        <v>1</v>
      </c>
      <c r="BZ36" s="129">
        <f>IFERROR(BY36/BW36,"-")</f>
        <v>1</v>
      </c>
      <c r="CA36" s="130">
        <v>8000</v>
      </c>
      <c r="CB36" s="131">
        <f>IFERROR(CA36/BW36,"-")</f>
        <v>8000</v>
      </c>
      <c r="CC36" s="132"/>
      <c r="CD36" s="132">
        <v>1</v>
      </c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8000</v>
      </c>
      <c r="CQ36" s="141">
        <v>8000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146</v>
      </c>
      <c r="C37" s="203"/>
      <c r="D37" s="203" t="s">
        <v>116</v>
      </c>
      <c r="E37" s="203" t="s">
        <v>117</v>
      </c>
      <c r="F37" s="203" t="s">
        <v>64</v>
      </c>
      <c r="G37" s="203" t="s">
        <v>147</v>
      </c>
      <c r="H37" s="90" t="s">
        <v>119</v>
      </c>
      <c r="I37" s="205" t="s">
        <v>148</v>
      </c>
      <c r="J37" s="188"/>
      <c r="K37" s="81">
        <v>4</v>
      </c>
      <c r="L37" s="81">
        <v>0</v>
      </c>
      <c r="M37" s="81">
        <v>22</v>
      </c>
      <c r="N37" s="91">
        <v>0</v>
      </c>
      <c r="O37" s="92">
        <v>0</v>
      </c>
      <c r="P37" s="93">
        <f>N37+O37</f>
        <v>0</v>
      </c>
      <c r="Q37" s="82">
        <f>IFERROR(P37/M37,"-")</f>
        <v>0</v>
      </c>
      <c r="R37" s="81">
        <v>0</v>
      </c>
      <c r="S37" s="81">
        <v>0</v>
      </c>
      <c r="T37" s="82" t="str">
        <f>IFERROR(S37/(O37+P37),"-")</f>
        <v>-</v>
      </c>
      <c r="U37" s="182"/>
      <c r="V37" s="84">
        <v>0</v>
      </c>
      <c r="W37" s="82" t="str">
        <f>IF(P37=0,"-",V37/P37)</f>
        <v>-</v>
      </c>
      <c r="X37" s="186">
        <v>0</v>
      </c>
      <c r="Y37" s="187" t="str">
        <f>IFERROR(X37/P37,"-")</f>
        <v>-</v>
      </c>
      <c r="Z37" s="187" t="str">
        <f>IFERROR(X37/V37,"-")</f>
        <v>-</v>
      </c>
      <c r="AA37" s="188"/>
      <c r="AB37" s="85"/>
      <c r="AC37" s="79"/>
      <c r="AD37" s="94"/>
      <c r="AE37" s="95" t="str">
        <f>IF(P37=0,"",IF(AD37=0,"",(AD37/P37)))</f>
        <v/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 t="str">
        <f>IF(P37=0,"",IF(AM37=0,"",(AM37/P37)))</f>
        <v/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 t="str">
        <f>IF(P37=0,"",IF(AV37=0,"",(AV37/P37)))</f>
        <v/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/>
      <c r="BF37" s="113" t="str">
        <f>IF(P37=0,"",IF(BE37=0,"",(BE37/P37)))</f>
        <v/>
      </c>
      <c r="BG37" s="112"/>
      <c r="BH37" s="114" t="str">
        <f>IFERROR(BG37/BE37,"-")</f>
        <v>-</v>
      </c>
      <c r="BI37" s="115"/>
      <c r="BJ37" s="116" t="str">
        <f>IFERROR(BI37/BE37,"-")</f>
        <v>-</v>
      </c>
      <c r="BK37" s="117"/>
      <c r="BL37" s="117"/>
      <c r="BM37" s="117"/>
      <c r="BN37" s="119"/>
      <c r="BO37" s="120" t="str">
        <f>IF(P37=0,"",IF(BN37=0,"",(BN37/P37)))</f>
        <v/>
      </c>
      <c r="BP37" s="121"/>
      <c r="BQ37" s="122" t="str">
        <f>IFERROR(BP37/BN37,"-")</f>
        <v>-</v>
      </c>
      <c r="BR37" s="123"/>
      <c r="BS37" s="124" t="str">
        <f>IFERROR(BR37/BN37,"-")</f>
        <v>-</v>
      </c>
      <c r="BT37" s="125"/>
      <c r="BU37" s="125"/>
      <c r="BV37" s="125"/>
      <c r="BW37" s="126"/>
      <c r="BX37" s="127" t="str">
        <f>IF(P37=0,"",IF(BW37=0,"",(BW37/P37)))</f>
        <v/>
      </c>
      <c r="BY37" s="128"/>
      <c r="BZ37" s="129" t="str">
        <f>IFERROR(BY37/BW37,"-")</f>
        <v>-</v>
      </c>
      <c r="CA37" s="130"/>
      <c r="CB37" s="131" t="str">
        <f>IFERROR(CA37/BW37,"-")</f>
        <v>-</v>
      </c>
      <c r="CC37" s="132"/>
      <c r="CD37" s="132"/>
      <c r="CE37" s="132"/>
      <c r="CF37" s="133"/>
      <c r="CG37" s="134" t="str">
        <f>IF(P37=0,"",IF(CF37=0,"",(CF37/P37)))</f>
        <v/>
      </c>
      <c r="CH37" s="135"/>
      <c r="CI37" s="136" t="str">
        <f>IFERROR(CH37/CF37,"-")</f>
        <v>-</v>
      </c>
      <c r="CJ37" s="137"/>
      <c r="CK37" s="138" t="str">
        <f>IFERROR(CJ37/CF37,"-")</f>
        <v>-</v>
      </c>
      <c r="CL37" s="139"/>
      <c r="CM37" s="139"/>
      <c r="CN37" s="139"/>
      <c r="CO37" s="140">
        <v>0</v>
      </c>
      <c r="CP37" s="141">
        <v>0</v>
      </c>
      <c r="CQ37" s="141"/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/>
      <c r="B38" s="203" t="s">
        <v>149</v>
      </c>
      <c r="C38" s="203"/>
      <c r="D38" s="203" t="s">
        <v>122</v>
      </c>
      <c r="E38" s="203" t="s">
        <v>123</v>
      </c>
      <c r="F38" s="203" t="s">
        <v>64</v>
      </c>
      <c r="G38" s="203" t="s">
        <v>150</v>
      </c>
      <c r="H38" s="90" t="s">
        <v>119</v>
      </c>
      <c r="I38" s="90" t="s">
        <v>151</v>
      </c>
      <c r="J38" s="188"/>
      <c r="K38" s="81">
        <v>1</v>
      </c>
      <c r="L38" s="81">
        <v>0</v>
      </c>
      <c r="M38" s="81">
        <v>22</v>
      </c>
      <c r="N38" s="91">
        <v>0</v>
      </c>
      <c r="O38" s="92">
        <v>0</v>
      </c>
      <c r="P38" s="93">
        <f>N38+O38</f>
        <v>0</v>
      </c>
      <c r="Q38" s="82">
        <f>IFERROR(P38/M38,"-")</f>
        <v>0</v>
      </c>
      <c r="R38" s="81">
        <v>0</v>
      </c>
      <c r="S38" s="81">
        <v>0</v>
      </c>
      <c r="T38" s="82" t="str">
        <f>IFERROR(S38/(O38+P38),"-")</f>
        <v>-</v>
      </c>
      <c r="U38" s="182"/>
      <c r="V38" s="84">
        <v>0</v>
      </c>
      <c r="W38" s="82" t="str">
        <f>IF(P38=0,"-",V38/P38)</f>
        <v>-</v>
      </c>
      <c r="X38" s="186">
        <v>0</v>
      </c>
      <c r="Y38" s="187" t="str">
        <f>IFERROR(X38/P38,"-")</f>
        <v>-</v>
      </c>
      <c r="Z38" s="187" t="str">
        <f>IFERROR(X38/V38,"-")</f>
        <v>-</v>
      </c>
      <c r="AA38" s="188"/>
      <c r="AB38" s="85"/>
      <c r="AC38" s="79"/>
      <c r="AD38" s="94"/>
      <c r="AE38" s="95" t="str">
        <f>IF(P38=0,"",IF(AD38=0,"",(AD38/P38)))</f>
        <v/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 t="str">
        <f>IF(P38=0,"",IF(AM38=0,"",(AM38/P38)))</f>
        <v/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 t="str">
        <f>IF(P38=0,"",IF(AV38=0,"",(AV38/P38)))</f>
        <v/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/>
      <c r="BF38" s="113" t="str">
        <f>IF(P38=0,"",IF(BE38=0,"",(BE38/P38)))</f>
        <v/>
      </c>
      <c r="BG38" s="112"/>
      <c r="BH38" s="114" t="str">
        <f>IFERROR(BG38/BE38,"-")</f>
        <v>-</v>
      </c>
      <c r="BI38" s="115"/>
      <c r="BJ38" s="116" t="str">
        <f>IFERROR(BI38/BE38,"-")</f>
        <v>-</v>
      </c>
      <c r="BK38" s="117"/>
      <c r="BL38" s="117"/>
      <c r="BM38" s="117"/>
      <c r="BN38" s="119"/>
      <c r="BO38" s="120" t="str">
        <f>IF(P38=0,"",IF(BN38=0,"",(BN38/P38)))</f>
        <v/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/>
      <c r="BX38" s="127" t="str">
        <f>IF(P38=0,"",IF(BW38=0,"",(BW38/P38)))</f>
        <v/>
      </c>
      <c r="BY38" s="128"/>
      <c r="BZ38" s="129" t="str">
        <f>IFERROR(BY38/BW38,"-")</f>
        <v>-</v>
      </c>
      <c r="CA38" s="130"/>
      <c r="CB38" s="131" t="str">
        <f>IFERROR(CA38/BW38,"-")</f>
        <v>-</v>
      </c>
      <c r="CC38" s="132"/>
      <c r="CD38" s="132"/>
      <c r="CE38" s="132"/>
      <c r="CF38" s="133"/>
      <c r="CG38" s="134" t="str">
        <f>IF(P38=0,"",IF(CF38=0,"",(CF38/P38)))</f>
        <v/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0</v>
      </c>
      <c r="CP38" s="141">
        <v>0</v>
      </c>
      <c r="CQ38" s="141"/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152</v>
      </c>
      <c r="C39" s="203"/>
      <c r="D39" s="203" t="s">
        <v>127</v>
      </c>
      <c r="E39" s="203" t="s">
        <v>128</v>
      </c>
      <c r="F39" s="203" t="s">
        <v>64</v>
      </c>
      <c r="G39" s="203" t="s">
        <v>153</v>
      </c>
      <c r="H39" s="90" t="s">
        <v>119</v>
      </c>
      <c r="I39" s="90" t="s">
        <v>154</v>
      </c>
      <c r="J39" s="188"/>
      <c r="K39" s="81">
        <v>5</v>
      </c>
      <c r="L39" s="81">
        <v>0</v>
      </c>
      <c r="M39" s="81">
        <v>28</v>
      </c>
      <c r="N39" s="91">
        <v>1</v>
      </c>
      <c r="O39" s="92">
        <v>0</v>
      </c>
      <c r="P39" s="93">
        <f>N39+O39</f>
        <v>1</v>
      </c>
      <c r="Q39" s="82">
        <f>IFERROR(P39/M39,"-")</f>
        <v>0.035714285714286</v>
      </c>
      <c r="R39" s="81">
        <v>0</v>
      </c>
      <c r="S39" s="81">
        <v>1</v>
      </c>
      <c r="T39" s="82">
        <f>IFERROR(S39/(O39+P39),"-")</f>
        <v>1</v>
      </c>
      <c r="U39" s="182"/>
      <c r="V39" s="84">
        <v>0</v>
      </c>
      <c r="W39" s="82">
        <f>IF(P39=0,"-",V39/P39)</f>
        <v>0</v>
      </c>
      <c r="X39" s="186">
        <v>0</v>
      </c>
      <c r="Y39" s="187">
        <f>IFERROR(X39/P39,"-")</f>
        <v>0</v>
      </c>
      <c r="Z39" s="187" t="str">
        <f>IFERROR(X39/V39,"-")</f>
        <v>-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/>
      <c r="BF39" s="113">
        <f>IF(P39=0,"",IF(BE39=0,"",(BE39/P39)))</f>
        <v>0</v>
      </c>
      <c r="BG39" s="112"/>
      <c r="BH39" s="114" t="str">
        <f>IFERROR(BG39/BE39,"-")</f>
        <v>-</v>
      </c>
      <c r="BI39" s="115"/>
      <c r="BJ39" s="116" t="str">
        <f>IFERROR(BI39/BE39,"-")</f>
        <v>-</v>
      </c>
      <c r="BK39" s="117"/>
      <c r="BL39" s="117"/>
      <c r="BM39" s="117"/>
      <c r="BN39" s="119">
        <v>1</v>
      </c>
      <c r="BO39" s="120">
        <f>IF(P39=0,"",IF(BN39=0,"",(BN39/P39)))</f>
        <v>1</v>
      </c>
      <c r="BP39" s="121"/>
      <c r="BQ39" s="122">
        <f>IFERROR(BP39/BN39,"-")</f>
        <v>0</v>
      </c>
      <c r="BR39" s="123"/>
      <c r="BS39" s="124">
        <f>IFERROR(BR39/BN39,"-")</f>
        <v>0</v>
      </c>
      <c r="BT39" s="125"/>
      <c r="BU39" s="125"/>
      <c r="BV39" s="125"/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0</v>
      </c>
      <c r="CP39" s="141">
        <v>0</v>
      </c>
      <c r="CQ39" s="141"/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155</v>
      </c>
      <c r="C40" s="203"/>
      <c r="D40" s="203" t="s">
        <v>131</v>
      </c>
      <c r="E40" s="203" t="s">
        <v>132</v>
      </c>
      <c r="F40" s="203" t="s">
        <v>64</v>
      </c>
      <c r="G40" s="203" t="s">
        <v>156</v>
      </c>
      <c r="H40" s="90" t="s">
        <v>119</v>
      </c>
      <c r="I40" s="90" t="s">
        <v>157</v>
      </c>
      <c r="J40" s="188"/>
      <c r="K40" s="81">
        <v>10</v>
      </c>
      <c r="L40" s="81">
        <v>0</v>
      </c>
      <c r="M40" s="81">
        <v>18</v>
      </c>
      <c r="N40" s="91">
        <v>2</v>
      </c>
      <c r="O40" s="92">
        <v>0</v>
      </c>
      <c r="P40" s="93">
        <f>N40+O40</f>
        <v>2</v>
      </c>
      <c r="Q40" s="82">
        <f>IFERROR(P40/M40,"-")</f>
        <v>0.11111111111111</v>
      </c>
      <c r="R40" s="81">
        <v>0</v>
      </c>
      <c r="S40" s="81">
        <v>0</v>
      </c>
      <c r="T40" s="82">
        <f>IFERROR(S40/(O40+P40),"-")</f>
        <v>0</v>
      </c>
      <c r="U40" s="182"/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/>
      <c r="BF40" s="113">
        <f>IF(P40=0,"",IF(BE40=0,"",(BE40/P40)))</f>
        <v>0</v>
      </c>
      <c r="BG40" s="112"/>
      <c r="BH40" s="114" t="str">
        <f>IFERROR(BG40/BE40,"-")</f>
        <v>-</v>
      </c>
      <c r="BI40" s="115"/>
      <c r="BJ40" s="116" t="str">
        <f>IFERROR(BI40/BE40,"-")</f>
        <v>-</v>
      </c>
      <c r="BK40" s="117"/>
      <c r="BL40" s="117"/>
      <c r="BM40" s="117"/>
      <c r="BN40" s="119"/>
      <c r="BO40" s="120">
        <f>IF(P40=0,"",IF(BN40=0,"",(BN40/P40)))</f>
        <v>0</v>
      </c>
      <c r="BP40" s="121"/>
      <c r="BQ40" s="122" t="str">
        <f>IFERROR(BP40/BN40,"-")</f>
        <v>-</v>
      </c>
      <c r="BR40" s="123"/>
      <c r="BS40" s="124" t="str">
        <f>IFERROR(BR40/BN40,"-")</f>
        <v>-</v>
      </c>
      <c r="BT40" s="125"/>
      <c r="BU40" s="125"/>
      <c r="BV40" s="125"/>
      <c r="BW40" s="126">
        <v>1</v>
      </c>
      <c r="BX40" s="127">
        <f>IF(P40=0,"",IF(BW40=0,"",(BW40/P40)))</f>
        <v>0.5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>
        <v>1</v>
      </c>
      <c r="CG40" s="134">
        <f>IF(P40=0,"",IF(CF40=0,"",(CF40/P40)))</f>
        <v>0.5</v>
      </c>
      <c r="CH40" s="135"/>
      <c r="CI40" s="136">
        <f>IFERROR(CH40/CF40,"-")</f>
        <v>0</v>
      </c>
      <c r="CJ40" s="137"/>
      <c r="CK40" s="138">
        <f>IFERROR(CJ40/CF40,"-")</f>
        <v>0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158</v>
      </c>
      <c r="C41" s="203"/>
      <c r="D41" s="203" t="s">
        <v>116</v>
      </c>
      <c r="E41" s="203" t="s">
        <v>117</v>
      </c>
      <c r="F41" s="203" t="s">
        <v>64</v>
      </c>
      <c r="G41" s="203" t="s">
        <v>159</v>
      </c>
      <c r="H41" s="90" t="s">
        <v>119</v>
      </c>
      <c r="I41" s="204" t="s">
        <v>160</v>
      </c>
      <c r="J41" s="188"/>
      <c r="K41" s="81">
        <v>9</v>
      </c>
      <c r="L41" s="81">
        <v>0</v>
      </c>
      <c r="M41" s="81">
        <v>68</v>
      </c>
      <c r="N41" s="91">
        <v>4</v>
      </c>
      <c r="O41" s="92">
        <v>0</v>
      </c>
      <c r="P41" s="93">
        <f>N41+O41</f>
        <v>4</v>
      </c>
      <c r="Q41" s="82">
        <f>IFERROR(P41/M41,"-")</f>
        <v>0.058823529411765</v>
      </c>
      <c r="R41" s="81">
        <v>0</v>
      </c>
      <c r="S41" s="81">
        <v>1</v>
      </c>
      <c r="T41" s="82">
        <f>IFERROR(S41/(O41+P41),"-")</f>
        <v>0.25</v>
      </c>
      <c r="U41" s="182"/>
      <c r="V41" s="84">
        <v>0</v>
      </c>
      <c r="W41" s="82">
        <f>IF(P41=0,"-",V41/P41)</f>
        <v>0</v>
      </c>
      <c r="X41" s="186">
        <v>0</v>
      </c>
      <c r="Y41" s="187">
        <f>IFERROR(X41/P41,"-")</f>
        <v>0</v>
      </c>
      <c r="Z41" s="187" t="str">
        <f>IFERROR(X41/V41,"-")</f>
        <v>-</v>
      </c>
      <c r="AA41" s="188"/>
      <c r="AB41" s="85"/>
      <c r="AC41" s="79"/>
      <c r="AD41" s="94">
        <v>1</v>
      </c>
      <c r="AE41" s="95">
        <f>IF(P41=0,"",IF(AD41=0,"",(AD41/P41)))</f>
        <v>0.25</v>
      </c>
      <c r="AF41" s="94"/>
      <c r="AG41" s="96">
        <f>IFERROR(AF41/AD41,"-")</f>
        <v>0</v>
      </c>
      <c r="AH41" s="97"/>
      <c r="AI41" s="98">
        <f>IFERROR(AH41/AD41,"-")</f>
        <v>0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>
        <v>1</v>
      </c>
      <c r="AW41" s="107">
        <f>IF(P41=0,"",IF(AV41=0,"",(AV41/P41)))</f>
        <v>0.25</v>
      </c>
      <c r="AX41" s="106"/>
      <c r="AY41" s="108">
        <f>IFERROR(AX41/AV41,"-")</f>
        <v>0</v>
      </c>
      <c r="AZ41" s="109"/>
      <c r="BA41" s="110">
        <f>IFERROR(AZ41/AV41,"-")</f>
        <v>0</v>
      </c>
      <c r="BB41" s="111"/>
      <c r="BC41" s="111"/>
      <c r="BD41" s="111"/>
      <c r="BE41" s="112">
        <v>1</v>
      </c>
      <c r="BF41" s="113">
        <f>IF(P41=0,"",IF(BE41=0,"",(BE41/P41)))</f>
        <v>0.25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1</v>
      </c>
      <c r="BO41" s="120">
        <f>IF(P41=0,"",IF(BN41=0,"",(BN41/P41)))</f>
        <v>0.25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/>
      <c r="BX41" s="127">
        <f>IF(P41=0,"",IF(BW41=0,"",(BW41/P41)))</f>
        <v>0</v>
      </c>
      <c r="BY41" s="128"/>
      <c r="BZ41" s="129" t="str">
        <f>IFERROR(BY41/BW41,"-")</f>
        <v>-</v>
      </c>
      <c r="CA41" s="130"/>
      <c r="CB41" s="131" t="str">
        <f>IFERROR(CA41/BW41,"-")</f>
        <v>-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0</v>
      </c>
      <c r="CP41" s="141">
        <v>0</v>
      </c>
      <c r="CQ41" s="141"/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/>
      <c r="B42" s="203" t="s">
        <v>161</v>
      </c>
      <c r="C42" s="203"/>
      <c r="D42" s="203" t="s">
        <v>76</v>
      </c>
      <c r="E42" s="203" t="s">
        <v>76</v>
      </c>
      <c r="F42" s="203" t="s">
        <v>77</v>
      </c>
      <c r="G42" s="203" t="s">
        <v>162</v>
      </c>
      <c r="H42" s="90"/>
      <c r="I42" s="90"/>
      <c r="J42" s="188"/>
      <c r="K42" s="81">
        <v>119</v>
      </c>
      <c r="L42" s="81">
        <v>54</v>
      </c>
      <c r="M42" s="81">
        <v>14</v>
      </c>
      <c r="N42" s="91">
        <v>8</v>
      </c>
      <c r="O42" s="92">
        <v>0</v>
      </c>
      <c r="P42" s="93">
        <f>N42+O42</f>
        <v>8</v>
      </c>
      <c r="Q42" s="82">
        <f>IFERROR(P42/M42,"-")</f>
        <v>0.57142857142857</v>
      </c>
      <c r="R42" s="81">
        <v>0</v>
      </c>
      <c r="S42" s="81">
        <v>1</v>
      </c>
      <c r="T42" s="82">
        <f>IFERROR(S42/(O42+P42),"-")</f>
        <v>0.125</v>
      </c>
      <c r="U42" s="182"/>
      <c r="V42" s="84">
        <v>1</v>
      </c>
      <c r="W42" s="82">
        <f>IF(P42=0,"-",V42/P42)</f>
        <v>0.125</v>
      </c>
      <c r="X42" s="186">
        <v>51000</v>
      </c>
      <c r="Y42" s="187">
        <f>IFERROR(X42/P42,"-")</f>
        <v>6375</v>
      </c>
      <c r="Z42" s="187">
        <f>IFERROR(X42/V42,"-")</f>
        <v>51000</v>
      </c>
      <c r="AA42" s="188"/>
      <c r="AB42" s="85"/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0.25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0.375</v>
      </c>
      <c r="BP42" s="121"/>
      <c r="BQ42" s="122">
        <f>IFERROR(BP42/BN42,"-")</f>
        <v>0</v>
      </c>
      <c r="BR42" s="123"/>
      <c r="BS42" s="124">
        <f>IFERROR(BR42/BN42,"-")</f>
        <v>0</v>
      </c>
      <c r="BT42" s="125"/>
      <c r="BU42" s="125"/>
      <c r="BV42" s="125"/>
      <c r="BW42" s="126">
        <v>2</v>
      </c>
      <c r="BX42" s="127">
        <f>IF(P42=0,"",IF(BW42=0,"",(BW42/P42)))</f>
        <v>0.25</v>
      </c>
      <c r="BY42" s="128"/>
      <c r="BZ42" s="129">
        <f>IFERROR(BY42/BW42,"-")</f>
        <v>0</v>
      </c>
      <c r="CA42" s="130"/>
      <c r="CB42" s="131">
        <f>IFERROR(CA42/BW42,"-")</f>
        <v>0</v>
      </c>
      <c r="CC42" s="132"/>
      <c r="CD42" s="132"/>
      <c r="CE42" s="132"/>
      <c r="CF42" s="133">
        <v>1</v>
      </c>
      <c r="CG42" s="134">
        <f>IF(P42=0,"",IF(CF42=0,"",(CF42/P42)))</f>
        <v>0.125</v>
      </c>
      <c r="CH42" s="135">
        <v>1</v>
      </c>
      <c r="CI42" s="136">
        <f>IFERROR(CH42/CF42,"-")</f>
        <v>1</v>
      </c>
      <c r="CJ42" s="137">
        <v>51000</v>
      </c>
      <c r="CK42" s="138">
        <f>IFERROR(CJ42/CF42,"-")</f>
        <v>51000</v>
      </c>
      <c r="CL42" s="139"/>
      <c r="CM42" s="139"/>
      <c r="CN42" s="139">
        <v>1</v>
      </c>
      <c r="CO42" s="140">
        <v>1</v>
      </c>
      <c r="CP42" s="141">
        <v>51000</v>
      </c>
      <c r="CQ42" s="141">
        <v>51000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>
        <f>AB43</f>
        <v>1.5833333333333</v>
      </c>
      <c r="B43" s="203" t="s">
        <v>163</v>
      </c>
      <c r="C43" s="203"/>
      <c r="D43" s="203" t="s">
        <v>164</v>
      </c>
      <c r="E43" s="203" t="s">
        <v>165</v>
      </c>
      <c r="F43" s="203" t="s">
        <v>64</v>
      </c>
      <c r="G43" s="203" t="s">
        <v>166</v>
      </c>
      <c r="H43" s="90" t="s">
        <v>167</v>
      </c>
      <c r="I43" s="90" t="s">
        <v>168</v>
      </c>
      <c r="J43" s="188">
        <v>300000</v>
      </c>
      <c r="K43" s="81">
        <v>10</v>
      </c>
      <c r="L43" s="81">
        <v>0</v>
      </c>
      <c r="M43" s="81">
        <v>97</v>
      </c>
      <c r="N43" s="91">
        <v>4</v>
      </c>
      <c r="O43" s="92">
        <v>0</v>
      </c>
      <c r="P43" s="93">
        <f>N43+O43</f>
        <v>4</v>
      </c>
      <c r="Q43" s="82">
        <f>IFERROR(P43/M43,"-")</f>
        <v>0.041237113402062</v>
      </c>
      <c r="R43" s="81">
        <v>0</v>
      </c>
      <c r="S43" s="81">
        <v>2</v>
      </c>
      <c r="T43" s="82">
        <f>IFERROR(S43/(O43+P43),"-")</f>
        <v>0.5</v>
      </c>
      <c r="U43" s="182">
        <f>IFERROR(J43/SUM(P43:P47),"-")</f>
        <v>10344.827586207</v>
      </c>
      <c r="V43" s="84">
        <v>0</v>
      </c>
      <c r="W43" s="82">
        <f>IF(P43=0,"-",V43/P43)</f>
        <v>0</v>
      </c>
      <c r="X43" s="186">
        <v>0</v>
      </c>
      <c r="Y43" s="187">
        <f>IFERROR(X43/P43,"-")</f>
        <v>0</v>
      </c>
      <c r="Z43" s="187" t="str">
        <f>IFERROR(X43/V43,"-")</f>
        <v>-</v>
      </c>
      <c r="AA43" s="188">
        <f>SUM(X43:X47)-SUM(J43:J47)</f>
        <v>175000</v>
      </c>
      <c r="AB43" s="85">
        <f>SUM(X43:X47)/SUM(J43:J47)</f>
        <v>1.5833333333333</v>
      </c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3</v>
      </c>
      <c r="BO43" s="120">
        <f>IF(P43=0,"",IF(BN43=0,"",(BN43/P43)))</f>
        <v>0.75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1</v>
      </c>
      <c r="CG43" s="134">
        <f>IF(P43=0,"",IF(CF43=0,"",(CF43/P43)))</f>
        <v>0.25</v>
      </c>
      <c r="CH43" s="135"/>
      <c r="CI43" s="136">
        <f>IFERROR(CH43/CF43,"-")</f>
        <v>0</v>
      </c>
      <c r="CJ43" s="137"/>
      <c r="CK43" s="138">
        <f>IFERROR(CJ43/CF43,"-")</f>
        <v>0</v>
      </c>
      <c r="CL43" s="139"/>
      <c r="CM43" s="139"/>
      <c r="CN43" s="139"/>
      <c r="CO43" s="140">
        <v>0</v>
      </c>
      <c r="CP43" s="141">
        <v>0</v>
      </c>
      <c r="CQ43" s="141"/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/>
      <c r="B44" s="203" t="s">
        <v>169</v>
      </c>
      <c r="C44" s="203"/>
      <c r="D44" s="203" t="s">
        <v>170</v>
      </c>
      <c r="E44" s="203" t="s">
        <v>171</v>
      </c>
      <c r="F44" s="203" t="s">
        <v>64</v>
      </c>
      <c r="G44" s="203"/>
      <c r="H44" s="90" t="s">
        <v>167</v>
      </c>
      <c r="I44" s="90"/>
      <c r="J44" s="188"/>
      <c r="K44" s="81">
        <v>24</v>
      </c>
      <c r="L44" s="81">
        <v>0</v>
      </c>
      <c r="M44" s="81">
        <v>132</v>
      </c>
      <c r="N44" s="91">
        <v>6</v>
      </c>
      <c r="O44" s="92">
        <v>0</v>
      </c>
      <c r="P44" s="93">
        <f>N44+O44</f>
        <v>6</v>
      </c>
      <c r="Q44" s="82">
        <f>IFERROR(P44/M44,"-")</f>
        <v>0.045454545454545</v>
      </c>
      <c r="R44" s="81">
        <v>1</v>
      </c>
      <c r="S44" s="81">
        <v>3</v>
      </c>
      <c r="T44" s="82">
        <f>IFERROR(S44/(O44+P44),"-")</f>
        <v>0.5</v>
      </c>
      <c r="U44" s="182"/>
      <c r="V44" s="84">
        <v>1</v>
      </c>
      <c r="W44" s="82">
        <f>IF(P44=0,"-",V44/P44)</f>
        <v>0.16666666666667</v>
      </c>
      <c r="X44" s="186">
        <v>66000</v>
      </c>
      <c r="Y44" s="187">
        <f>IFERROR(X44/P44,"-")</f>
        <v>11000</v>
      </c>
      <c r="Z44" s="187">
        <f>IFERROR(X44/V44,"-")</f>
        <v>66000</v>
      </c>
      <c r="AA44" s="188"/>
      <c r="AB44" s="85"/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>
        <v>1</v>
      </c>
      <c r="AN44" s="101">
        <f>IF(P44=0,"",IF(AM44=0,"",(AM44/P44)))</f>
        <v>0.16666666666667</v>
      </c>
      <c r="AO44" s="100"/>
      <c r="AP44" s="102">
        <f>IFERROR(AP44/AM44,"-")</f>
        <v>0</v>
      </c>
      <c r="AQ44" s="103"/>
      <c r="AR44" s="104">
        <f>IFERROR(AQ44/AM44,"-")</f>
        <v>0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/>
      <c r="BF44" s="113">
        <f>IF(P44=0,"",IF(BE44=0,"",(BE44/P44)))</f>
        <v>0</v>
      </c>
      <c r="BG44" s="112"/>
      <c r="BH44" s="114" t="str">
        <f>IFERROR(BG44/BE44,"-")</f>
        <v>-</v>
      </c>
      <c r="BI44" s="115"/>
      <c r="BJ44" s="116" t="str">
        <f>IFERROR(BI44/BE44,"-")</f>
        <v>-</v>
      </c>
      <c r="BK44" s="117"/>
      <c r="BL44" s="117"/>
      <c r="BM44" s="117"/>
      <c r="BN44" s="119">
        <v>2</v>
      </c>
      <c r="BO44" s="120">
        <f>IF(P44=0,"",IF(BN44=0,"",(BN44/P44)))</f>
        <v>0.33333333333333</v>
      </c>
      <c r="BP44" s="121">
        <v>1</v>
      </c>
      <c r="BQ44" s="122">
        <f>IFERROR(BP44/BN44,"-")</f>
        <v>0.5</v>
      </c>
      <c r="BR44" s="123">
        <v>66000</v>
      </c>
      <c r="BS44" s="124">
        <f>IFERROR(BR44/BN44,"-")</f>
        <v>33000</v>
      </c>
      <c r="BT44" s="125"/>
      <c r="BU44" s="125"/>
      <c r="BV44" s="125">
        <v>1</v>
      </c>
      <c r="BW44" s="126">
        <v>3</v>
      </c>
      <c r="BX44" s="127">
        <f>IF(P44=0,"",IF(BW44=0,"",(BW44/P44)))</f>
        <v>0.5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1</v>
      </c>
      <c r="CP44" s="141">
        <v>66000</v>
      </c>
      <c r="CQ44" s="141">
        <v>66000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172</v>
      </c>
      <c r="C45" s="203"/>
      <c r="D45" s="203" t="s">
        <v>173</v>
      </c>
      <c r="E45" s="203" t="s">
        <v>174</v>
      </c>
      <c r="F45" s="203" t="s">
        <v>64</v>
      </c>
      <c r="G45" s="203"/>
      <c r="H45" s="90" t="s">
        <v>167</v>
      </c>
      <c r="I45" s="90"/>
      <c r="J45" s="188"/>
      <c r="K45" s="81">
        <v>10</v>
      </c>
      <c r="L45" s="81">
        <v>0</v>
      </c>
      <c r="M45" s="81">
        <v>98</v>
      </c>
      <c r="N45" s="91">
        <v>4</v>
      </c>
      <c r="O45" s="92">
        <v>0</v>
      </c>
      <c r="P45" s="93">
        <f>N45+O45</f>
        <v>4</v>
      </c>
      <c r="Q45" s="82">
        <f>IFERROR(P45/M45,"-")</f>
        <v>0.040816326530612</v>
      </c>
      <c r="R45" s="81">
        <v>2</v>
      </c>
      <c r="S45" s="81">
        <v>1</v>
      </c>
      <c r="T45" s="82">
        <f>IFERROR(S45/(O45+P45),"-")</f>
        <v>0.25</v>
      </c>
      <c r="U45" s="182"/>
      <c r="V45" s="84">
        <v>3</v>
      </c>
      <c r="W45" s="82">
        <f>IF(P45=0,"-",V45/P45)</f>
        <v>0.75</v>
      </c>
      <c r="X45" s="186">
        <v>299000</v>
      </c>
      <c r="Y45" s="187">
        <f>IFERROR(X45/P45,"-")</f>
        <v>74750</v>
      </c>
      <c r="Z45" s="187">
        <f>IFERROR(X45/V45,"-")</f>
        <v>99666.666666667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0.25</v>
      </c>
      <c r="BG45" s="112"/>
      <c r="BH45" s="114">
        <f>IFERROR(BG45/BE45,"-")</f>
        <v>0</v>
      </c>
      <c r="BI45" s="115"/>
      <c r="BJ45" s="116">
        <f>IFERROR(BI45/BE45,"-")</f>
        <v>0</v>
      </c>
      <c r="BK45" s="117"/>
      <c r="BL45" s="117"/>
      <c r="BM45" s="117"/>
      <c r="BN45" s="119">
        <v>1</v>
      </c>
      <c r="BO45" s="120">
        <f>IF(P45=0,"",IF(BN45=0,"",(BN45/P45)))</f>
        <v>0.25</v>
      </c>
      <c r="BP45" s="121">
        <v>1</v>
      </c>
      <c r="BQ45" s="122">
        <f>IFERROR(BP45/BN45,"-")</f>
        <v>1</v>
      </c>
      <c r="BR45" s="123">
        <v>28000</v>
      </c>
      <c r="BS45" s="124">
        <f>IFERROR(BR45/BN45,"-")</f>
        <v>28000</v>
      </c>
      <c r="BT45" s="125"/>
      <c r="BU45" s="125"/>
      <c r="BV45" s="125">
        <v>1</v>
      </c>
      <c r="BW45" s="126">
        <v>2</v>
      </c>
      <c r="BX45" s="127">
        <f>IF(P45=0,"",IF(BW45=0,"",(BW45/P45)))</f>
        <v>0.5</v>
      </c>
      <c r="BY45" s="128">
        <v>2</v>
      </c>
      <c r="BZ45" s="129">
        <f>IFERROR(BY45/BW45,"-")</f>
        <v>1</v>
      </c>
      <c r="CA45" s="130">
        <v>271000</v>
      </c>
      <c r="CB45" s="131">
        <f>IFERROR(CA45/BW45,"-")</f>
        <v>135500</v>
      </c>
      <c r="CC45" s="132"/>
      <c r="CD45" s="132"/>
      <c r="CE45" s="132">
        <v>2</v>
      </c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3</v>
      </c>
      <c r="CP45" s="141">
        <v>299000</v>
      </c>
      <c r="CQ45" s="141">
        <v>230000</v>
      </c>
      <c r="CR45" s="141"/>
      <c r="CS45" s="142" t="str">
        <f>IF(AND(CQ45=0,CR45=0),"",IF(AND(CQ45&lt;=100000,CR45&lt;=100000),"",IF(CQ45/CP45&gt;0.7,"男高",IF(CR45/CP45&gt;0.7,"女高",""))))</f>
        <v>男高</v>
      </c>
    </row>
    <row r="46" spans="1:98">
      <c r="A46" s="80"/>
      <c r="B46" s="203" t="s">
        <v>175</v>
      </c>
      <c r="C46" s="203"/>
      <c r="D46" s="203" t="s">
        <v>176</v>
      </c>
      <c r="E46" s="203" t="s">
        <v>177</v>
      </c>
      <c r="F46" s="203" t="s">
        <v>64</v>
      </c>
      <c r="G46" s="203"/>
      <c r="H46" s="90" t="s">
        <v>167</v>
      </c>
      <c r="I46" s="90"/>
      <c r="J46" s="188"/>
      <c r="K46" s="81">
        <v>9</v>
      </c>
      <c r="L46" s="81">
        <v>0</v>
      </c>
      <c r="M46" s="81">
        <v>73</v>
      </c>
      <c r="N46" s="91">
        <v>1</v>
      </c>
      <c r="O46" s="92">
        <v>0</v>
      </c>
      <c r="P46" s="93">
        <f>N46+O46</f>
        <v>1</v>
      </c>
      <c r="Q46" s="82">
        <f>IFERROR(P46/M46,"-")</f>
        <v>0.013698630136986</v>
      </c>
      <c r="R46" s="81">
        <v>0</v>
      </c>
      <c r="S46" s="81">
        <v>0</v>
      </c>
      <c r="T46" s="82">
        <f>IFERROR(S46/(O46+P46),"-")</f>
        <v>0</v>
      </c>
      <c r="U46" s="182"/>
      <c r="V46" s="84">
        <v>0</v>
      </c>
      <c r="W46" s="82">
        <f>IF(P46=0,"-",V46/P46)</f>
        <v>0</v>
      </c>
      <c r="X46" s="186">
        <v>0</v>
      </c>
      <c r="Y46" s="187">
        <f>IFERROR(X46/P46,"-")</f>
        <v>0</v>
      </c>
      <c r="Z46" s="187" t="str">
        <f>IFERROR(X46/V46,"-")</f>
        <v>-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/>
      <c r="AW46" s="107">
        <f>IF(P46=0,"",IF(AV46=0,"",(AV46/P46)))</f>
        <v>0</v>
      </c>
      <c r="AX46" s="106"/>
      <c r="AY46" s="108" t="str">
        <f>IFERROR(AX46/AV46,"-")</f>
        <v>-</v>
      </c>
      <c r="AZ46" s="109"/>
      <c r="BA46" s="110" t="str">
        <f>IFERROR(AZ46/AV46,"-")</f>
        <v>-</v>
      </c>
      <c r="BB46" s="111"/>
      <c r="BC46" s="111"/>
      <c r="BD46" s="111"/>
      <c r="BE46" s="112"/>
      <c r="BF46" s="113">
        <f>IF(P46=0,"",IF(BE46=0,"",(BE46/P46)))</f>
        <v>0</v>
      </c>
      <c r="BG46" s="112"/>
      <c r="BH46" s="114" t="str">
        <f>IFERROR(BG46/BE46,"-")</f>
        <v>-</v>
      </c>
      <c r="BI46" s="115"/>
      <c r="BJ46" s="116" t="str">
        <f>IFERROR(BI46/BE46,"-")</f>
        <v>-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>
        <v>1</v>
      </c>
      <c r="BX46" s="127">
        <f>IF(P46=0,"",IF(BW46=0,"",(BW46/P46)))</f>
        <v>1</v>
      </c>
      <c r="BY46" s="128"/>
      <c r="BZ46" s="129">
        <f>IFERROR(BY46/BW46,"-")</f>
        <v>0</v>
      </c>
      <c r="CA46" s="130"/>
      <c r="CB46" s="131">
        <f>IFERROR(CA46/BW46,"-")</f>
        <v>0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0</v>
      </c>
      <c r="CP46" s="141">
        <v>0</v>
      </c>
      <c r="CQ46" s="141"/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178</v>
      </c>
      <c r="C47" s="203"/>
      <c r="D47" s="203" t="s">
        <v>76</v>
      </c>
      <c r="E47" s="203" t="s">
        <v>76</v>
      </c>
      <c r="F47" s="203" t="s">
        <v>77</v>
      </c>
      <c r="G47" s="203"/>
      <c r="H47" s="90"/>
      <c r="I47" s="90"/>
      <c r="J47" s="188"/>
      <c r="K47" s="81">
        <v>178</v>
      </c>
      <c r="L47" s="81">
        <v>66</v>
      </c>
      <c r="M47" s="81">
        <v>21</v>
      </c>
      <c r="N47" s="91">
        <v>14</v>
      </c>
      <c r="O47" s="92">
        <v>0</v>
      </c>
      <c r="P47" s="93">
        <f>N47+O47</f>
        <v>14</v>
      </c>
      <c r="Q47" s="82">
        <f>IFERROR(P47/M47,"-")</f>
        <v>0.66666666666667</v>
      </c>
      <c r="R47" s="81">
        <v>2</v>
      </c>
      <c r="S47" s="81">
        <v>2</v>
      </c>
      <c r="T47" s="82">
        <f>IFERROR(S47/(O47+P47),"-")</f>
        <v>0.14285714285714</v>
      </c>
      <c r="U47" s="182"/>
      <c r="V47" s="84">
        <v>3</v>
      </c>
      <c r="W47" s="82">
        <f>IF(P47=0,"-",V47/P47)</f>
        <v>0.21428571428571</v>
      </c>
      <c r="X47" s="186">
        <v>110000</v>
      </c>
      <c r="Y47" s="187">
        <f>IFERROR(X47/P47,"-")</f>
        <v>7857.1428571429</v>
      </c>
      <c r="Z47" s="187">
        <f>IFERROR(X47/V47,"-")</f>
        <v>36666.666666667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>
        <v>1</v>
      </c>
      <c r="AW47" s="107">
        <f>IF(P47=0,"",IF(AV47=0,"",(AV47/P47)))</f>
        <v>0.071428571428571</v>
      </c>
      <c r="AX47" s="106"/>
      <c r="AY47" s="108">
        <f>IFERROR(AX47/AV47,"-")</f>
        <v>0</v>
      </c>
      <c r="AZ47" s="109"/>
      <c r="BA47" s="110">
        <f>IFERROR(AZ47/AV47,"-")</f>
        <v>0</v>
      </c>
      <c r="BB47" s="111"/>
      <c r="BC47" s="111"/>
      <c r="BD47" s="111"/>
      <c r="BE47" s="112">
        <v>1</v>
      </c>
      <c r="BF47" s="113">
        <f>IF(P47=0,"",IF(BE47=0,"",(BE47/P47)))</f>
        <v>0.071428571428571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6</v>
      </c>
      <c r="BO47" s="120">
        <f>IF(P47=0,"",IF(BN47=0,"",(BN47/P47)))</f>
        <v>0.42857142857143</v>
      </c>
      <c r="BP47" s="121">
        <v>2</v>
      </c>
      <c r="BQ47" s="122">
        <f>IFERROR(BP47/BN47,"-")</f>
        <v>0.33333333333333</v>
      </c>
      <c r="BR47" s="123">
        <v>75000</v>
      </c>
      <c r="BS47" s="124">
        <f>IFERROR(BR47/BN47,"-")</f>
        <v>12500</v>
      </c>
      <c r="BT47" s="125">
        <v>1</v>
      </c>
      <c r="BU47" s="125"/>
      <c r="BV47" s="125">
        <v>1</v>
      </c>
      <c r="BW47" s="126">
        <v>5</v>
      </c>
      <c r="BX47" s="127">
        <f>IF(P47=0,"",IF(BW47=0,"",(BW47/P47)))</f>
        <v>0.35714285714286</v>
      </c>
      <c r="BY47" s="128">
        <v>1</v>
      </c>
      <c r="BZ47" s="129">
        <f>IFERROR(BY47/BW47,"-")</f>
        <v>0.2</v>
      </c>
      <c r="CA47" s="130">
        <v>35000</v>
      </c>
      <c r="CB47" s="131">
        <f>IFERROR(CA47/BW47,"-")</f>
        <v>7000</v>
      </c>
      <c r="CC47" s="132"/>
      <c r="CD47" s="132"/>
      <c r="CE47" s="132">
        <v>1</v>
      </c>
      <c r="CF47" s="133">
        <v>1</v>
      </c>
      <c r="CG47" s="134">
        <f>IF(P47=0,"",IF(CF47=0,"",(CF47/P47)))</f>
        <v>0.071428571428571</v>
      </c>
      <c r="CH47" s="135"/>
      <c r="CI47" s="136">
        <f>IFERROR(CH47/CF47,"-")</f>
        <v>0</v>
      </c>
      <c r="CJ47" s="137"/>
      <c r="CK47" s="138">
        <f>IFERROR(CJ47/CF47,"-")</f>
        <v>0</v>
      </c>
      <c r="CL47" s="139"/>
      <c r="CM47" s="139"/>
      <c r="CN47" s="139"/>
      <c r="CO47" s="140">
        <v>3</v>
      </c>
      <c r="CP47" s="141">
        <v>110000</v>
      </c>
      <c r="CQ47" s="141">
        <v>70000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0.04</v>
      </c>
      <c r="B48" s="203" t="s">
        <v>179</v>
      </c>
      <c r="C48" s="203"/>
      <c r="D48" s="203" t="s">
        <v>131</v>
      </c>
      <c r="E48" s="203" t="s">
        <v>103</v>
      </c>
      <c r="F48" s="203" t="s">
        <v>64</v>
      </c>
      <c r="G48" s="203" t="s">
        <v>72</v>
      </c>
      <c r="H48" s="90" t="s">
        <v>180</v>
      </c>
      <c r="I48" s="90" t="s">
        <v>181</v>
      </c>
      <c r="J48" s="188">
        <v>250000</v>
      </c>
      <c r="K48" s="81">
        <v>28</v>
      </c>
      <c r="L48" s="81">
        <v>0</v>
      </c>
      <c r="M48" s="81">
        <v>148</v>
      </c>
      <c r="N48" s="91">
        <v>6</v>
      </c>
      <c r="O48" s="92">
        <v>0</v>
      </c>
      <c r="P48" s="93">
        <f>N48+O48</f>
        <v>6</v>
      </c>
      <c r="Q48" s="82">
        <f>IFERROR(P48/M48,"-")</f>
        <v>0.040540540540541</v>
      </c>
      <c r="R48" s="81">
        <v>0</v>
      </c>
      <c r="S48" s="81">
        <v>3</v>
      </c>
      <c r="T48" s="82">
        <f>IFERROR(S48/(O48+P48),"-")</f>
        <v>0.5</v>
      </c>
      <c r="U48" s="182">
        <f>IFERROR(J48/SUM(P48:P49),"-")</f>
        <v>22727.272727273</v>
      </c>
      <c r="V48" s="84">
        <v>3</v>
      </c>
      <c r="W48" s="82">
        <f>IF(P48=0,"-",V48/P48)</f>
        <v>0.5</v>
      </c>
      <c r="X48" s="186">
        <v>5000</v>
      </c>
      <c r="Y48" s="187">
        <f>IFERROR(X48/P48,"-")</f>
        <v>833.33333333333</v>
      </c>
      <c r="Z48" s="187">
        <f>IFERROR(X48/V48,"-")</f>
        <v>1666.6666666667</v>
      </c>
      <c r="AA48" s="188">
        <f>SUM(X48:X49)-SUM(J48:J49)</f>
        <v>-240000</v>
      </c>
      <c r="AB48" s="85">
        <f>SUM(X48:X49)/SUM(J48:J49)</f>
        <v>0.04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/>
      <c r="AN48" s="101">
        <f>IF(P48=0,"",IF(AM48=0,"",(AM48/P48)))</f>
        <v>0</v>
      </c>
      <c r="AO48" s="100"/>
      <c r="AP48" s="102" t="str">
        <f>IFERROR(AP48/AM48,"-")</f>
        <v>-</v>
      </c>
      <c r="AQ48" s="103"/>
      <c r="AR48" s="104" t="str">
        <f>IFERROR(AQ48/AM48,"-")</f>
        <v>-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3</v>
      </c>
      <c r="BO48" s="120">
        <f>IF(P48=0,"",IF(BN48=0,"",(BN48/P48)))</f>
        <v>0.5</v>
      </c>
      <c r="BP48" s="121">
        <v>1</v>
      </c>
      <c r="BQ48" s="122">
        <f>IFERROR(BP48/BN48,"-")</f>
        <v>0.33333333333333</v>
      </c>
      <c r="BR48" s="123">
        <v>3000</v>
      </c>
      <c r="BS48" s="124">
        <f>IFERROR(BR48/BN48,"-")</f>
        <v>1000</v>
      </c>
      <c r="BT48" s="125">
        <v>1</v>
      </c>
      <c r="BU48" s="125"/>
      <c r="BV48" s="125"/>
      <c r="BW48" s="126">
        <v>3</v>
      </c>
      <c r="BX48" s="127">
        <f>IF(P48=0,"",IF(BW48=0,"",(BW48/P48)))</f>
        <v>0.5</v>
      </c>
      <c r="BY48" s="128">
        <v>2</v>
      </c>
      <c r="BZ48" s="129">
        <f>IFERROR(BY48/BW48,"-")</f>
        <v>0.66666666666667</v>
      </c>
      <c r="CA48" s="130">
        <v>2000</v>
      </c>
      <c r="CB48" s="131">
        <f>IFERROR(CA48/BW48,"-")</f>
        <v>666.66666666667</v>
      </c>
      <c r="CC48" s="132">
        <v>2</v>
      </c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3</v>
      </c>
      <c r="CP48" s="141">
        <v>5000</v>
      </c>
      <c r="CQ48" s="141">
        <v>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182</v>
      </c>
      <c r="C49" s="203"/>
      <c r="D49" s="203" t="s">
        <v>131</v>
      </c>
      <c r="E49" s="203" t="s">
        <v>103</v>
      </c>
      <c r="F49" s="203" t="s">
        <v>77</v>
      </c>
      <c r="G49" s="203"/>
      <c r="H49" s="90"/>
      <c r="I49" s="90"/>
      <c r="J49" s="188"/>
      <c r="K49" s="81">
        <v>38</v>
      </c>
      <c r="L49" s="81">
        <v>26</v>
      </c>
      <c r="M49" s="81">
        <v>8</v>
      </c>
      <c r="N49" s="91">
        <v>5</v>
      </c>
      <c r="O49" s="92">
        <v>0</v>
      </c>
      <c r="P49" s="93">
        <f>N49+O49</f>
        <v>5</v>
      </c>
      <c r="Q49" s="82">
        <f>IFERROR(P49/M49,"-")</f>
        <v>0.625</v>
      </c>
      <c r="R49" s="81">
        <v>1</v>
      </c>
      <c r="S49" s="81">
        <v>1</v>
      </c>
      <c r="T49" s="82">
        <f>IFERROR(S49/(O49+P49),"-")</f>
        <v>0.2</v>
      </c>
      <c r="U49" s="182"/>
      <c r="V49" s="84">
        <v>1</v>
      </c>
      <c r="W49" s="82">
        <f>IF(P49=0,"-",V49/P49)</f>
        <v>0.2</v>
      </c>
      <c r="X49" s="186">
        <v>5000</v>
      </c>
      <c r="Y49" s="187">
        <f>IFERROR(X49/P49,"-")</f>
        <v>1000</v>
      </c>
      <c r="Z49" s="187">
        <f>IFERROR(X49/V49,"-")</f>
        <v>5000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>
        <v>1</v>
      </c>
      <c r="BF49" s="113">
        <f>IF(P49=0,"",IF(BE49=0,"",(BE49/P49)))</f>
        <v>0.2</v>
      </c>
      <c r="BG49" s="112"/>
      <c r="BH49" s="114">
        <f>IFERROR(BG49/BE49,"-")</f>
        <v>0</v>
      </c>
      <c r="BI49" s="115"/>
      <c r="BJ49" s="116">
        <f>IFERROR(BI49/BE49,"-")</f>
        <v>0</v>
      </c>
      <c r="BK49" s="117"/>
      <c r="BL49" s="117"/>
      <c r="BM49" s="117"/>
      <c r="BN49" s="119">
        <v>3</v>
      </c>
      <c r="BO49" s="120">
        <f>IF(P49=0,"",IF(BN49=0,"",(BN49/P49)))</f>
        <v>0.6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0.2</v>
      </c>
      <c r="BY49" s="128">
        <v>1</v>
      </c>
      <c r="BZ49" s="129">
        <f>IFERROR(BY49/BW49,"-")</f>
        <v>1</v>
      </c>
      <c r="CA49" s="130">
        <v>5000</v>
      </c>
      <c r="CB49" s="131">
        <f>IFERROR(CA49/BW49,"-")</f>
        <v>5000</v>
      </c>
      <c r="CC49" s="132">
        <v>1</v>
      </c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5000</v>
      </c>
      <c r="CQ49" s="141">
        <v>5000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0.15833333333333</v>
      </c>
      <c r="B50" s="203" t="s">
        <v>183</v>
      </c>
      <c r="C50" s="203"/>
      <c r="D50" s="203" t="s">
        <v>102</v>
      </c>
      <c r="E50" s="203" t="s">
        <v>103</v>
      </c>
      <c r="F50" s="203" t="s">
        <v>64</v>
      </c>
      <c r="G50" s="203" t="s">
        <v>65</v>
      </c>
      <c r="H50" s="90" t="s">
        <v>86</v>
      </c>
      <c r="I50" s="90" t="s">
        <v>184</v>
      </c>
      <c r="J50" s="188">
        <v>120000</v>
      </c>
      <c r="K50" s="81">
        <v>21</v>
      </c>
      <c r="L50" s="81">
        <v>0</v>
      </c>
      <c r="M50" s="81">
        <v>75</v>
      </c>
      <c r="N50" s="91">
        <v>11</v>
      </c>
      <c r="O50" s="92">
        <v>0</v>
      </c>
      <c r="P50" s="93">
        <f>N50+O50</f>
        <v>11</v>
      </c>
      <c r="Q50" s="82">
        <f>IFERROR(P50/M50,"-")</f>
        <v>0.14666666666667</v>
      </c>
      <c r="R50" s="81">
        <v>0</v>
      </c>
      <c r="S50" s="81">
        <v>1</v>
      </c>
      <c r="T50" s="82">
        <f>IFERROR(S50/(O50+P50),"-")</f>
        <v>0.090909090909091</v>
      </c>
      <c r="U50" s="182">
        <f>IFERROR(J50/SUM(P50:P51),"-")</f>
        <v>6666.6666666667</v>
      </c>
      <c r="V50" s="84">
        <v>2</v>
      </c>
      <c r="W50" s="82">
        <f>IF(P50=0,"-",V50/P50)</f>
        <v>0.18181818181818</v>
      </c>
      <c r="X50" s="186">
        <v>14000</v>
      </c>
      <c r="Y50" s="187">
        <f>IFERROR(X50/P50,"-")</f>
        <v>1272.7272727273</v>
      </c>
      <c r="Z50" s="187">
        <f>IFERROR(X50/V50,"-")</f>
        <v>7000</v>
      </c>
      <c r="AA50" s="188">
        <f>SUM(X50:X51)-SUM(J50:J51)</f>
        <v>-101000</v>
      </c>
      <c r="AB50" s="85">
        <f>SUM(X50:X51)/SUM(J50:J51)</f>
        <v>0.15833333333333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0.090909090909091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>
        <v>6</v>
      </c>
      <c r="BO50" s="120">
        <f>IF(P50=0,"",IF(BN50=0,"",(BN50/P50)))</f>
        <v>0.54545454545455</v>
      </c>
      <c r="BP50" s="121">
        <v>1</v>
      </c>
      <c r="BQ50" s="122">
        <f>IFERROR(BP50/BN50,"-")</f>
        <v>0.16666666666667</v>
      </c>
      <c r="BR50" s="123">
        <v>3000</v>
      </c>
      <c r="BS50" s="124">
        <f>IFERROR(BR50/BN50,"-")</f>
        <v>500</v>
      </c>
      <c r="BT50" s="125">
        <v>1</v>
      </c>
      <c r="BU50" s="125"/>
      <c r="BV50" s="125"/>
      <c r="BW50" s="126">
        <v>4</v>
      </c>
      <c r="BX50" s="127">
        <f>IF(P50=0,"",IF(BW50=0,"",(BW50/P50)))</f>
        <v>0.36363636363636</v>
      </c>
      <c r="BY50" s="128">
        <v>1</v>
      </c>
      <c r="BZ50" s="129">
        <f>IFERROR(BY50/BW50,"-")</f>
        <v>0.25</v>
      </c>
      <c r="CA50" s="130">
        <v>11000</v>
      </c>
      <c r="CB50" s="131">
        <f>IFERROR(CA50/BW50,"-")</f>
        <v>2750</v>
      </c>
      <c r="CC50" s="132"/>
      <c r="CD50" s="132"/>
      <c r="CE50" s="132">
        <v>1</v>
      </c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2</v>
      </c>
      <c r="CP50" s="141">
        <v>14000</v>
      </c>
      <c r="CQ50" s="141">
        <v>11000</v>
      </c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185</v>
      </c>
      <c r="C51" s="203"/>
      <c r="D51" s="203" t="s">
        <v>102</v>
      </c>
      <c r="E51" s="203" t="s">
        <v>103</v>
      </c>
      <c r="F51" s="203" t="s">
        <v>77</v>
      </c>
      <c r="G51" s="203"/>
      <c r="H51" s="90"/>
      <c r="I51" s="90"/>
      <c r="J51" s="188"/>
      <c r="K51" s="81">
        <v>26</v>
      </c>
      <c r="L51" s="81">
        <v>21</v>
      </c>
      <c r="M51" s="81">
        <v>9</v>
      </c>
      <c r="N51" s="91">
        <v>7</v>
      </c>
      <c r="O51" s="92">
        <v>0</v>
      </c>
      <c r="P51" s="93">
        <f>N51+O51</f>
        <v>7</v>
      </c>
      <c r="Q51" s="82">
        <f>IFERROR(P51/M51,"-")</f>
        <v>0.77777777777778</v>
      </c>
      <c r="R51" s="81">
        <v>0</v>
      </c>
      <c r="S51" s="81">
        <v>1</v>
      </c>
      <c r="T51" s="82">
        <f>IFERROR(S51/(O51+P51),"-")</f>
        <v>0.14285714285714</v>
      </c>
      <c r="U51" s="182"/>
      <c r="V51" s="84">
        <v>1</v>
      </c>
      <c r="W51" s="82">
        <f>IF(P51=0,"-",V51/P51)</f>
        <v>0.14285714285714</v>
      </c>
      <c r="X51" s="186">
        <v>5000</v>
      </c>
      <c r="Y51" s="187">
        <f>IFERROR(X51/P51,"-")</f>
        <v>714.28571428571</v>
      </c>
      <c r="Z51" s="187">
        <f>IFERROR(X51/V51,"-")</f>
        <v>5000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>
        <v>1</v>
      </c>
      <c r="BF51" s="113">
        <f>IF(P51=0,"",IF(BE51=0,"",(BE51/P51)))</f>
        <v>0.14285714285714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2</v>
      </c>
      <c r="BO51" s="120">
        <f>IF(P51=0,"",IF(BN51=0,"",(BN51/P51)))</f>
        <v>0.28571428571429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2</v>
      </c>
      <c r="BX51" s="127">
        <f>IF(P51=0,"",IF(BW51=0,"",(BW51/P51)))</f>
        <v>0.28571428571429</v>
      </c>
      <c r="BY51" s="128"/>
      <c r="BZ51" s="129">
        <f>IFERROR(BY51/BW51,"-")</f>
        <v>0</v>
      </c>
      <c r="CA51" s="130"/>
      <c r="CB51" s="131">
        <f>IFERROR(CA51/BW51,"-")</f>
        <v>0</v>
      </c>
      <c r="CC51" s="132"/>
      <c r="CD51" s="132"/>
      <c r="CE51" s="132"/>
      <c r="CF51" s="133">
        <v>2</v>
      </c>
      <c r="CG51" s="134">
        <f>IF(P51=0,"",IF(CF51=0,"",(CF51/P51)))</f>
        <v>0.28571428571429</v>
      </c>
      <c r="CH51" s="135">
        <v>1</v>
      </c>
      <c r="CI51" s="136">
        <f>IFERROR(CH51/CF51,"-")</f>
        <v>0.5</v>
      </c>
      <c r="CJ51" s="137">
        <v>5000</v>
      </c>
      <c r="CK51" s="138">
        <f>IFERROR(CJ51/CF51,"-")</f>
        <v>2500</v>
      </c>
      <c r="CL51" s="139">
        <v>1</v>
      </c>
      <c r="CM51" s="139"/>
      <c r="CN51" s="139"/>
      <c r="CO51" s="140">
        <v>1</v>
      </c>
      <c r="CP51" s="141">
        <v>5000</v>
      </c>
      <c r="CQ51" s="141">
        <v>5000</v>
      </c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>
        <f>AB52</f>
        <v>10.058333333333</v>
      </c>
      <c r="B52" s="203" t="s">
        <v>186</v>
      </c>
      <c r="C52" s="203"/>
      <c r="D52" s="203" t="s">
        <v>187</v>
      </c>
      <c r="E52" s="203" t="s">
        <v>188</v>
      </c>
      <c r="F52" s="203" t="s">
        <v>64</v>
      </c>
      <c r="G52" s="203" t="s">
        <v>65</v>
      </c>
      <c r="H52" s="90" t="s">
        <v>86</v>
      </c>
      <c r="I52" s="90" t="s">
        <v>189</v>
      </c>
      <c r="J52" s="188">
        <v>120000</v>
      </c>
      <c r="K52" s="81">
        <v>4</v>
      </c>
      <c r="L52" s="81">
        <v>0</v>
      </c>
      <c r="M52" s="81">
        <v>30</v>
      </c>
      <c r="N52" s="91">
        <v>4</v>
      </c>
      <c r="O52" s="92">
        <v>0</v>
      </c>
      <c r="P52" s="93">
        <f>N52+O52</f>
        <v>4</v>
      </c>
      <c r="Q52" s="82">
        <f>IFERROR(P52/M52,"-")</f>
        <v>0.13333333333333</v>
      </c>
      <c r="R52" s="81">
        <v>1</v>
      </c>
      <c r="S52" s="81">
        <v>2</v>
      </c>
      <c r="T52" s="82">
        <f>IFERROR(S52/(O52+P52),"-")</f>
        <v>0.5</v>
      </c>
      <c r="U52" s="182">
        <f>IFERROR(J52/SUM(P52:P53),"-")</f>
        <v>9230.7692307692</v>
      </c>
      <c r="V52" s="84">
        <v>2</v>
      </c>
      <c r="W52" s="82">
        <f>IF(P52=0,"-",V52/P52)</f>
        <v>0.5</v>
      </c>
      <c r="X52" s="186">
        <v>26000</v>
      </c>
      <c r="Y52" s="187">
        <f>IFERROR(X52/P52,"-")</f>
        <v>6500</v>
      </c>
      <c r="Z52" s="187">
        <f>IFERROR(X52/V52,"-")</f>
        <v>13000</v>
      </c>
      <c r="AA52" s="188">
        <f>SUM(X52:X53)-SUM(J52:J53)</f>
        <v>1087000</v>
      </c>
      <c r="AB52" s="85">
        <f>SUM(X52:X53)/SUM(J52:J53)</f>
        <v>10.058333333333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>
        <v>3</v>
      </c>
      <c r="BO52" s="120">
        <f>IF(P52=0,"",IF(BN52=0,"",(BN52/P52)))</f>
        <v>0.75</v>
      </c>
      <c r="BP52" s="121">
        <v>1</v>
      </c>
      <c r="BQ52" s="122">
        <f>IFERROR(BP52/BN52,"-")</f>
        <v>0.33333333333333</v>
      </c>
      <c r="BR52" s="123">
        <v>9000</v>
      </c>
      <c r="BS52" s="124">
        <f>IFERROR(BR52/BN52,"-")</f>
        <v>3000</v>
      </c>
      <c r="BT52" s="125"/>
      <c r="BU52" s="125"/>
      <c r="BV52" s="125">
        <v>1</v>
      </c>
      <c r="BW52" s="126"/>
      <c r="BX52" s="127">
        <f>IF(P52=0,"",IF(BW52=0,"",(BW52/P52)))</f>
        <v>0</v>
      </c>
      <c r="BY52" s="128"/>
      <c r="BZ52" s="129" t="str">
        <f>IFERROR(BY52/BW52,"-")</f>
        <v>-</v>
      </c>
      <c r="CA52" s="130"/>
      <c r="CB52" s="131" t="str">
        <f>IFERROR(CA52/BW52,"-")</f>
        <v>-</v>
      </c>
      <c r="CC52" s="132"/>
      <c r="CD52" s="132"/>
      <c r="CE52" s="132"/>
      <c r="CF52" s="133">
        <v>1</v>
      </c>
      <c r="CG52" s="134">
        <f>IF(P52=0,"",IF(CF52=0,"",(CF52/P52)))</f>
        <v>0.25</v>
      </c>
      <c r="CH52" s="135">
        <v>1</v>
      </c>
      <c r="CI52" s="136">
        <f>IFERROR(CH52/CF52,"-")</f>
        <v>1</v>
      </c>
      <c r="CJ52" s="137">
        <v>17000</v>
      </c>
      <c r="CK52" s="138">
        <f>IFERROR(CJ52/CF52,"-")</f>
        <v>17000</v>
      </c>
      <c r="CL52" s="139"/>
      <c r="CM52" s="139"/>
      <c r="CN52" s="139">
        <v>1</v>
      </c>
      <c r="CO52" s="140">
        <v>2</v>
      </c>
      <c r="CP52" s="141">
        <v>26000</v>
      </c>
      <c r="CQ52" s="141">
        <v>17000</v>
      </c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190</v>
      </c>
      <c r="C53" s="203"/>
      <c r="D53" s="203" t="s">
        <v>187</v>
      </c>
      <c r="E53" s="203" t="s">
        <v>188</v>
      </c>
      <c r="F53" s="203" t="s">
        <v>77</v>
      </c>
      <c r="G53" s="203"/>
      <c r="H53" s="90"/>
      <c r="I53" s="90"/>
      <c r="J53" s="188"/>
      <c r="K53" s="81">
        <v>52</v>
      </c>
      <c r="L53" s="81">
        <v>24</v>
      </c>
      <c r="M53" s="81">
        <v>24</v>
      </c>
      <c r="N53" s="91">
        <v>9</v>
      </c>
      <c r="O53" s="92">
        <v>0</v>
      </c>
      <c r="P53" s="93">
        <f>N53+O53</f>
        <v>9</v>
      </c>
      <c r="Q53" s="82">
        <f>IFERROR(P53/M53,"-")</f>
        <v>0.375</v>
      </c>
      <c r="R53" s="81">
        <v>4</v>
      </c>
      <c r="S53" s="81">
        <v>0</v>
      </c>
      <c r="T53" s="82">
        <f>IFERROR(S53/(O53+P53),"-")</f>
        <v>0</v>
      </c>
      <c r="U53" s="182"/>
      <c r="V53" s="84">
        <v>5</v>
      </c>
      <c r="W53" s="82">
        <f>IF(P53=0,"-",V53/P53)</f>
        <v>0.55555555555556</v>
      </c>
      <c r="X53" s="186">
        <v>1181000</v>
      </c>
      <c r="Y53" s="187">
        <f>IFERROR(X53/P53,"-")</f>
        <v>131222.22222222</v>
      </c>
      <c r="Z53" s="187">
        <f>IFERROR(X53/V53,"-")</f>
        <v>236200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4</v>
      </c>
      <c r="BO53" s="120">
        <f>IF(P53=0,"",IF(BN53=0,"",(BN53/P53)))</f>
        <v>0.44444444444444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3</v>
      </c>
      <c r="BX53" s="127">
        <f>IF(P53=0,"",IF(BW53=0,"",(BW53/P53)))</f>
        <v>0.33333333333333</v>
      </c>
      <c r="BY53" s="128">
        <v>3</v>
      </c>
      <c r="BZ53" s="129">
        <f>IFERROR(BY53/BW53,"-")</f>
        <v>1</v>
      </c>
      <c r="CA53" s="130">
        <v>1095000</v>
      </c>
      <c r="CB53" s="131">
        <f>IFERROR(CA53/BW53,"-")</f>
        <v>365000</v>
      </c>
      <c r="CC53" s="132"/>
      <c r="CD53" s="132"/>
      <c r="CE53" s="132">
        <v>3</v>
      </c>
      <c r="CF53" s="133">
        <v>2</v>
      </c>
      <c r="CG53" s="134">
        <f>IF(P53=0,"",IF(CF53=0,"",(CF53/P53)))</f>
        <v>0.22222222222222</v>
      </c>
      <c r="CH53" s="135">
        <v>2</v>
      </c>
      <c r="CI53" s="136">
        <f>IFERROR(CH53/CF53,"-")</f>
        <v>1</v>
      </c>
      <c r="CJ53" s="137">
        <v>86000</v>
      </c>
      <c r="CK53" s="138">
        <f>IFERROR(CJ53/CF53,"-")</f>
        <v>43000</v>
      </c>
      <c r="CL53" s="139"/>
      <c r="CM53" s="139">
        <v>1</v>
      </c>
      <c r="CN53" s="139">
        <v>1</v>
      </c>
      <c r="CO53" s="140">
        <v>5</v>
      </c>
      <c r="CP53" s="141">
        <v>1181000</v>
      </c>
      <c r="CQ53" s="141">
        <v>730000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2.2933333333333</v>
      </c>
      <c r="B54" s="203" t="s">
        <v>191</v>
      </c>
      <c r="C54" s="203"/>
      <c r="D54" s="203" t="s">
        <v>102</v>
      </c>
      <c r="E54" s="203" t="s">
        <v>103</v>
      </c>
      <c r="F54" s="203" t="s">
        <v>64</v>
      </c>
      <c r="G54" s="203" t="s">
        <v>69</v>
      </c>
      <c r="H54" s="90" t="s">
        <v>86</v>
      </c>
      <c r="I54" s="204" t="s">
        <v>111</v>
      </c>
      <c r="J54" s="188">
        <v>150000</v>
      </c>
      <c r="K54" s="81">
        <v>7</v>
      </c>
      <c r="L54" s="81">
        <v>0</v>
      </c>
      <c r="M54" s="81">
        <v>73</v>
      </c>
      <c r="N54" s="91">
        <v>4</v>
      </c>
      <c r="O54" s="92">
        <v>0</v>
      </c>
      <c r="P54" s="93">
        <f>N54+O54</f>
        <v>4</v>
      </c>
      <c r="Q54" s="82">
        <f>IFERROR(P54/M54,"-")</f>
        <v>0.054794520547945</v>
      </c>
      <c r="R54" s="81">
        <v>0</v>
      </c>
      <c r="S54" s="81">
        <v>3</v>
      </c>
      <c r="T54" s="82">
        <f>IFERROR(S54/(O54+P54),"-")</f>
        <v>0.75</v>
      </c>
      <c r="U54" s="182">
        <f>IFERROR(J54/SUM(P54:P55),"-")</f>
        <v>15000</v>
      </c>
      <c r="V54" s="84">
        <v>2</v>
      </c>
      <c r="W54" s="82">
        <f>IF(P54=0,"-",V54/P54)</f>
        <v>0.5</v>
      </c>
      <c r="X54" s="186">
        <v>23000</v>
      </c>
      <c r="Y54" s="187">
        <f>IFERROR(X54/P54,"-")</f>
        <v>5750</v>
      </c>
      <c r="Z54" s="187">
        <f>IFERROR(X54/V54,"-")</f>
        <v>11500</v>
      </c>
      <c r="AA54" s="188">
        <f>SUM(X54:X55)-SUM(J54:J55)</f>
        <v>194000</v>
      </c>
      <c r="AB54" s="85">
        <f>SUM(X54:X55)/SUM(J54:J55)</f>
        <v>2.2933333333333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/>
      <c r="BF54" s="113">
        <f>IF(P54=0,"",IF(BE54=0,"",(BE54/P54)))</f>
        <v>0</v>
      </c>
      <c r="BG54" s="112"/>
      <c r="BH54" s="114" t="str">
        <f>IFERROR(BG54/BE54,"-")</f>
        <v>-</v>
      </c>
      <c r="BI54" s="115"/>
      <c r="BJ54" s="116" t="str">
        <f>IFERROR(BI54/BE54,"-")</f>
        <v>-</v>
      </c>
      <c r="BK54" s="117"/>
      <c r="BL54" s="117"/>
      <c r="BM54" s="117"/>
      <c r="BN54" s="119">
        <v>1</v>
      </c>
      <c r="BO54" s="120">
        <f>IF(P54=0,"",IF(BN54=0,"",(BN54/P54)))</f>
        <v>0.25</v>
      </c>
      <c r="BP54" s="121"/>
      <c r="BQ54" s="122">
        <f>IFERROR(BP54/BN54,"-")</f>
        <v>0</v>
      </c>
      <c r="BR54" s="123"/>
      <c r="BS54" s="124">
        <f>IFERROR(BR54/BN54,"-")</f>
        <v>0</v>
      </c>
      <c r="BT54" s="125"/>
      <c r="BU54" s="125"/>
      <c r="BV54" s="125"/>
      <c r="BW54" s="126">
        <v>2</v>
      </c>
      <c r="BX54" s="127">
        <f>IF(P54=0,"",IF(BW54=0,"",(BW54/P54)))</f>
        <v>0.5</v>
      </c>
      <c r="BY54" s="128">
        <v>2</v>
      </c>
      <c r="BZ54" s="129">
        <f>IFERROR(BY54/BW54,"-")</f>
        <v>1</v>
      </c>
      <c r="CA54" s="130">
        <v>23000</v>
      </c>
      <c r="CB54" s="131">
        <f>IFERROR(CA54/BW54,"-")</f>
        <v>11500</v>
      </c>
      <c r="CC54" s="132">
        <v>1</v>
      </c>
      <c r="CD54" s="132"/>
      <c r="CE54" s="132">
        <v>1</v>
      </c>
      <c r="CF54" s="133">
        <v>1</v>
      </c>
      <c r="CG54" s="134">
        <f>IF(P54=0,"",IF(CF54=0,"",(CF54/P54)))</f>
        <v>0.25</v>
      </c>
      <c r="CH54" s="135"/>
      <c r="CI54" s="136">
        <f>IFERROR(CH54/CF54,"-")</f>
        <v>0</v>
      </c>
      <c r="CJ54" s="137"/>
      <c r="CK54" s="138">
        <f>IFERROR(CJ54/CF54,"-")</f>
        <v>0</v>
      </c>
      <c r="CL54" s="139"/>
      <c r="CM54" s="139"/>
      <c r="CN54" s="139"/>
      <c r="CO54" s="140">
        <v>2</v>
      </c>
      <c r="CP54" s="141">
        <v>23000</v>
      </c>
      <c r="CQ54" s="141">
        <v>20000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192</v>
      </c>
      <c r="C55" s="203"/>
      <c r="D55" s="203" t="s">
        <v>102</v>
      </c>
      <c r="E55" s="203" t="s">
        <v>103</v>
      </c>
      <c r="F55" s="203" t="s">
        <v>77</v>
      </c>
      <c r="G55" s="203"/>
      <c r="H55" s="90"/>
      <c r="I55" s="90"/>
      <c r="J55" s="188"/>
      <c r="K55" s="81">
        <v>13</v>
      </c>
      <c r="L55" s="81">
        <v>11</v>
      </c>
      <c r="M55" s="81">
        <v>13</v>
      </c>
      <c r="N55" s="91">
        <v>6</v>
      </c>
      <c r="O55" s="92">
        <v>0</v>
      </c>
      <c r="P55" s="93">
        <f>N55+O55</f>
        <v>6</v>
      </c>
      <c r="Q55" s="82">
        <f>IFERROR(P55/M55,"-")</f>
        <v>0.46153846153846</v>
      </c>
      <c r="R55" s="81">
        <v>1</v>
      </c>
      <c r="S55" s="81">
        <v>2</v>
      </c>
      <c r="T55" s="82">
        <f>IFERROR(S55/(O55+P55),"-")</f>
        <v>0.33333333333333</v>
      </c>
      <c r="U55" s="182"/>
      <c r="V55" s="84">
        <v>3</v>
      </c>
      <c r="W55" s="82">
        <f>IF(P55=0,"-",V55/P55)</f>
        <v>0.5</v>
      </c>
      <c r="X55" s="186">
        <v>321000</v>
      </c>
      <c r="Y55" s="187">
        <f>IFERROR(X55/P55,"-")</f>
        <v>53500</v>
      </c>
      <c r="Z55" s="187">
        <f>IFERROR(X55/V55,"-")</f>
        <v>107000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>
        <f>IF(P55=0,"",IF(BE55=0,"",(BE55/P55)))</f>
        <v>0</v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>
        <v>2</v>
      </c>
      <c r="BO55" s="120">
        <f>IF(P55=0,"",IF(BN55=0,"",(BN55/P55)))</f>
        <v>0.33333333333333</v>
      </c>
      <c r="BP55" s="121"/>
      <c r="BQ55" s="122">
        <f>IFERROR(BP55/BN55,"-")</f>
        <v>0</v>
      </c>
      <c r="BR55" s="123"/>
      <c r="BS55" s="124">
        <f>IFERROR(BR55/BN55,"-")</f>
        <v>0</v>
      </c>
      <c r="BT55" s="125"/>
      <c r="BU55" s="125"/>
      <c r="BV55" s="125"/>
      <c r="BW55" s="126">
        <v>4</v>
      </c>
      <c r="BX55" s="127">
        <f>IF(P55=0,"",IF(BW55=0,"",(BW55/P55)))</f>
        <v>0.66666666666667</v>
      </c>
      <c r="BY55" s="128">
        <v>3</v>
      </c>
      <c r="BZ55" s="129">
        <f>IFERROR(BY55/BW55,"-")</f>
        <v>0.75</v>
      </c>
      <c r="CA55" s="130">
        <v>321000</v>
      </c>
      <c r="CB55" s="131">
        <f>IFERROR(CA55/BW55,"-")</f>
        <v>80250</v>
      </c>
      <c r="CC55" s="132">
        <v>1</v>
      </c>
      <c r="CD55" s="132"/>
      <c r="CE55" s="132">
        <v>2</v>
      </c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3</v>
      </c>
      <c r="CP55" s="141">
        <v>321000</v>
      </c>
      <c r="CQ55" s="141">
        <v>240000</v>
      </c>
      <c r="CR55" s="141"/>
      <c r="CS55" s="142" t="str">
        <f>IF(AND(CQ55=0,CR55=0),"",IF(AND(CQ55&lt;=100000,CR55&lt;=100000),"",IF(CQ55/CP55&gt;0.7,"男高",IF(CR55/CP55&gt;0.7,"女高",""))))</f>
        <v>男高</v>
      </c>
    </row>
    <row r="56" spans="1:98">
      <c r="A56" s="80">
        <f>AB56</f>
        <v>0.40666666666667</v>
      </c>
      <c r="B56" s="203" t="s">
        <v>193</v>
      </c>
      <c r="C56" s="203"/>
      <c r="D56" s="203" t="s">
        <v>187</v>
      </c>
      <c r="E56" s="203" t="s">
        <v>188</v>
      </c>
      <c r="F56" s="203" t="s">
        <v>64</v>
      </c>
      <c r="G56" s="203" t="s">
        <v>69</v>
      </c>
      <c r="H56" s="90" t="s">
        <v>86</v>
      </c>
      <c r="I56" s="90" t="s">
        <v>184</v>
      </c>
      <c r="J56" s="188">
        <v>150000</v>
      </c>
      <c r="K56" s="81">
        <v>12</v>
      </c>
      <c r="L56" s="81">
        <v>0</v>
      </c>
      <c r="M56" s="81">
        <v>51</v>
      </c>
      <c r="N56" s="91">
        <v>3</v>
      </c>
      <c r="O56" s="92">
        <v>0</v>
      </c>
      <c r="P56" s="93">
        <f>N56+O56</f>
        <v>3</v>
      </c>
      <c r="Q56" s="82">
        <f>IFERROR(P56/M56,"-")</f>
        <v>0.058823529411765</v>
      </c>
      <c r="R56" s="81">
        <v>2</v>
      </c>
      <c r="S56" s="81">
        <v>1</v>
      </c>
      <c r="T56" s="82">
        <f>IFERROR(S56/(O56+P56),"-")</f>
        <v>0.33333333333333</v>
      </c>
      <c r="U56" s="182">
        <f>IFERROR(J56/SUM(P56:P57),"-")</f>
        <v>21428.571428571</v>
      </c>
      <c r="V56" s="84">
        <v>2</v>
      </c>
      <c r="W56" s="82">
        <f>IF(P56=0,"-",V56/P56)</f>
        <v>0.66666666666667</v>
      </c>
      <c r="X56" s="186">
        <v>41000</v>
      </c>
      <c r="Y56" s="187">
        <f>IFERROR(X56/P56,"-")</f>
        <v>13666.666666667</v>
      </c>
      <c r="Z56" s="187">
        <f>IFERROR(X56/V56,"-")</f>
        <v>20500</v>
      </c>
      <c r="AA56" s="188">
        <f>SUM(X56:X57)-SUM(J56:J57)</f>
        <v>-89000</v>
      </c>
      <c r="AB56" s="85">
        <f>SUM(X56:X57)/SUM(J56:J57)</f>
        <v>0.40666666666667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1</v>
      </c>
      <c r="BO56" s="120">
        <f>IF(P56=0,"",IF(BN56=0,"",(BN56/P56)))</f>
        <v>0.33333333333333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2</v>
      </c>
      <c r="BX56" s="127">
        <f>IF(P56=0,"",IF(BW56=0,"",(BW56/P56)))</f>
        <v>0.66666666666667</v>
      </c>
      <c r="BY56" s="128">
        <v>2</v>
      </c>
      <c r="BZ56" s="129">
        <f>IFERROR(BY56/BW56,"-")</f>
        <v>1</v>
      </c>
      <c r="CA56" s="130">
        <v>41000</v>
      </c>
      <c r="CB56" s="131">
        <f>IFERROR(CA56/BW56,"-")</f>
        <v>20500</v>
      </c>
      <c r="CC56" s="132">
        <v>1</v>
      </c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41000</v>
      </c>
      <c r="CQ56" s="141">
        <v>36000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194</v>
      </c>
      <c r="C57" s="203"/>
      <c r="D57" s="203" t="s">
        <v>187</v>
      </c>
      <c r="E57" s="203" t="s">
        <v>188</v>
      </c>
      <c r="F57" s="203" t="s">
        <v>77</v>
      </c>
      <c r="G57" s="203"/>
      <c r="H57" s="90"/>
      <c r="I57" s="90"/>
      <c r="J57" s="188"/>
      <c r="K57" s="81">
        <v>20</v>
      </c>
      <c r="L57" s="81">
        <v>16</v>
      </c>
      <c r="M57" s="81">
        <v>9</v>
      </c>
      <c r="N57" s="91">
        <v>4</v>
      </c>
      <c r="O57" s="92">
        <v>0</v>
      </c>
      <c r="P57" s="93">
        <f>N57+O57</f>
        <v>4</v>
      </c>
      <c r="Q57" s="82">
        <f>IFERROR(P57/M57,"-")</f>
        <v>0.44444444444444</v>
      </c>
      <c r="R57" s="81">
        <v>2</v>
      </c>
      <c r="S57" s="81">
        <v>1</v>
      </c>
      <c r="T57" s="82">
        <f>IFERROR(S57/(O57+P57),"-")</f>
        <v>0.25</v>
      </c>
      <c r="U57" s="182"/>
      <c r="V57" s="84">
        <v>2</v>
      </c>
      <c r="W57" s="82">
        <f>IF(P57=0,"-",V57/P57)</f>
        <v>0.5</v>
      </c>
      <c r="X57" s="186">
        <v>20000</v>
      </c>
      <c r="Y57" s="187">
        <f>IFERROR(X57/P57,"-")</f>
        <v>5000</v>
      </c>
      <c r="Z57" s="187">
        <f>IFERROR(X57/V57,"-")</f>
        <v>10000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>
        <v>2</v>
      </c>
      <c r="BO57" s="120">
        <f>IF(P57=0,"",IF(BN57=0,"",(BN57/P57)))</f>
        <v>0.5</v>
      </c>
      <c r="BP57" s="121">
        <v>1</v>
      </c>
      <c r="BQ57" s="122">
        <f>IFERROR(BP57/BN57,"-")</f>
        <v>0.5</v>
      </c>
      <c r="BR57" s="123">
        <v>17000</v>
      </c>
      <c r="BS57" s="124">
        <f>IFERROR(BR57/BN57,"-")</f>
        <v>8500</v>
      </c>
      <c r="BT57" s="125"/>
      <c r="BU57" s="125"/>
      <c r="BV57" s="125">
        <v>1</v>
      </c>
      <c r="BW57" s="126">
        <v>2</v>
      </c>
      <c r="BX57" s="127">
        <f>IF(P57=0,"",IF(BW57=0,"",(BW57/P57)))</f>
        <v>0.5</v>
      </c>
      <c r="BY57" s="128">
        <v>1</v>
      </c>
      <c r="BZ57" s="129">
        <f>IFERROR(BY57/BW57,"-")</f>
        <v>0.5</v>
      </c>
      <c r="CA57" s="130">
        <v>3000</v>
      </c>
      <c r="CB57" s="131">
        <f>IFERROR(CA57/BW57,"-")</f>
        <v>1500</v>
      </c>
      <c r="CC57" s="132">
        <v>1</v>
      </c>
      <c r="CD57" s="132"/>
      <c r="CE57" s="132"/>
      <c r="CF57" s="133"/>
      <c r="CG57" s="134">
        <f>IF(P57=0,"",IF(CF57=0,"",(CF57/P57)))</f>
        <v>0</v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2</v>
      </c>
      <c r="CP57" s="141">
        <v>20000</v>
      </c>
      <c r="CQ57" s="141">
        <v>17000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0.023076923076923</v>
      </c>
      <c r="B58" s="203" t="s">
        <v>195</v>
      </c>
      <c r="C58" s="203"/>
      <c r="D58" s="203" t="s">
        <v>93</v>
      </c>
      <c r="E58" s="203" t="s">
        <v>94</v>
      </c>
      <c r="F58" s="203" t="s">
        <v>64</v>
      </c>
      <c r="G58" s="203" t="s">
        <v>104</v>
      </c>
      <c r="H58" s="90" t="s">
        <v>86</v>
      </c>
      <c r="I58" s="204" t="s">
        <v>67</v>
      </c>
      <c r="J58" s="188">
        <v>130000</v>
      </c>
      <c r="K58" s="81">
        <v>9</v>
      </c>
      <c r="L58" s="81">
        <v>0</v>
      </c>
      <c r="M58" s="81">
        <v>52</v>
      </c>
      <c r="N58" s="91">
        <v>7</v>
      </c>
      <c r="O58" s="92">
        <v>0</v>
      </c>
      <c r="P58" s="93">
        <f>N58+O58</f>
        <v>7</v>
      </c>
      <c r="Q58" s="82">
        <f>IFERROR(P58/M58,"-")</f>
        <v>0.13461538461538</v>
      </c>
      <c r="R58" s="81">
        <v>0</v>
      </c>
      <c r="S58" s="81">
        <v>2</v>
      </c>
      <c r="T58" s="82">
        <f>IFERROR(S58/(O58+P58),"-")</f>
        <v>0.28571428571429</v>
      </c>
      <c r="U58" s="182">
        <f>IFERROR(J58/SUM(P58:P59),"-")</f>
        <v>16250</v>
      </c>
      <c r="V58" s="84">
        <v>1</v>
      </c>
      <c r="W58" s="82">
        <f>IF(P58=0,"-",V58/P58)</f>
        <v>0.14285714285714</v>
      </c>
      <c r="X58" s="186">
        <v>3000</v>
      </c>
      <c r="Y58" s="187">
        <f>IFERROR(X58/P58,"-")</f>
        <v>428.57142857143</v>
      </c>
      <c r="Z58" s="187">
        <f>IFERROR(X58/V58,"-")</f>
        <v>3000</v>
      </c>
      <c r="AA58" s="188">
        <f>SUM(X58:X59)-SUM(J58:J59)</f>
        <v>-127000</v>
      </c>
      <c r="AB58" s="85">
        <f>SUM(X58:X59)/SUM(J58:J59)</f>
        <v>0.023076923076923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>
        <v>1</v>
      </c>
      <c r="AW58" s="107">
        <f>IF(P58=0,"",IF(AV58=0,"",(AV58/P58)))</f>
        <v>0.14285714285714</v>
      </c>
      <c r="AX58" s="106"/>
      <c r="AY58" s="108">
        <f>IFERROR(AX58/AV58,"-")</f>
        <v>0</v>
      </c>
      <c r="AZ58" s="109"/>
      <c r="BA58" s="110">
        <f>IFERROR(AZ58/AV58,"-")</f>
        <v>0</v>
      </c>
      <c r="BB58" s="111"/>
      <c r="BC58" s="111"/>
      <c r="BD58" s="111"/>
      <c r="BE58" s="112">
        <v>1</v>
      </c>
      <c r="BF58" s="113">
        <f>IF(P58=0,"",IF(BE58=0,"",(BE58/P58)))</f>
        <v>0.14285714285714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5</v>
      </c>
      <c r="BO58" s="120">
        <f>IF(P58=0,"",IF(BN58=0,"",(BN58/P58)))</f>
        <v>0.71428571428571</v>
      </c>
      <c r="BP58" s="121">
        <v>1</v>
      </c>
      <c r="BQ58" s="122">
        <f>IFERROR(BP58/BN58,"-")</f>
        <v>0.2</v>
      </c>
      <c r="BR58" s="123">
        <v>3000</v>
      </c>
      <c r="BS58" s="124">
        <f>IFERROR(BR58/BN58,"-")</f>
        <v>600</v>
      </c>
      <c r="BT58" s="125">
        <v>1</v>
      </c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3000</v>
      </c>
      <c r="CQ58" s="141">
        <v>3000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196</v>
      </c>
      <c r="C59" s="203"/>
      <c r="D59" s="203" t="s">
        <v>93</v>
      </c>
      <c r="E59" s="203" t="s">
        <v>94</v>
      </c>
      <c r="F59" s="203" t="s">
        <v>77</v>
      </c>
      <c r="G59" s="203"/>
      <c r="H59" s="90"/>
      <c r="I59" s="90"/>
      <c r="J59" s="188"/>
      <c r="K59" s="81">
        <v>23</v>
      </c>
      <c r="L59" s="81">
        <v>17</v>
      </c>
      <c r="M59" s="81">
        <v>4</v>
      </c>
      <c r="N59" s="91">
        <v>1</v>
      </c>
      <c r="O59" s="92">
        <v>0</v>
      </c>
      <c r="P59" s="93">
        <f>N59+O59</f>
        <v>1</v>
      </c>
      <c r="Q59" s="82">
        <f>IFERROR(P59/M59,"-")</f>
        <v>0.25</v>
      </c>
      <c r="R59" s="81">
        <v>0</v>
      </c>
      <c r="S59" s="81">
        <v>0</v>
      </c>
      <c r="T59" s="82">
        <f>IFERROR(S59/(O59+P59),"-")</f>
        <v>0</v>
      </c>
      <c r="U59" s="182"/>
      <c r="V59" s="84">
        <v>0</v>
      </c>
      <c r="W59" s="82">
        <f>IF(P59=0,"-",V59/P59)</f>
        <v>0</v>
      </c>
      <c r="X59" s="186">
        <v>0</v>
      </c>
      <c r="Y59" s="187">
        <f>IFERROR(X59/P59,"-")</f>
        <v>0</v>
      </c>
      <c r="Z59" s="187" t="str">
        <f>IFERROR(X59/V59,"-")</f>
        <v>-</v>
      </c>
      <c r="AA59" s="188"/>
      <c r="AB59" s="85"/>
      <c r="AC59" s="79"/>
      <c r="AD59" s="94"/>
      <c r="AE59" s="95">
        <f>IF(P59=0,"",IF(AD59=0,"",(AD59/P59)))</f>
        <v>0</v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>
        <f>IF(P59=0,"",IF(AM59=0,"",(AM59/P59)))</f>
        <v>0</v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>
        <f>IF(P59=0,"",IF(AV59=0,"",(AV59/P59)))</f>
        <v>0</v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>
        <f>IF(P59=0,"",IF(BE59=0,"",(BE59/P59)))</f>
        <v>0</v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>
        <v>1</v>
      </c>
      <c r="BO59" s="120">
        <f>IF(P59=0,"",IF(BN59=0,"",(BN59/P59)))</f>
        <v>1</v>
      </c>
      <c r="BP59" s="121"/>
      <c r="BQ59" s="122">
        <f>IFERROR(BP59/BN59,"-")</f>
        <v>0</v>
      </c>
      <c r="BR59" s="123"/>
      <c r="BS59" s="124">
        <f>IFERROR(BR59/BN59,"-")</f>
        <v>0</v>
      </c>
      <c r="BT59" s="125"/>
      <c r="BU59" s="125"/>
      <c r="BV59" s="125"/>
      <c r="BW59" s="126"/>
      <c r="BX59" s="127">
        <f>IF(P59=0,"",IF(BW59=0,"",(BW59/P59)))</f>
        <v>0</v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>
        <f>IF(P59=0,"",IF(CF59=0,"",(CF59/P59)))</f>
        <v>0</v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197</v>
      </c>
      <c r="C60" s="203"/>
      <c r="D60" s="203" t="s">
        <v>102</v>
      </c>
      <c r="E60" s="203" t="s">
        <v>103</v>
      </c>
      <c r="F60" s="203" t="s">
        <v>64</v>
      </c>
      <c r="G60" s="203" t="s">
        <v>104</v>
      </c>
      <c r="H60" s="90" t="s">
        <v>86</v>
      </c>
      <c r="I60" s="204" t="s">
        <v>160</v>
      </c>
      <c r="J60" s="188">
        <v>130000</v>
      </c>
      <c r="K60" s="81">
        <v>5</v>
      </c>
      <c r="L60" s="81">
        <v>0</v>
      </c>
      <c r="M60" s="81">
        <v>28</v>
      </c>
      <c r="N60" s="91">
        <v>3</v>
      </c>
      <c r="O60" s="92">
        <v>0</v>
      </c>
      <c r="P60" s="93">
        <f>N60+O60</f>
        <v>3</v>
      </c>
      <c r="Q60" s="82">
        <f>IFERROR(P60/M60,"-")</f>
        <v>0.10714285714286</v>
      </c>
      <c r="R60" s="81">
        <v>0</v>
      </c>
      <c r="S60" s="81">
        <v>2</v>
      </c>
      <c r="T60" s="82">
        <f>IFERROR(S60/(O60+P60),"-")</f>
        <v>0.66666666666667</v>
      </c>
      <c r="U60" s="182">
        <f>IFERROR(J60/SUM(P60:P61),"-")</f>
        <v>18571.428571429</v>
      </c>
      <c r="V60" s="84">
        <v>0</v>
      </c>
      <c r="W60" s="82">
        <f>IF(P60=0,"-",V60/P60)</f>
        <v>0</v>
      </c>
      <c r="X60" s="186">
        <v>0</v>
      </c>
      <c r="Y60" s="187">
        <f>IFERROR(X60/P60,"-")</f>
        <v>0</v>
      </c>
      <c r="Z60" s="187" t="str">
        <f>IFERROR(X60/V60,"-")</f>
        <v>-</v>
      </c>
      <c r="AA60" s="188">
        <f>SUM(X60:X61)-SUM(J60:J61)</f>
        <v>-130000</v>
      </c>
      <c r="AB60" s="85">
        <f>SUM(X60:X61)/SUM(J60:J61)</f>
        <v>0</v>
      </c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0.33333333333333</v>
      </c>
      <c r="BP60" s="121"/>
      <c r="BQ60" s="122">
        <f>IFERROR(BP60/BN60,"-")</f>
        <v>0</v>
      </c>
      <c r="BR60" s="123"/>
      <c r="BS60" s="124">
        <f>IFERROR(BR60/BN60,"-")</f>
        <v>0</v>
      </c>
      <c r="BT60" s="125"/>
      <c r="BU60" s="125"/>
      <c r="BV60" s="125"/>
      <c r="BW60" s="126">
        <v>2</v>
      </c>
      <c r="BX60" s="127">
        <f>IF(P60=0,"",IF(BW60=0,"",(BW60/P60)))</f>
        <v>0.66666666666667</v>
      </c>
      <c r="BY60" s="128"/>
      <c r="BZ60" s="129">
        <f>IFERROR(BY60/BW60,"-")</f>
        <v>0</v>
      </c>
      <c r="CA60" s="130"/>
      <c r="CB60" s="131">
        <f>IFERROR(CA60/BW60,"-")</f>
        <v>0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198</v>
      </c>
      <c r="C61" s="203"/>
      <c r="D61" s="203" t="s">
        <v>102</v>
      </c>
      <c r="E61" s="203" t="s">
        <v>103</v>
      </c>
      <c r="F61" s="203" t="s">
        <v>77</v>
      </c>
      <c r="G61" s="203"/>
      <c r="H61" s="90"/>
      <c r="I61" s="90"/>
      <c r="J61" s="188"/>
      <c r="K61" s="81">
        <v>28</v>
      </c>
      <c r="L61" s="81">
        <v>19</v>
      </c>
      <c r="M61" s="81">
        <v>11</v>
      </c>
      <c r="N61" s="91">
        <v>4</v>
      </c>
      <c r="O61" s="92">
        <v>0</v>
      </c>
      <c r="P61" s="93">
        <f>N61+O61</f>
        <v>4</v>
      </c>
      <c r="Q61" s="82">
        <f>IFERROR(P61/M61,"-")</f>
        <v>0.36363636363636</v>
      </c>
      <c r="R61" s="81">
        <v>0</v>
      </c>
      <c r="S61" s="81">
        <v>1</v>
      </c>
      <c r="T61" s="82">
        <f>IFERROR(S61/(O61+P61),"-")</f>
        <v>0.25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/>
      <c r="BF61" s="113">
        <f>IF(P61=0,"",IF(BE61=0,"",(BE61/P61)))</f>
        <v>0</v>
      </c>
      <c r="BG61" s="112"/>
      <c r="BH61" s="114" t="str">
        <f>IFERROR(BG61/BE61,"-")</f>
        <v>-</v>
      </c>
      <c r="BI61" s="115"/>
      <c r="BJ61" s="116" t="str">
        <f>IFERROR(BI61/BE61,"-")</f>
        <v>-</v>
      </c>
      <c r="BK61" s="117"/>
      <c r="BL61" s="117"/>
      <c r="BM61" s="117"/>
      <c r="BN61" s="119">
        <v>2</v>
      </c>
      <c r="BO61" s="120">
        <f>IF(P61=0,"",IF(BN61=0,"",(BN61/P61)))</f>
        <v>0.5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>
        <v>1</v>
      </c>
      <c r="BX61" s="127">
        <f>IF(P61=0,"",IF(BW61=0,"",(BW61/P61)))</f>
        <v>0.25</v>
      </c>
      <c r="BY61" s="128"/>
      <c r="BZ61" s="129">
        <f>IFERROR(BY61/BW61,"-")</f>
        <v>0</v>
      </c>
      <c r="CA61" s="130"/>
      <c r="CB61" s="131">
        <f>IFERROR(CA61/BW61,"-")</f>
        <v>0</v>
      </c>
      <c r="CC61" s="132"/>
      <c r="CD61" s="132"/>
      <c r="CE61" s="132"/>
      <c r="CF61" s="133">
        <v>1</v>
      </c>
      <c r="CG61" s="134">
        <f>IF(P61=0,"",IF(CF61=0,"",(CF61/P61)))</f>
        <v>0.25</v>
      </c>
      <c r="CH61" s="135"/>
      <c r="CI61" s="136">
        <f>IFERROR(CH61/CF61,"-")</f>
        <v>0</v>
      </c>
      <c r="CJ61" s="137"/>
      <c r="CK61" s="138">
        <f>IFERROR(CJ61/CF61,"-")</f>
        <v>0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2.4916666666667</v>
      </c>
      <c r="B62" s="203" t="s">
        <v>199</v>
      </c>
      <c r="C62" s="203"/>
      <c r="D62" s="203" t="s">
        <v>62</v>
      </c>
      <c r="E62" s="203" t="s">
        <v>109</v>
      </c>
      <c r="F62" s="203" t="s">
        <v>64</v>
      </c>
      <c r="G62" s="203" t="s">
        <v>166</v>
      </c>
      <c r="H62" s="90" t="s">
        <v>66</v>
      </c>
      <c r="I62" s="204" t="s">
        <v>90</v>
      </c>
      <c r="J62" s="188">
        <v>120000</v>
      </c>
      <c r="K62" s="81">
        <v>23</v>
      </c>
      <c r="L62" s="81">
        <v>0</v>
      </c>
      <c r="M62" s="81">
        <v>50</v>
      </c>
      <c r="N62" s="91">
        <v>9</v>
      </c>
      <c r="O62" s="92">
        <v>0</v>
      </c>
      <c r="P62" s="93">
        <f>N62+O62</f>
        <v>9</v>
      </c>
      <c r="Q62" s="82">
        <f>IFERROR(P62/M62,"-")</f>
        <v>0.18</v>
      </c>
      <c r="R62" s="81">
        <v>0</v>
      </c>
      <c r="S62" s="81">
        <v>5</v>
      </c>
      <c r="T62" s="82">
        <f>IFERROR(S62/(O62+P62),"-")</f>
        <v>0.55555555555556</v>
      </c>
      <c r="U62" s="182">
        <f>IFERROR(J62/SUM(P62:P63),"-")</f>
        <v>8571.4285714286</v>
      </c>
      <c r="V62" s="84">
        <v>3</v>
      </c>
      <c r="W62" s="82">
        <f>IF(P62=0,"-",V62/P62)</f>
        <v>0.33333333333333</v>
      </c>
      <c r="X62" s="186">
        <v>254000</v>
      </c>
      <c r="Y62" s="187">
        <f>IFERROR(X62/P62,"-")</f>
        <v>28222.222222222</v>
      </c>
      <c r="Z62" s="187">
        <f>IFERROR(X62/V62,"-")</f>
        <v>84666.666666667</v>
      </c>
      <c r="AA62" s="188">
        <f>SUM(X62:X63)-SUM(J62:J63)</f>
        <v>179000</v>
      </c>
      <c r="AB62" s="85">
        <f>SUM(X62:X63)/SUM(J62:J63)</f>
        <v>2.4916666666667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0.11111111111111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5</v>
      </c>
      <c r="BF62" s="113">
        <f>IF(P62=0,"",IF(BE62=0,"",(BE62/P62)))</f>
        <v>0.55555555555556</v>
      </c>
      <c r="BG62" s="112">
        <v>2</v>
      </c>
      <c r="BH62" s="114">
        <f>IFERROR(BG62/BE62,"-")</f>
        <v>0.4</v>
      </c>
      <c r="BI62" s="115">
        <v>11000</v>
      </c>
      <c r="BJ62" s="116">
        <f>IFERROR(BI62/BE62,"-")</f>
        <v>2200</v>
      </c>
      <c r="BK62" s="117">
        <v>1</v>
      </c>
      <c r="BL62" s="117">
        <v>1</v>
      </c>
      <c r="BM62" s="117"/>
      <c r="BN62" s="119">
        <v>1</v>
      </c>
      <c r="BO62" s="120">
        <f>IF(P62=0,"",IF(BN62=0,"",(BN62/P62)))</f>
        <v>0.11111111111111</v>
      </c>
      <c r="BP62" s="121"/>
      <c r="BQ62" s="122">
        <f>IFERROR(BP62/BN62,"-")</f>
        <v>0</v>
      </c>
      <c r="BR62" s="123"/>
      <c r="BS62" s="124">
        <f>IFERROR(BR62/BN62,"-")</f>
        <v>0</v>
      </c>
      <c r="BT62" s="125"/>
      <c r="BU62" s="125"/>
      <c r="BV62" s="125"/>
      <c r="BW62" s="126">
        <v>2</v>
      </c>
      <c r="BX62" s="127">
        <f>IF(P62=0,"",IF(BW62=0,"",(BW62/P62)))</f>
        <v>0.22222222222222</v>
      </c>
      <c r="BY62" s="128">
        <v>1</v>
      </c>
      <c r="BZ62" s="129">
        <f>IFERROR(BY62/BW62,"-")</f>
        <v>0.5</v>
      </c>
      <c r="CA62" s="130">
        <v>243000</v>
      </c>
      <c r="CB62" s="131">
        <f>IFERROR(CA62/BW62,"-")</f>
        <v>121500</v>
      </c>
      <c r="CC62" s="132"/>
      <c r="CD62" s="132"/>
      <c r="CE62" s="132">
        <v>1</v>
      </c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3</v>
      </c>
      <c r="CP62" s="141">
        <v>254000</v>
      </c>
      <c r="CQ62" s="141">
        <v>243000</v>
      </c>
      <c r="CR62" s="141"/>
      <c r="CS62" s="142" t="str">
        <f>IF(AND(CQ62=0,CR62=0),"",IF(AND(CQ62&lt;=100000,CR62&lt;=100000),"",IF(CQ62/CP62&gt;0.7,"男高",IF(CR62/CP62&gt;0.7,"女高",""))))</f>
        <v>男高</v>
      </c>
    </row>
    <row r="63" spans="1:98">
      <c r="A63" s="80"/>
      <c r="B63" s="203" t="s">
        <v>200</v>
      </c>
      <c r="C63" s="203"/>
      <c r="D63" s="203" t="s">
        <v>62</v>
      </c>
      <c r="E63" s="203" t="s">
        <v>109</v>
      </c>
      <c r="F63" s="203" t="s">
        <v>77</v>
      </c>
      <c r="G63" s="203"/>
      <c r="H63" s="90"/>
      <c r="I63" s="90"/>
      <c r="J63" s="188"/>
      <c r="K63" s="81">
        <v>19</v>
      </c>
      <c r="L63" s="81">
        <v>15</v>
      </c>
      <c r="M63" s="81">
        <v>13</v>
      </c>
      <c r="N63" s="91">
        <v>5</v>
      </c>
      <c r="O63" s="92">
        <v>0</v>
      </c>
      <c r="P63" s="93">
        <f>N63+O63</f>
        <v>5</v>
      </c>
      <c r="Q63" s="82">
        <f>IFERROR(P63/M63,"-")</f>
        <v>0.38461538461538</v>
      </c>
      <c r="R63" s="81">
        <v>1</v>
      </c>
      <c r="S63" s="81">
        <v>1</v>
      </c>
      <c r="T63" s="82">
        <f>IFERROR(S63/(O63+P63),"-")</f>
        <v>0.2</v>
      </c>
      <c r="U63" s="182"/>
      <c r="V63" s="84">
        <v>1</v>
      </c>
      <c r="W63" s="82">
        <f>IF(P63=0,"-",V63/P63)</f>
        <v>0.2</v>
      </c>
      <c r="X63" s="186">
        <v>45000</v>
      </c>
      <c r="Y63" s="187">
        <f>IFERROR(X63/P63,"-")</f>
        <v>9000</v>
      </c>
      <c r="Z63" s="187">
        <f>IFERROR(X63/V63,"-")</f>
        <v>45000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>
        <v>1</v>
      </c>
      <c r="BF63" s="113">
        <f>IF(P63=0,"",IF(BE63=0,"",(BE63/P63)))</f>
        <v>0.2</v>
      </c>
      <c r="BG63" s="112"/>
      <c r="BH63" s="114">
        <f>IFERROR(BG63/BE63,"-")</f>
        <v>0</v>
      </c>
      <c r="BI63" s="115"/>
      <c r="BJ63" s="116">
        <f>IFERROR(BI63/BE63,"-")</f>
        <v>0</v>
      </c>
      <c r="BK63" s="117"/>
      <c r="BL63" s="117"/>
      <c r="BM63" s="117"/>
      <c r="BN63" s="119">
        <v>1</v>
      </c>
      <c r="BO63" s="120">
        <f>IF(P63=0,"",IF(BN63=0,"",(BN63/P63)))</f>
        <v>0.2</v>
      </c>
      <c r="BP63" s="121"/>
      <c r="BQ63" s="122">
        <f>IFERROR(BP63/BN63,"-")</f>
        <v>0</v>
      </c>
      <c r="BR63" s="123"/>
      <c r="BS63" s="124">
        <f>IFERROR(BR63/BN63,"-")</f>
        <v>0</v>
      </c>
      <c r="BT63" s="125"/>
      <c r="BU63" s="125"/>
      <c r="BV63" s="125"/>
      <c r="BW63" s="126">
        <v>3</v>
      </c>
      <c r="BX63" s="127">
        <f>IF(P63=0,"",IF(BW63=0,"",(BW63/P63)))</f>
        <v>0.6</v>
      </c>
      <c r="BY63" s="128">
        <v>1</v>
      </c>
      <c r="BZ63" s="129">
        <f>IFERROR(BY63/BW63,"-")</f>
        <v>0.33333333333333</v>
      </c>
      <c r="CA63" s="130">
        <v>45000</v>
      </c>
      <c r="CB63" s="131">
        <f>IFERROR(CA63/BW63,"-")</f>
        <v>15000</v>
      </c>
      <c r="CC63" s="132"/>
      <c r="CD63" s="132"/>
      <c r="CE63" s="132">
        <v>1</v>
      </c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1</v>
      </c>
      <c r="CP63" s="141">
        <v>45000</v>
      </c>
      <c r="CQ63" s="141">
        <v>45000</v>
      </c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0.053333333333333</v>
      </c>
      <c r="B64" s="203" t="s">
        <v>201</v>
      </c>
      <c r="C64" s="203"/>
      <c r="D64" s="203" t="s">
        <v>62</v>
      </c>
      <c r="E64" s="203" t="s">
        <v>109</v>
      </c>
      <c r="F64" s="203" t="s">
        <v>64</v>
      </c>
      <c r="G64" s="203" t="s">
        <v>202</v>
      </c>
      <c r="H64" s="90" t="s">
        <v>66</v>
      </c>
      <c r="I64" s="90" t="s">
        <v>139</v>
      </c>
      <c r="J64" s="188">
        <v>150000</v>
      </c>
      <c r="K64" s="81">
        <v>11</v>
      </c>
      <c r="L64" s="81">
        <v>0</v>
      </c>
      <c r="M64" s="81">
        <v>54</v>
      </c>
      <c r="N64" s="91">
        <v>6</v>
      </c>
      <c r="O64" s="92">
        <v>0</v>
      </c>
      <c r="P64" s="93">
        <f>N64+O64</f>
        <v>6</v>
      </c>
      <c r="Q64" s="82">
        <f>IFERROR(P64/M64,"-")</f>
        <v>0.11111111111111</v>
      </c>
      <c r="R64" s="81">
        <v>1</v>
      </c>
      <c r="S64" s="81">
        <v>1</v>
      </c>
      <c r="T64" s="82">
        <f>IFERROR(S64/(O64+P64),"-")</f>
        <v>0.16666666666667</v>
      </c>
      <c r="U64" s="182">
        <f>IFERROR(J64/SUM(P64:P65),"-")</f>
        <v>16666.666666667</v>
      </c>
      <c r="V64" s="84">
        <v>1</v>
      </c>
      <c r="W64" s="82">
        <f>IF(P64=0,"-",V64/P64)</f>
        <v>0.16666666666667</v>
      </c>
      <c r="X64" s="186">
        <v>5000</v>
      </c>
      <c r="Y64" s="187">
        <f>IFERROR(X64/P64,"-")</f>
        <v>833.33333333333</v>
      </c>
      <c r="Z64" s="187">
        <f>IFERROR(X64/V64,"-")</f>
        <v>5000</v>
      </c>
      <c r="AA64" s="188">
        <f>SUM(X64:X65)-SUM(J64:J65)</f>
        <v>-142000</v>
      </c>
      <c r="AB64" s="85">
        <f>SUM(X64:X65)/SUM(J64:J65)</f>
        <v>0.053333333333333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2</v>
      </c>
      <c r="BF64" s="113">
        <f>IF(P64=0,"",IF(BE64=0,"",(BE64/P64)))</f>
        <v>0.33333333333333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2</v>
      </c>
      <c r="BO64" s="120">
        <f>IF(P64=0,"",IF(BN64=0,"",(BN64/P64)))</f>
        <v>0.33333333333333</v>
      </c>
      <c r="BP64" s="121">
        <v>1</v>
      </c>
      <c r="BQ64" s="122">
        <f>IFERROR(BP64/BN64,"-")</f>
        <v>0.5</v>
      </c>
      <c r="BR64" s="123">
        <v>5000</v>
      </c>
      <c r="BS64" s="124">
        <f>IFERROR(BR64/BN64,"-")</f>
        <v>2500</v>
      </c>
      <c r="BT64" s="125"/>
      <c r="BU64" s="125"/>
      <c r="BV64" s="125">
        <v>1</v>
      </c>
      <c r="BW64" s="126">
        <v>2</v>
      </c>
      <c r="BX64" s="127">
        <f>IF(P64=0,"",IF(BW64=0,"",(BW64/P64)))</f>
        <v>0.33333333333333</v>
      </c>
      <c r="BY64" s="128"/>
      <c r="BZ64" s="129">
        <f>IFERROR(BY64/BW64,"-")</f>
        <v>0</v>
      </c>
      <c r="CA64" s="130"/>
      <c r="CB64" s="131">
        <f>IFERROR(CA64/BW64,"-")</f>
        <v>0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1</v>
      </c>
      <c r="CP64" s="141">
        <v>5000</v>
      </c>
      <c r="CQ64" s="141">
        <v>5000</v>
      </c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203</v>
      </c>
      <c r="C65" s="203"/>
      <c r="D65" s="203" t="s">
        <v>62</v>
      </c>
      <c r="E65" s="203" t="s">
        <v>109</v>
      </c>
      <c r="F65" s="203" t="s">
        <v>77</v>
      </c>
      <c r="G65" s="203"/>
      <c r="H65" s="90"/>
      <c r="I65" s="90"/>
      <c r="J65" s="188"/>
      <c r="K65" s="81">
        <v>20</v>
      </c>
      <c r="L65" s="81">
        <v>15</v>
      </c>
      <c r="M65" s="81">
        <v>9</v>
      </c>
      <c r="N65" s="91">
        <v>3</v>
      </c>
      <c r="O65" s="92">
        <v>0</v>
      </c>
      <c r="P65" s="93">
        <f>N65+O65</f>
        <v>3</v>
      </c>
      <c r="Q65" s="82">
        <f>IFERROR(P65/M65,"-")</f>
        <v>0.33333333333333</v>
      </c>
      <c r="R65" s="81">
        <v>1</v>
      </c>
      <c r="S65" s="81">
        <v>1</v>
      </c>
      <c r="T65" s="82">
        <f>IFERROR(S65/(O65+P65),"-")</f>
        <v>0.33333333333333</v>
      </c>
      <c r="U65" s="182"/>
      <c r="V65" s="84">
        <v>1</v>
      </c>
      <c r="W65" s="82">
        <f>IF(P65=0,"-",V65/P65)</f>
        <v>0.33333333333333</v>
      </c>
      <c r="X65" s="186">
        <v>3000</v>
      </c>
      <c r="Y65" s="187">
        <f>IFERROR(X65/P65,"-")</f>
        <v>1000</v>
      </c>
      <c r="Z65" s="187">
        <f>IFERROR(X65/V65,"-")</f>
        <v>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0.33333333333333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/>
      <c r="BO65" s="120">
        <f>IF(P65=0,"",IF(BN65=0,"",(BN65/P65)))</f>
        <v>0</v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>
        <v>1</v>
      </c>
      <c r="BX65" s="127">
        <f>IF(P65=0,"",IF(BW65=0,"",(BW65/P65)))</f>
        <v>0.33333333333333</v>
      </c>
      <c r="BY65" s="128">
        <v>1</v>
      </c>
      <c r="BZ65" s="129">
        <f>IFERROR(BY65/BW65,"-")</f>
        <v>1</v>
      </c>
      <c r="CA65" s="130">
        <v>3000</v>
      </c>
      <c r="CB65" s="131">
        <f>IFERROR(CA65/BW65,"-")</f>
        <v>3000</v>
      </c>
      <c r="CC65" s="132">
        <v>1</v>
      </c>
      <c r="CD65" s="132"/>
      <c r="CE65" s="132"/>
      <c r="CF65" s="133">
        <v>1</v>
      </c>
      <c r="CG65" s="134">
        <f>IF(P65=0,"",IF(CF65=0,"",(CF65/P65)))</f>
        <v>0.33333333333333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1</v>
      </c>
      <c r="CP65" s="141">
        <v>3000</v>
      </c>
      <c r="CQ65" s="141">
        <v>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>
        <f>AB66</f>
        <v>0.44444444444444</v>
      </c>
      <c r="B66" s="203" t="s">
        <v>204</v>
      </c>
      <c r="C66" s="203"/>
      <c r="D66" s="203" t="s">
        <v>102</v>
      </c>
      <c r="E66" s="203" t="s">
        <v>103</v>
      </c>
      <c r="F66" s="203" t="s">
        <v>64</v>
      </c>
      <c r="G66" s="203" t="s">
        <v>202</v>
      </c>
      <c r="H66" s="90" t="s">
        <v>86</v>
      </c>
      <c r="I66" s="90" t="s">
        <v>189</v>
      </c>
      <c r="J66" s="188">
        <v>90000</v>
      </c>
      <c r="K66" s="81">
        <v>5</v>
      </c>
      <c r="L66" s="81">
        <v>0</v>
      </c>
      <c r="M66" s="81">
        <v>22</v>
      </c>
      <c r="N66" s="91">
        <v>1</v>
      </c>
      <c r="O66" s="92">
        <v>0</v>
      </c>
      <c r="P66" s="93">
        <f>N66+O66</f>
        <v>1</v>
      </c>
      <c r="Q66" s="82">
        <f>IFERROR(P66/M66,"-")</f>
        <v>0.045454545454545</v>
      </c>
      <c r="R66" s="81">
        <v>0</v>
      </c>
      <c r="S66" s="81">
        <v>0</v>
      </c>
      <c r="T66" s="82">
        <f>IFERROR(S66/(O66+P66),"-")</f>
        <v>0</v>
      </c>
      <c r="U66" s="182">
        <f>IFERROR(J66/SUM(P66:P67),"-")</f>
        <v>45000</v>
      </c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>
        <f>SUM(X66:X67)-SUM(J66:J67)</f>
        <v>-50000</v>
      </c>
      <c r="AB66" s="85">
        <f>SUM(X66:X67)/SUM(J66:J67)</f>
        <v>0.44444444444444</v>
      </c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/>
      <c r="BF66" s="113">
        <f>IF(P66=0,"",IF(BE66=0,"",(BE66/P66)))</f>
        <v>0</v>
      </c>
      <c r="BG66" s="112"/>
      <c r="BH66" s="114" t="str">
        <f>IFERROR(BG66/BE66,"-")</f>
        <v>-</v>
      </c>
      <c r="BI66" s="115"/>
      <c r="BJ66" s="116" t="str">
        <f>IFERROR(BI66/BE66,"-")</f>
        <v>-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>
        <v>1</v>
      </c>
      <c r="BX66" s="127">
        <f>IF(P66=0,"",IF(BW66=0,"",(BW66/P66)))</f>
        <v>1</v>
      </c>
      <c r="BY66" s="128"/>
      <c r="BZ66" s="129">
        <f>IFERROR(BY66/BW66,"-")</f>
        <v>0</v>
      </c>
      <c r="CA66" s="130"/>
      <c r="CB66" s="131">
        <f>IFERROR(CA66/BW66,"-")</f>
        <v>0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205</v>
      </c>
      <c r="C67" s="203"/>
      <c r="D67" s="203" t="s">
        <v>102</v>
      </c>
      <c r="E67" s="203" t="s">
        <v>103</v>
      </c>
      <c r="F67" s="203" t="s">
        <v>77</v>
      </c>
      <c r="G67" s="203"/>
      <c r="H67" s="90"/>
      <c r="I67" s="90"/>
      <c r="J67" s="188"/>
      <c r="K67" s="81">
        <v>12</v>
      </c>
      <c r="L67" s="81">
        <v>10</v>
      </c>
      <c r="M67" s="81">
        <v>8</v>
      </c>
      <c r="N67" s="91">
        <v>1</v>
      </c>
      <c r="O67" s="92">
        <v>0</v>
      </c>
      <c r="P67" s="93">
        <f>N67+O67</f>
        <v>1</v>
      </c>
      <c r="Q67" s="82">
        <f>IFERROR(P67/M67,"-")</f>
        <v>0.125</v>
      </c>
      <c r="R67" s="81">
        <v>0</v>
      </c>
      <c r="S67" s="81">
        <v>1</v>
      </c>
      <c r="T67" s="82">
        <f>IFERROR(S67/(O67+P67),"-")</f>
        <v>1</v>
      </c>
      <c r="U67" s="182"/>
      <c r="V67" s="84">
        <v>1</v>
      </c>
      <c r="W67" s="82">
        <f>IF(P67=0,"-",V67/P67)</f>
        <v>1</v>
      </c>
      <c r="X67" s="186">
        <v>40000</v>
      </c>
      <c r="Y67" s="187">
        <f>IFERROR(X67/P67,"-")</f>
        <v>40000</v>
      </c>
      <c r="Z67" s="187">
        <f>IFERROR(X67/V67,"-")</f>
        <v>40000</v>
      </c>
      <c r="AA67" s="188"/>
      <c r="AB67" s="85"/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>
        <f>IF(P67=0,"",IF(BN67=0,"",(BN67/P67)))</f>
        <v>0</v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>
        <v>1</v>
      </c>
      <c r="BX67" s="127">
        <f>IF(P67=0,"",IF(BW67=0,"",(BW67/P67)))</f>
        <v>1</v>
      </c>
      <c r="BY67" s="128">
        <v>1</v>
      </c>
      <c r="BZ67" s="129">
        <f>IFERROR(BY67/BW67,"-")</f>
        <v>1</v>
      </c>
      <c r="CA67" s="130">
        <v>40000</v>
      </c>
      <c r="CB67" s="131">
        <f>IFERROR(CA67/BW67,"-")</f>
        <v>40000</v>
      </c>
      <c r="CC67" s="132"/>
      <c r="CD67" s="132"/>
      <c r="CE67" s="132">
        <v>1</v>
      </c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40000</v>
      </c>
      <c r="CQ67" s="141">
        <v>40000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>
        <f>AB68</f>
        <v>0</v>
      </c>
      <c r="B68" s="203" t="s">
        <v>206</v>
      </c>
      <c r="C68" s="203"/>
      <c r="D68" s="203" t="s">
        <v>207</v>
      </c>
      <c r="E68" s="203" t="s">
        <v>165</v>
      </c>
      <c r="F68" s="203" t="s">
        <v>64</v>
      </c>
      <c r="G68" s="203" t="s">
        <v>65</v>
      </c>
      <c r="H68" s="90" t="s">
        <v>208</v>
      </c>
      <c r="I68" s="205" t="s">
        <v>87</v>
      </c>
      <c r="J68" s="188">
        <v>30000</v>
      </c>
      <c r="K68" s="81">
        <v>3</v>
      </c>
      <c r="L68" s="81">
        <v>0</v>
      </c>
      <c r="M68" s="81">
        <v>33</v>
      </c>
      <c r="N68" s="91">
        <v>2</v>
      </c>
      <c r="O68" s="92">
        <v>0</v>
      </c>
      <c r="P68" s="93">
        <f>N68+O68</f>
        <v>2</v>
      </c>
      <c r="Q68" s="82">
        <f>IFERROR(P68/M68,"-")</f>
        <v>0.060606060606061</v>
      </c>
      <c r="R68" s="81">
        <v>0</v>
      </c>
      <c r="S68" s="81">
        <v>1</v>
      </c>
      <c r="T68" s="82">
        <f>IFERROR(S68/(O68+P68),"-")</f>
        <v>0.5</v>
      </c>
      <c r="U68" s="182">
        <f>IFERROR(J68/SUM(P68:P69),"-")</f>
        <v>10000</v>
      </c>
      <c r="V68" s="84">
        <v>0</v>
      </c>
      <c r="W68" s="82">
        <f>IF(P68=0,"-",V68/P68)</f>
        <v>0</v>
      </c>
      <c r="X68" s="186">
        <v>0</v>
      </c>
      <c r="Y68" s="187">
        <f>IFERROR(X68/P68,"-")</f>
        <v>0</v>
      </c>
      <c r="Z68" s="187" t="str">
        <f>IFERROR(X68/V68,"-")</f>
        <v>-</v>
      </c>
      <c r="AA68" s="188">
        <f>SUM(X68:X69)-SUM(J68:J69)</f>
        <v>-30000</v>
      </c>
      <c r="AB68" s="85">
        <f>SUM(X68:X69)/SUM(J68:J69)</f>
        <v>0</v>
      </c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>
        <v>1</v>
      </c>
      <c r="AN68" s="101">
        <f>IF(P68=0,"",IF(AM68=0,"",(AM68/P68)))</f>
        <v>0.5</v>
      </c>
      <c r="AO68" s="100"/>
      <c r="AP68" s="102">
        <f>IFERROR(AP68/AM68,"-")</f>
        <v>0</v>
      </c>
      <c r="AQ68" s="103"/>
      <c r="AR68" s="104">
        <f>IFERROR(AQ68/AM68,"-")</f>
        <v>0</v>
      </c>
      <c r="AS68" s="105"/>
      <c r="AT68" s="105"/>
      <c r="AU68" s="105"/>
      <c r="AV68" s="106">
        <v>1</v>
      </c>
      <c r="AW68" s="107">
        <f>IF(P68=0,"",IF(AV68=0,"",(AV68/P68)))</f>
        <v>0.5</v>
      </c>
      <c r="AX68" s="106"/>
      <c r="AY68" s="108">
        <f>IFERROR(AX68/AV68,"-")</f>
        <v>0</v>
      </c>
      <c r="AZ68" s="109"/>
      <c r="BA68" s="110">
        <f>IFERROR(AZ68/AV68,"-")</f>
        <v>0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/>
      <c r="BO68" s="120">
        <f>IF(P68=0,"",IF(BN68=0,"",(BN68/P68)))</f>
        <v>0</v>
      </c>
      <c r="BP68" s="121"/>
      <c r="BQ68" s="122" t="str">
        <f>IFERROR(BP68/BN68,"-")</f>
        <v>-</v>
      </c>
      <c r="BR68" s="123"/>
      <c r="BS68" s="124" t="str">
        <f>IFERROR(BR68/BN68,"-")</f>
        <v>-</v>
      </c>
      <c r="BT68" s="125"/>
      <c r="BU68" s="125"/>
      <c r="BV68" s="125"/>
      <c r="BW68" s="126"/>
      <c r="BX68" s="127">
        <f>IF(P68=0,"",IF(BW68=0,"",(BW68/P68)))</f>
        <v>0</v>
      </c>
      <c r="BY68" s="128"/>
      <c r="BZ68" s="129" t="str">
        <f>IFERROR(BY68/BW68,"-")</f>
        <v>-</v>
      </c>
      <c r="CA68" s="130"/>
      <c r="CB68" s="131" t="str">
        <f>IFERROR(CA68/BW68,"-")</f>
        <v>-</v>
      </c>
      <c r="CC68" s="132"/>
      <c r="CD68" s="132"/>
      <c r="CE68" s="132"/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0</v>
      </c>
      <c r="CP68" s="141">
        <v>0</v>
      </c>
      <c r="CQ68" s="141"/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/>
      <c r="B69" s="203" t="s">
        <v>209</v>
      </c>
      <c r="C69" s="203"/>
      <c r="D69" s="203" t="s">
        <v>207</v>
      </c>
      <c r="E69" s="203" t="s">
        <v>165</v>
      </c>
      <c r="F69" s="203" t="s">
        <v>77</v>
      </c>
      <c r="G69" s="203"/>
      <c r="H69" s="90"/>
      <c r="I69" s="90"/>
      <c r="J69" s="188"/>
      <c r="K69" s="81">
        <v>15</v>
      </c>
      <c r="L69" s="81">
        <v>5</v>
      </c>
      <c r="M69" s="81">
        <v>0</v>
      </c>
      <c r="N69" s="91">
        <v>1</v>
      </c>
      <c r="O69" s="92">
        <v>0</v>
      </c>
      <c r="P69" s="93">
        <f>N69+O69</f>
        <v>1</v>
      </c>
      <c r="Q69" s="82" t="str">
        <f>IFERROR(P69/M69,"-")</f>
        <v>-</v>
      </c>
      <c r="R69" s="81">
        <v>0</v>
      </c>
      <c r="S69" s="81">
        <v>0</v>
      </c>
      <c r="T69" s="82">
        <f>IFERROR(S69/(O69+P69),"-")</f>
        <v>0</v>
      </c>
      <c r="U69" s="182"/>
      <c r="V69" s="84">
        <v>0</v>
      </c>
      <c r="W69" s="82">
        <f>IF(P69=0,"-",V69/P69)</f>
        <v>0</v>
      </c>
      <c r="X69" s="186">
        <v>0</v>
      </c>
      <c r="Y69" s="187">
        <f>IFERROR(X69/P69,"-")</f>
        <v>0</v>
      </c>
      <c r="Z69" s="187" t="str">
        <f>IFERROR(X69/V69,"-")</f>
        <v>-</v>
      </c>
      <c r="AA69" s="188"/>
      <c r="AB69" s="85"/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/>
      <c r="BO69" s="120">
        <f>IF(P69=0,"",IF(BN69=0,"",(BN69/P69)))</f>
        <v>0</v>
      </c>
      <c r="BP69" s="121"/>
      <c r="BQ69" s="122" t="str">
        <f>IFERROR(BP69/BN69,"-")</f>
        <v>-</v>
      </c>
      <c r="BR69" s="123"/>
      <c r="BS69" s="124" t="str">
        <f>IFERROR(BR69/BN69,"-")</f>
        <v>-</v>
      </c>
      <c r="BT69" s="125"/>
      <c r="BU69" s="125"/>
      <c r="BV69" s="125"/>
      <c r="BW69" s="126">
        <v>1</v>
      </c>
      <c r="BX69" s="127">
        <f>IF(P69=0,"",IF(BW69=0,"",(BW69/P69)))</f>
        <v>1</v>
      </c>
      <c r="BY69" s="128"/>
      <c r="BZ69" s="129">
        <f>IFERROR(BY69/BW69,"-")</f>
        <v>0</v>
      </c>
      <c r="CA69" s="130"/>
      <c r="CB69" s="131">
        <f>IFERROR(CA69/BW69,"-")</f>
        <v>0</v>
      </c>
      <c r="CC69" s="132"/>
      <c r="CD69" s="132"/>
      <c r="CE69" s="132"/>
      <c r="CF69" s="133"/>
      <c r="CG69" s="134">
        <f>IF(P69=0,"",IF(CF69=0,"",(CF69/P69)))</f>
        <v>0</v>
      </c>
      <c r="CH69" s="135"/>
      <c r="CI69" s="136" t="str">
        <f>IFERROR(CH69/CF69,"-")</f>
        <v>-</v>
      </c>
      <c r="CJ69" s="137"/>
      <c r="CK69" s="138" t="str">
        <f>IFERROR(CJ69/CF69,"-")</f>
        <v>-</v>
      </c>
      <c r="CL69" s="139"/>
      <c r="CM69" s="139"/>
      <c r="CN69" s="139"/>
      <c r="CO69" s="140">
        <v>0</v>
      </c>
      <c r="CP69" s="141">
        <v>0</v>
      </c>
      <c r="CQ69" s="141"/>
      <c r="CR69" s="141"/>
      <c r="CS69" s="142" t="str">
        <f>IF(AND(CQ69=0,CR69=0),"",IF(AND(CQ69&lt;=100000,CR69&lt;=100000),"",IF(CQ69/CP69&gt;0.7,"男高",IF(CR69/CP69&gt;0.7,"女高",""))))</f>
        <v/>
      </c>
    </row>
    <row r="70" spans="1:98">
      <c r="A70" s="80">
        <f>AB70</f>
        <v>0</v>
      </c>
      <c r="B70" s="203" t="s">
        <v>210</v>
      </c>
      <c r="C70" s="203"/>
      <c r="D70" s="203" t="s">
        <v>211</v>
      </c>
      <c r="E70" s="203" t="s">
        <v>177</v>
      </c>
      <c r="F70" s="203" t="s">
        <v>64</v>
      </c>
      <c r="G70" s="203" t="s">
        <v>65</v>
      </c>
      <c r="H70" s="90" t="s">
        <v>208</v>
      </c>
      <c r="I70" s="204" t="s">
        <v>90</v>
      </c>
      <c r="J70" s="188">
        <v>30000</v>
      </c>
      <c r="K70" s="81">
        <v>6</v>
      </c>
      <c r="L70" s="81">
        <v>0</v>
      </c>
      <c r="M70" s="81">
        <v>43</v>
      </c>
      <c r="N70" s="91">
        <v>4</v>
      </c>
      <c r="O70" s="92">
        <v>0</v>
      </c>
      <c r="P70" s="93">
        <f>N70+O70</f>
        <v>4</v>
      </c>
      <c r="Q70" s="82">
        <f>IFERROR(P70/M70,"-")</f>
        <v>0.093023255813953</v>
      </c>
      <c r="R70" s="81">
        <v>0</v>
      </c>
      <c r="S70" s="81">
        <v>1</v>
      </c>
      <c r="T70" s="82">
        <f>IFERROR(S70/(O70+P70),"-")</f>
        <v>0.25</v>
      </c>
      <c r="U70" s="182">
        <f>IFERROR(J70/SUM(P70:P71),"-")</f>
        <v>7500</v>
      </c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>
        <f>SUM(X70:X71)-SUM(J70:J71)</f>
        <v>-30000</v>
      </c>
      <c r="AB70" s="85">
        <f>SUM(X70:X71)/SUM(J70:J71)</f>
        <v>0</v>
      </c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/>
      <c r="BF70" s="113">
        <f>IF(P70=0,"",IF(BE70=0,"",(BE70/P70)))</f>
        <v>0</v>
      </c>
      <c r="BG70" s="112"/>
      <c r="BH70" s="114" t="str">
        <f>IFERROR(BG70/BE70,"-")</f>
        <v>-</v>
      </c>
      <c r="BI70" s="115"/>
      <c r="BJ70" s="116" t="str">
        <f>IFERROR(BI70/BE70,"-")</f>
        <v>-</v>
      </c>
      <c r="BK70" s="117"/>
      <c r="BL70" s="117"/>
      <c r="BM70" s="117"/>
      <c r="BN70" s="119">
        <v>3</v>
      </c>
      <c r="BO70" s="120">
        <f>IF(P70=0,"",IF(BN70=0,"",(BN70/P70)))</f>
        <v>0.75</v>
      </c>
      <c r="BP70" s="121"/>
      <c r="BQ70" s="122">
        <f>IFERROR(BP70/BN70,"-")</f>
        <v>0</v>
      </c>
      <c r="BR70" s="123"/>
      <c r="BS70" s="124">
        <f>IFERROR(BR70/BN70,"-")</f>
        <v>0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>
        <v>1</v>
      </c>
      <c r="CG70" s="134">
        <f>IF(P70=0,"",IF(CF70=0,"",(CF70/P70)))</f>
        <v>0.25</v>
      </c>
      <c r="CH70" s="135"/>
      <c r="CI70" s="136">
        <f>IFERROR(CH70/CF70,"-")</f>
        <v>0</v>
      </c>
      <c r="CJ70" s="137"/>
      <c r="CK70" s="138">
        <f>IFERROR(CJ70/CF70,"-")</f>
        <v>0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/>
      <c r="B71" s="203" t="s">
        <v>212</v>
      </c>
      <c r="C71" s="203"/>
      <c r="D71" s="203" t="s">
        <v>211</v>
      </c>
      <c r="E71" s="203" t="s">
        <v>177</v>
      </c>
      <c r="F71" s="203" t="s">
        <v>77</v>
      </c>
      <c r="G71" s="203"/>
      <c r="H71" s="90"/>
      <c r="I71" s="90"/>
      <c r="J71" s="188"/>
      <c r="K71" s="81">
        <v>3</v>
      </c>
      <c r="L71" s="81">
        <v>2</v>
      </c>
      <c r="M71" s="81">
        <v>0</v>
      </c>
      <c r="N71" s="91">
        <v>0</v>
      </c>
      <c r="O71" s="92">
        <v>0</v>
      </c>
      <c r="P71" s="93">
        <f>N71+O71</f>
        <v>0</v>
      </c>
      <c r="Q71" s="82" t="str">
        <f>IFERROR(P71/M71,"-")</f>
        <v>-</v>
      </c>
      <c r="R71" s="81">
        <v>0</v>
      </c>
      <c r="S71" s="81">
        <v>0</v>
      </c>
      <c r="T71" s="82" t="str">
        <f>IFERROR(S71/(O71+P71),"-")</f>
        <v>-</v>
      </c>
      <c r="U71" s="182"/>
      <c r="V71" s="84">
        <v>0</v>
      </c>
      <c r="W71" s="82" t="str">
        <f>IF(P71=0,"-",V71/P71)</f>
        <v>-</v>
      </c>
      <c r="X71" s="186">
        <v>0</v>
      </c>
      <c r="Y71" s="187" t="str">
        <f>IFERROR(X71/P71,"-")</f>
        <v>-</v>
      </c>
      <c r="Z71" s="187" t="str">
        <f>IFERROR(X71/V71,"-")</f>
        <v>-</v>
      </c>
      <c r="AA71" s="188"/>
      <c r="AB71" s="85"/>
      <c r="AC71" s="79"/>
      <c r="AD71" s="94"/>
      <c r="AE71" s="95" t="str">
        <f>IF(P71=0,"",IF(AD71=0,"",(AD71/P71)))</f>
        <v/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 t="str">
        <f>IF(P71=0,"",IF(AM71=0,"",(AM71/P71)))</f>
        <v/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 t="str">
        <f>IF(P71=0,"",IF(AV71=0,"",(AV71/P71)))</f>
        <v/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/>
      <c r="BF71" s="113" t="str">
        <f>IF(P71=0,"",IF(BE71=0,"",(BE71/P71)))</f>
        <v/>
      </c>
      <c r="BG71" s="112"/>
      <c r="BH71" s="114" t="str">
        <f>IFERROR(BG71/BE71,"-")</f>
        <v>-</v>
      </c>
      <c r="BI71" s="115"/>
      <c r="BJ71" s="116" t="str">
        <f>IFERROR(BI71/BE71,"-")</f>
        <v>-</v>
      </c>
      <c r="BK71" s="117"/>
      <c r="BL71" s="117"/>
      <c r="BM71" s="117"/>
      <c r="BN71" s="119"/>
      <c r="BO71" s="120" t="str">
        <f>IF(P71=0,"",IF(BN71=0,"",(BN71/P71)))</f>
        <v/>
      </c>
      <c r="BP71" s="121"/>
      <c r="BQ71" s="122" t="str">
        <f>IFERROR(BP71/BN71,"-")</f>
        <v>-</v>
      </c>
      <c r="BR71" s="123"/>
      <c r="BS71" s="124" t="str">
        <f>IFERROR(BR71/BN71,"-")</f>
        <v>-</v>
      </c>
      <c r="BT71" s="125"/>
      <c r="BU71" s="125"/>
      <c r="BV71" s="125"/>
      <c r="BW71" s="126"/>
      <c r="BX71" s="127" t="str">
        <f>IF(P71=0,"",IF(BW71=0,"",(BW71/P71)))</f>
        <v/>
      </c>
      <c r="BY71" s="128"/>
      <c r="BZ71" s="129" t="str">
        <f>IFERROR(BY71/BW71,"-")</f>
        <v>-</v>
      </c>
      <c r="CA71" s="130"/>
      <c r="CB71" s="131" t="str">
        <f>IFERROR(CA71/BW71,"-")</f>
        <v>-</v>
      </c>
      <c r="CC71" s="132"/>
      <c r="CD71" s="132"/>
      <c r="CE71" s="132"/>
      <c r="CF71" s="133"/>
      <c r="CG71" s="134" t="str">
        <f>IF(P71=0,"",IF(CF71=0,"",(CF71/P71)))</f>
        <v/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0</v>
      </c>
      <c r="CP71" s="141">
        <v>0</v>
      </c>
      <c r="CQ71" s="141"/>
      <c r="CR71" s="141"/>
      <c r="CS71" s="142" t="str">
        <f>IF(AND(CQ71=0,CR71=0),"",IF(AND(CQ71&lt;=100000,CR71&lt;=100000),"",IF(CQ71/CP71&gt;0.7,"男高",IF(CR71/CP71&gt;0.7,"女高",""))))</f>
        <v/>
      </c>
    </row>
    <row r="72" spans="1:98">
      <c r="A72" s="80">
        <f>AB72</f>
        <v>0.13333333333333</v>
      </c>
      <c r="B72" s="203" t="s">
        <v>213</v>
      </c>
      <c r="C72" s="203"/>
      <c r="D72" s="203" t="s">
        <v>214</v>
      </c>
      <c r="E72" s="203" t="s">
        <v>171</v>
      </c>
      <c r="F72" s="203" t="s">
        <v>64</v>
      </c>
      <c r="G72" s="203" t="s">
        <v>65</v>
      </c>
      <c r="H72" s="90" t="s">
        <v>208</v>
      </c>
      <c r="I72" s="205" t="s">
        <v>148</v>
      </c>
      <c r="J72" s="188">
        <v>30000</v>
      </c>
      <c r="K72" s="81">
        <v>6</v>
      </c>
      <c r="L72" s="81">
        <v>0</v>
      </c>
      <c r="M72" s="81">
        <v>35</v>
      </c>
      <c r="N72" s="91">
        <v>2</v>
      </c>
      <c r="O72" s="92">
        <v>0</v>
      </c>
      <c r="P72" s="93">
        <f>N72+O72</f>
        <v>2</v>
      </c>
      <c r="Q72" s="82">
        <f>IFERROR(P72/M72,"-")</f>
        <v>0.057142857142857</v>
      </c>
      <c r="R72" s="81">
        <v>0</v>
      </c>
      <c r="S72" s="81">
        <v>1</v>
      </c>
      <c r="T72" s="82">
        <f>IFERROR(S72/(O72+P72),"-")</f>
        <v>0.5</v>
      </c>
      <c r="U72" s="182">
        <f>IFERROR(J72/SUM(P72:P73),"-")</f>
        <v>7500</v>
      </c>
      <c r="V72" s="84">
        <v>0</v>
      </c>
      <c r="W72" s="82">
        <f>IF(P72=0,"-",V72/P72)</f>
        <v>0</v>
      </c>
      <c r="X72" s="186">
        <v>0</v>
      </c>
      <c r="Y72" s="187">
        <f>IFERROR(X72/P72,"-")</f>
        <v>0</v>
      </c>
      <c r="Z72" s="187" t="str">
        <f>IFERROR(X72/V72,"-")</f>
        <v>-</v>
      </c>
      <c r="AA72" s="188">
        <f>SUM(X72:X73)-SUM(J72:J73)</f>
        <v>-26000</v>
      </c>
      <c r="AB72" s="85">
        <f>SUM(X72:X73)/SUM(J72:J73)</f>
        <v>0.13333333333333</v>
      </c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1</v>
      </c>
      <c r="BF72" s="113">
        <f>IF(P72=0,"",IF(BE72=0,"",(BE72/P72)))</f>
        <v>0.5</v>
      </c>
      <c r="BG72" s="112"/>
      <c r="BH72" s="114">
        <f>IFERROR(BG72/BE72,"-")</f>
        <v>0</v>
      </c>
      <c r="BI72" s="115"/>
      <c r="BJ72" s="116">
        <f>IFERROR(BI72/BE72,"-")</f>
        <v>0</v>
      </c>
      <c r="BK72" s="117"/>
      <c r="BL72" s="117"/>
      <c r="BM72" s="117"/>
      <c r="BN72" s="119">
        <v>1</v>
      </c>
      <c r="BO72" s="120">
        <f>IF(P72=0,"",IF(BN72=0,"",(BN72/P72)))</f>
        <v>0.5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/>
      <c r="BX72" s="127">
        <f>IF(P72=0,"",IF(BW72=0,"",(BW72/P72)))</f>
        <v>0</v>
      </c>
      <c r="BY72" s="128"/>
      <c r="BZ72" s="129" t="str">
        <f>IFERROR(BY72/BW72,"-")</f>
        <v>-</v>
      </c>
      <c r="CA72" s="130"/>
      <c r="CB72" s="131" t="str">
        <f>IFERROR(CA72/BW72,"-")</f>
        <v>-</v>
      </c>
      <c r="CC72" s="132"/>
      <c r="CD72" s="132"/>
      <c r="CE72" s="132"/>
      <c r="CF72" s="133"/>
      <c r="CG72" s="134">
        <f>IF(P72=0,"",IF(CF72=0,"",(CF72/P72)))</f>
        <v>0</v>
      </c>
      <c r="CH72" s="135"/>
      <c r="CI72" s="136" t="str">
        <f>IFERROR(CH72/CF72,"-")</f>
        <v>-</v>
      </c>
      <c r="CJ72" s="137"/>
      <c r="CK72" s="138" t="str">
        <f>IFERROR(CJ72/CF72,"-")</f>
        <v>-</v>
      </c>
      <c r="CL72" s="139"/>
      <c r="CM72" s="139"/>
      <c r="CN72" s="139"/>
      <c r="CO72" s="140">
        <v>0</v>
      </c>
      <c r="CP72" s="141">
        <v>0</v>
      </c>
      <c r="CQ72" s="141"/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/>
      <c r="B73" s="203" t="s">
        <v>215</v>
      </c>
      <c r="C73" s="203"/>
      <c r="D73" s="203" t="s">
        <v>214</v>
      </c>
      <c r="E73" s="203" t="s">
        <v>171</v>
      </c>
      <c r="F73" s="203" t="s">
        <v>77</v>
      </c>
      <c r="G73" s="203"/>
      <c r="H73" s="90"/>
      <c r="I73" s="90"/>
      <c r="J73" s="188"/>
      <c r="K73" s="81">
        <v>14</v>
      </c>
      <c r="L73" s="81">
        <v>10</v>
      </c>
      <c r="M73" s="81">
        <v>3</v>
      </c>
      <c r="N73" s="91">
        <v>2</v>
      </c>
      <c r="O73" s="92">
        <v>0</v>
      </c>
      <c r="P73" s="93">
        <f>N73+O73</f>
        <v>2</v>
      </c>
      <c r="Q73" s="82">
        <f>IFERROR(P73/M73,"-")</f>
        <v>0.66666666666667</v>
      </c>
      <c r="R73" s="81">
        <v>1</v>
      </c>
      <c r="S73" s="81">
        <v>0</v>
      </c>
      <c r="T73" s="82">
        <f>IFERROR(S73/(O73+P73),"-")</f>
        <v>0</v>
      </c>
      <c r="U73" s="182"/>
      <c r="V73" s="84">
        <v>1</v>
      </c>
      <c r="W73" s="82">
        <f>IF(P73=0,"-",V73/P73)</f>
        <v>0.5</v>
      </c>
      <c r="X73" s="186">
        <v>4000</v>
      </c>
      <c r="Y73" s="187">
        <f>IFERROR(X73/P73,"-")</f>
        <v>2000</v>
      </c>
      <c r="Z73" s="187">
        <f>IFERROR(X73/V73,"-")</f>
        <v>4000</v>
      </c>
      <c r="AA73" s="188"/>
      <c r="AB73" s="85"/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>
        <v>1</v>
      </c>
      <c r="BF73" s="113">
        <f>IF(P73=0,"",IF(BE73=0,"",(BE73/P73)))</f>
        <v>0.5</v>
      </c>
      <c r="BG73" s="112"/>
      <c r="BH73" s="114">
        <f>IFERROR(BG73/BE73,"-")</f>
        <v>0</v>
      </c>
      <c r="BI73" s="115"/>
      <c r="BJ73" s="116">
        <f>IFERROR(BI73/BE73,"-")</f>
        <v>0</v>
      </c>
      <c r="BK73" s="117"/>
      <c r="BL73" s="117"/>
      <c r="BM73" s="117"/>
      <c r="BN73" s="119">
        <v>1</v>
      </c>
      <c r="BO73" s="120">
        <f>IF(P73=0,"",IF(BN73=0,"",(BN73/P73)))</f>
        <v>0.5</v>
      </c>
      <c r="BP73" s="121">
        <v>1</v>
      </c>
      <c r="BQ73" s="122">
        <f>IFERROR(BP73/BN73,"-")</f>
        <v>1</v>
      </c>
      <c r="BR73" s="123">
        <v>7000</v>
      </c>
      <c r="BS73" s="124">
        <f>IFERROR(BR73/BN73,"-")</f>
        <v>7000</v>
      </c>
      <c r="BT73" s="125"/>
      <c r="BU73" s="125"/>
      <c r="BV73" s="125">
        <v>1</v>
      </c>
      <c r="BW73" s="126"/>
      <c r="BX73" s="127">
        <f>IF(P73=0,"",IF(BW73=0,"",(BW73/P73)))</f>
        <v>0</v>
      </c>
      <c r="BY73" s="128"/>
      <c r="BZ73" s="129" t="str">
        <f>IFERROR(BY73/BW73,"-")</f>
        <v>-</v>
      </c>
      <c r="CA73" s="130"/>
      <c r="CB73" s="131" t="str">
        <f>IFERROR(CA73/BW73,"-")</f>
        <v>-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1</v>
      </c>
      <c r="CP73" s="141">
        <v>4000</v>
      </c>
      <c r="CQ73" s="141">
        <v>7000</v>
      </c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>
        <f>AB74</f>
        <v>2.4333333333333</v>
      </c>
      <c r="B74" s="203" t="s">
        <v>216</v>
      </c>
      <c r="C74" s="203"/>
      <c r="D74" s="203" t="s">
        <v>217</v>
      </c>
      <c r="E74" s="203" t="s">
        <v>174</v>
      </c>
      <c r="F74" s="203" t="s">
        <v>64</v>
      </c>
      <c r="G74" s="203" t="s">
        <v>65</v>
      </c>
      <c r="H74" s="90" t="s">
        <v>208</v>
      </c>
      <c r="I74" s="204" t="s">
        <v>160</v>
      </c>
      <c r="J74" s="188">
        <v>30000</v>
      </c>
      <c r="K74" s="81">
        <v>10</v>
      </c>
      <c r="L74" s="81">
        <v>0</v>
      </c>
      <c r="M74" s="81">
        <v>39</v>
      </c>
      <c r="N74" s="91">
        <v>2</v>
      </c>
      <c r="O74" s="92">
        <v>0</v>
      </c>
      <c r="P74" s="93">
        <f>N74+O74</f>
        <v>2</v>
      </c>
      <c r="Q74" s="82">
        <f>IFERROR(P74/M74,"-")</f>
        <v>0.051282051282051</v>
      </c>
      <c r="R74" s="81">
        <v>1</v>
      </c>
      <c r="S74" s="81">
        <v>1</v>
      </c>
      <c r="T74" s="82">
        <f>IFERROR(S74/(O74+P74),"-")</f>
        <v>0.5</v>
      </c>
      <c r="U74" s="182">
        <f>IFERROR(J74/SUM(P74:P75),"-")</f>
        <v>7500</v>
      </c>
      <c r="V74" s="84">
        <v>1</v>
      </c>
      <c r="W74" s="82">
        <f>IF(P74=0,"-",V74/P74)</f>
        <v>0.5</v>
      </c>
      <c r="X74" s="186">
        <v>73000</v>
      </c>
      <c r="Y74" s="187">
        <f>IFERROR(X74/P74,"-")</f>
        <v>36500</v>
      </c>
      <c r="Z74" s="187">
        <f>IFERROR(X74/V74,"-")</f>
        <v>73000</v>
      </c>
      <c r="AA74" s="188">
        <f>SUM(X74:X75)-SUM(J74:J75)</f>
        <v>43000</v>
      </c>
      <c r="AB74" s="85">
        <f>SUM(X74:X75)/SUM(J74:J75)</f>
        <v>2.4333333333333</v>
      </c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/>
      <c r="AN74" s="101">
        <f>IF(P74=0,"",IF(AM74=0,"",(AM74/P74)))</f>
        <v>0</v>
      </c>
      <c r="AO74" s="100"/>
      <c r="AP74" s="102" t="str">
        <f>IFERROR(AP74/AM74,"-")</f>
        <v>-</v>
      </c>
      <c r="AQ74" s="103"/>
      <c r="AR74" s="104" t="str">
        <f>IFERROR(AQ74/AM74,"-")</f>
        <v>-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/>
      <c r="BF74" s="113">
        <f>IF(P74=0,"",IF(BE74=0,"",(BE74/P74)))</f>
        <v>0</v>
      </c>
      <c r="BG74" s="112"/>
      <c r="BH74" s="114" t="str">
        <f>IFERROR(BG74/BE74,"-")</f>
        <v>-</v>
      </c>
      <c r="BI74" s="115"/>
      <c r="BJ74" s="116" t="str">
        <f>IFERROR(BI74/BE74,"-")</f>
        <v>-</v>
      </c>
      <c r="BK74" s="117"/>
      <c r="BL74" s="117"/>
      <c r="BM74" s="117"/>
      <c r="BN74" s="119">
        <v>1</v>
      </c>
      <c r="BO74" s="120">
        <f>IF(P74=0,"",IF(BN74=0,"",(BN74/P74)))</f>
        <v>0.5</v>
      </c>
      <c r="BP74" s="121"/>
      <c r="BQ74" s="122">
        <f>IFERROR(BP74/BN74,"-")</f>
        <v>0</v>
      </c>
      <c r="BR74" s="123"/>
      <c r="BS74" s="124">
        <f>IFERROR(BR74/BN74,"-")</f>
        <v>0</v>
      </c>
      <c r="BT74" s="125"/>
      <c r="BU74" s="125"/>
      <c r="BV74" s="125"/>
      <c r="BW74" s="126">
        <v>1</v>
      </c>
      <c r="BX74" s="127">
        <f>IF(P74=0,"",IF(BW74=0,"",(BW74/P74)))</f>
        <v>0.5</v>
      </c>
      <c r="BY74" s="128">
        <v>1</v>
      </c>
      <c r="BZ74" s="129">
        <f>IFERROR(BY74/BW74,"-")</f>
        <v>1</v>
      </c>
      <c r="CA74" s="130">
        <v>73000</v>
      </c>
      <c r="CB74" s="131">
        <f>IFERROR(CA74/BW74,"-")</f>
        <v>73000</v>
      </c>
      <c r="CC74" s="132"/>
      <c r="CD74" s="132"/>
      <c r="CE74" s="132">
        <v>1</v>
      </c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1</v>
      </c>
      <c r="CP74" s="141">
        <v>73000</v>
      </c>
      <c r="CQ74" s="141">
        <v>73000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/>
      <c r="B75" s="203" t="s">
        <v>218</v>
      </c>
      <c r="C75" s="203"/>
      <c r="D75" s="203" t="s">
        <v>217</v>
      </c>
      <c r="E75" s="203" t="s">
        <v>174</v>
      </c>
      <c r="F75" s="203" t="s">
        <v>77</v>
      </c>
      <c r="G75" s="203"/>
      <c r="H75" s="90"/>
      <c r="I75" s="90"/>
      <c r="J75" s="188"/>
      <c r="K75" s="81">
        <v>10</v>
      </c>
      <c r="L75" s="81">
        <v>7</v>
      </c>
      <c r="M75" s="81">
        <v>1</v>
      </c>
      <c r="N75" s="91">
        <v>1</v>
      </c>
      <c r="O75" s="92">
        <v>1</v>
      </c>
      <c r="P75" s="93">
        <f>N75+O75</f>
        <v>2</v>
      </c>
      <c r="Q75" s="82">
        <f>IFERROR(P75/M75,"-")</f>
        <v>2</v>
      </c>
      <c r="R75" s="81">
        <v>0</v>
      </c>
      <c r="S75" s="81">
        <v>0</v>
      </c>
      <c r="T75" s="82">
        <f>IFERROR(S75/(O75+P75),"-")</f>
        <v>0</v>
      </c>
      <c r="U75" s="182"/>
      <c r="V75" s="84">
        <v>0</v>
      </c>
      <c r="W75" s="82">
        <f>IF(P75=0,"-",V75/P75)</f>
        <v>0</v>
      </c>
      <c r="X75" s="186">
        <v>0</v>
      </c>
      <c r="Y75" s="187">
        <f>IFERROR(X75/P75,"-")</f>
        <v>0</v>
      </c>
      <c r="Z75" s="187" t="str">
        <f>IFERROR(X75/V75,"-")</f>
        <v>-</v>
      </c>
      <c r="AA75" s="188"/>
      <c r="AB75" s="85"/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/>
      <c r="AW75" s="107">
        <f>IF(P75=0,"",IF(AV75=0,"",(AV75/P75)))</f>
        <v>0</v>
      </c>
      <c r="AX75" s="106"/>
      <c r="AY75" s="108" t="str">
        <f>IFERROR(AX75/AV75,"-")</f>
        <v>-</v>
      </c>
      <c r="AZ75" s="109"/>
      <c r="BA75" s="110" t="str">
        <f>IFERROR(AZ75/AV75,"-")</f>
        <v>-</v>
      </c>
      <c r="BB75" s="111"/>
      <c r="BC75" s="111"/>
      <c r="BD75" s="111"/>
      <c r="BE75" s="112">
        <v>1</v>
      </c>
      <c r="BF75" s="113">
        <f>IF(P75=0,"",IF(BE75=0,"",(BE75/P75)))</f>
        <v>0.5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1</v>
      </c>
      <c r="BO75" s="120">
        <f>IF(P75=0,"",IF(BN75=0,"",(BN75/P75)))</f>
        <v>0.5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/>
      <c r="CG75" s="134">
        <f>IF(P75=0,"",IF(CF75=0,"",(CF75/P75)))</f>
        <v>0</v>
      </c>
      <c r="CH75" s="135"/>
      <c r="CI75" s="136" t="str">
        <f>IFERROR(CH75/CF75,"-")</f>
        <v>-</v>
      </c>
      <c r="CJ75" s="137"/>
      <c r="CK75" s="138" t="str">
        <f>IFERROR(CJ75/CF75,"-")</f>
        <v>-</v>
      </c>
      <c r="CL75" s="139"/>
      <c r="CM75" s="139"/>
      <c r="CN75" s="139"/>
      <c r="CO75" s="140">
        <v>0</v>
      </c>
      <c r="CP75" s="141">
        <v>0</v>
      </c>
      <c r="CQ75" s="141"/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>
        <f>AB76</f>
        <v>6.77</v>
      </c>
      <c r="B76" s="203" t="s">
        <v>219</v>
      </c>
      <c r="C76" s="203"/>
      <c r="D76" s="203" t="s">
        <v>220</v>
      </c>
      <c r="E76" s="203" t="s">
        <v>165</v>
      </c>
      <c r="F76" s="203" t="s">
        <v>64</v>
      </c>
      <c r="G76" s="203" t="s">
        <v>166</v>
      </c>
      <c r="H76" s="90" t="s">
        <v>221</v>
      </c>
      <c r="I76" s="204" t="s">
        <v>111</v>
      </c>
      <c r="J76" s="188">
        <v>100000</v>
      </c>
      <c r="K76" s="81">
        <v>6</v>
      </c>
      <c r="L76" s="81">
        <v>0</v>
      </c>
      <c r="M76" s="81">
        <v>29</v>
      </c>
      <c r="N76" s="91">
        <v>3</v>
      </c>
      <c r="O76" s="92">
        <v>0</v>
      </c>
      <c r="P76" s="93">
        <f>N76+O76</f>
        <v>3</v>
      </c>
      <c r="Q76" s="82">
        <f>IFERROR(P76/M76,"-")</f>
        <v>0.10344827586207</v>
      </c>
      <c r="R76" s="81">
        <v>0</v>
      </c>
      <c r="S76" s="81">
        <v>1</v>
      </c>
      <c r="T76" s="82">
        <f>IFERROR(S76/(O76+P76),"-")</f>
        <v>0.33333333333333</v>
      </c>
      <c r="U76" s="182">
        <f>IFERROR(J76/SUM(P76:P80),"-")</f>
        <v>7142.8571428571</v>
      </c>
      <c r="V76" s="84">
        <v>0</v>
      </c>
      <c r="W76" s="82">
        <f>IF(P76=0,"-",V76/P76)</f>
        <v>0</v>
      </c>
      <c r="X76" s="186">
        <v>0</v>
      </c>
      <c r="Y76" s="187">
        <f>IFERROR(X76/P76,"-")</f>
        <v>0</v>
      </c>
      <c r="Z76" s="187" t="str">
        <f>IFERROR(X76/V76,"-")</f>
        <v>-</v>
      </c>
      <c r="AA76" s="188">
        <f>SUM(X76:X80)-SUM(J76:J80)</f>
        <v>577000</v>
      </c>
      <c r="AB76" s="85">
        <f>SUM(X76:X80)/SUM(J76:J80)</f>
        <v>6.77</v>
      </c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2</v>
      </c>
      <c r="BO76" s="120">
        <f>IF(P76=0,"",IF(BN76=0,"",(BN76/P76)))</f>
        <v>0.66666666666667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1</v>
      </c>
      <c r="BX76" s="127">
        <f>IF(P76=0,"",IF(BW76=0,"",(BW76/P76)))</f>
        <v>0.33333333333333</v>
      </c>
      <c r="BY76" s="128"/>
      <c r="BZ76" s="129">
        <f>IFERROR(BY76/BW76,"-")</f>
        <v>0</v>
      </c>
      <c r="CA76" s="130"/>
      <c r="CB76" s="131">
        <f>IFERROR(CA76/BW76,"-")</f>
        <v>0</v>
      </c>
      <c r="CC76" s="132"/>
      <c r="CD76" s="132"/>
      <c r="CE76" s="132"/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0</v>
      </c>
      <c r="CP76" s="141">
        <v>0</v>
      </c>
      <c r="CQ76" s="141"/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/>
      <c r="B77" s="203" t="s">
        <v>222</v>
      </c>
      <c r="C77" s="203"/>
      <c r="D77" s="203" t="s">
        <v>223</v>
      </c>
      <c r="E77" s="203" t="s">
        <v>171</v>
      </c>
      <c r="F77" s="203" t="s">
        <v>64</v>
      </c>
      <c r="G77" s="203" t="s">
        <v>166</v>
      </c>
      <c r="H77" s="90" t="s">
        <v>221</v>
      </c>
      <c r="I77" s="205" t="s">
        <v>99</v>
      </c>
      <c r="J77" s="188"/>
      <c r="K77" s="81">
        <v>2</v>
      </c>
      <c r="L77" s="81">
        <v>0</v>
      </c>
      <c r="M77" s="81">
        <v>25</v>
      </c>
      <c r="N77" s="91">
        <v>1</v>
      </c>
      <c r="O77" s="92">
        <v>0</v>
      </c>
      <c r="P77" s="93">
        <f>N77+O77</f>
        <v>1</v>
      </c>
      <c r="Q77" s="82">
        <f>IFERROR(P77/M77,"-")</f>
        <v>0.04</v>
      </c>
      <c r="R77" s="81">
        <v>0</v>
      </c>
      <c r="S77" s="81">
        <v>1</v>
      </c>
      <c r="T77" s="82">
        <f>IFERROR(S77/(O77+P77),"-")</f>
        <v>1</v>
      </c>
      <c r="U77" s="182"/>
      <c r="V77" s="84">
        <v>1</v>
      </c>
      <c r="W77" s="82">
        <f>IF(P77=0,"-",V77/P77)</f>
        <v>1</v>
      </c>
      <c r="X77" s="186">
        <v>3000</v>
      </c>
      <c r="Y77" s="187">
        <f>IFERROR(X77/P77,"-")</f>
        <v>3000</v>
      </c>
      <c r="Z77" s="187">
        <f>IFERROR(X77/V77,"-")</f>
        <v>3000</v>
      </c>
      <c r="AA77" s="188"/>
      <c r="AB77" s="85"/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1</v>
      </c>
      <c r="AW77" s="107">
        <f>IF(P77=0,"",IF(AV77=0,"",(AV77/P77)))</f>
        <v>1</v>
      </c>
      <c r="AX77" s="106">
        <v>1</v>
      </c>
      <c r="AY77" s="108">
        <f>IFERROR(AX77/AV77,"-")</f>
        <v>1</v>
      </c>
      <c r="AZ77" s="109">
        <v>3000</v>
      </c>
      <c r="BA77" s="110">
        <f>IFERROR(AZ77/AV77,"-")</f>
        <v>3000</v>
      </c>
      <c r="BB77" s="111">
        <v>1</v>
      </c>
      <c r="BC77" s="111"/>
      <c r="BD77" s="111"/>
      <c r="BE77" s="112"/>
      <c r="BF77" s="113">
        <f>IF(P77=0,"",IF(BE77=0,"",(BE77/P77)))</f>
        <v>0</v>
      </c>
      <c r="BG77" s="112"/>
      <c r="BH77" s="114" t="str">
        <f>IFERROR(BG77/BE77,"-")</f>
        <v>-</v>
      </c>
      <c r="BI77" s="115"/>
      <c r="BJ77" s="116" t="str">
        <f>IFERROR(BI77/BE77,"-")</f>
        <v>-</v>
      </c>
      <c r="BK77" s="117"/>
      <c r="BL77" s="117"/>
      <c r="BM77" s="117"/>
      <c r="BN77" s="119"/>
      <c r="BO77" s="120">
        <f>IF(P77=0,"",IF(BN77=0,"",(BN77/P77)))</f>
        <v>0</v>
      </c>
      <c r="BP77" s="121"/>
      <c r="BQ77" s="122" t="str">
        <f>IFERROR(BP77/BN77,"-")</f>
        <v>-</v>
      </c>
      <c r="BR77" s="123"/>
      <c r="BS77" s="124" t="str">
        <f>IFERROR(BR77/BN77,"-")</f>
        <v>-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3000</v>
      </c>
      <c r="CQ77" s="141">
        <v>3000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224</v>
      </c>
      <c r="C78" s="203"/>
      <c r="D78" s="203" t="s">
        <v>225</v>
      </c>
      <c r="E78" s="203" t="s">
        <v>174</v>
      </c>
      <c r="F78" s="203" t="s">
        <v>64</v>
      </c>
      <c r="G78" s="203" t="s">
        <v>166</v>
      </c>
      <c r="H78" s="90" t="s">
        <v>221</v>
      </c>
      <c r="I78" s="204" t="s">
        <v>67</v>
      </c>
      <c r="J78" s="188"/>
      <c r="K78" s="81">
        <v>2</v>
      </c>
      <c r="L78" s="81">
        <v>0</v>
      </c>
      <c r="M78" s="81">
        <v>39</v>
      </c>
      <c r="N78" s="91">
        <v>1</v>
      </c>
      <c r="O78" s="92">
        <v>0</v>
      </c>
      <c r="P78" s="93">
        <f>N78+O78</f>
        <v>1</v>
      </c>
      <c r="Q78" s="82">
        <f>IFERROR(P78/M78,"-")</f>
        <v>0.025641025641026</v>
      </c>
      <c r="R78" s="81">
        <v>0</v>
      </c>
      <c r="S78" s="81">
        <v>0</v>
      </c>
      <c r="T78" s="82">
        <f>IFERROR(S78/(O78+P78),"-")</f>
        <v>0</v>
      </c>
      <c r="U78" s="182"/>
      <c r="V78" s="84">
        <v>1</v>
      </c>
      <c r="W78" s="82">
        <f>IF(P78=0,"-",V78/P78)</f>
        <v>1</v>
      </c>
      <c r="X78" s="186">
        <v>3000</v>
      </c>
      <c r="Y78" s="187">
        <f>IFERROR(X78/P78,"-")</f>
        <v>3000</v>
      </c>
      <c r="Z78" s="187">
        <f>IFERROR(X78/V78,"-")</f>
        <v>3000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/>
      <c r="AN78" s="101">
        <f>IF(P78=0,"",IF(AM78=0,"",(AM78/P78)))</f>
        <v>0</v>
      </c>
      <c r="AO78" s="100"/>
      <c r="AP78" s="102" t="str">
        <f>IFERROR(AP78/AM78,"-")</f>
        <v>-</v>
      </c>
      <c r="AQ78" s="103"/>
      <c r="AR78" s="104" t="str">
        <f>IFERROR(AQ78/AM78,"-")</f>
        <v>-</v>
      </c>
      <c r="AS78" s="105"/>
      <c r="AT78" s="105"/>
      <c r="AU78" s="105"/>
      <c r="AV78" s="106"/>
      <c r="AW78" s="107">
        <f>IF(P78=0,"",IF(AV78=0,"",(AV78/P78)))</f>
        <v>0</v>
      </c>
      <c r="AX78" s="106"/>
      <c r="AY78" s="108" t="str">
        <f>IFERROR(AX78/AV78,"-")</f>
        <v>-</v>
      </c>
      <c r="AZ78" s="109"/>
      <c r="BA78" s="110" t="str">
        <f>IFERROR(AZ78/AV78,"-")</f>
        <v>-</v>
      </c>
      <c r="BB78" s="111"/>
      <c r="BC78" s="111"/>
      <c r="BD78" s="111"/>
      <c r="BE78" s="112"/>
      <c r="BF78" s="113">
        <f>IF(P78=0,"",IF(BE78=0,"",(BE78/P78)))</f>
        <v>0</v>
      </c>
      <c r="BG78" s="112"/>
      <c r="BH78" s="114" t="str">
        <f>IFERROR(BG78/BE78,"-")</f>
        <v>-</v>
      </c>
      <c r="BI78" s="115"/>
      <c r="BJ78" s="116" t="str">
        <f>IFERROR(BI78/BE78,"-")</f>
        <v>-</v>
      </c>
      <c r="BK78" s="117"/>
      <c r="BL78" s="117"/>
      <c r="BM78" s="117"/>
      <c r="BN78" s="119">
        <v>1</v>
      </c>
      <c r="BO78" s="120">
        <f>IF(P78=0,"",IF(BN78=0,"",(BN78/P78)))</f>
        <v>1</v>
      </c>
      <c r="BP78" s="121">
        <v>1</v>
      </c>
      <c r="BQ78" s="122">
        <f>IFERROR(BP78/BN78,"-")</f>
        <v>1</v>
      </c>
      <c r="BR78" s="123">
        <v>3000</v>
      </c>
      <c r="BS78" s="124">
        <f>IFERROR(BR78/BN78,"-")</f>
        <v>3000</v>
      </c>
      <c r="BT78" s="125">
        <v>1</v>
      </c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/>
      <c r="CG78" s="134">
        <f>IF(P78=0,"",IF(CF78=0,"",(CF78/P78)))</f>
        <v>0</v>
      </c>
      <c r="CH78" s="135"/>
      <c r="CI78" s="136" t="str">
        <f>IFERROR(CH78/CF78,"-")</f>
        <v>-</v>
      </c>
      <c r="CJ78" s="137"/>
      <c r="CK78" s="138" t="str">
        <f>IFERROR(CJ78/CF78,"-")</f>
        <v>-</v>
      </c>
      <c r="CL78" s="139"/>
      <c r="CM78" s="139"/>
      <c r="CN78" s="139"/>
      <c r="CO78" s="140">
        <v>1</v>
      </c>
      <c r="CP78" s="141">
        <v>3000</v>
      </c>
      <c r="CQ78" s="141">
        <v>3000</v>
      </c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/>
      <c r="B79" s="203" t="s">
        <v>226</v>
      </c>
      <c r="C79" s="203"/>
      <c r="D79" s="203" t="s">
        <v>227</v>
      </c>
      <c r="E79" s="203" t="s">
        <v>177</v>
      </c>
      <c r="F79" s="203" t="s">
        <v>64</v>
      </c>
      <c r="G79" s="203" t="s">
        <v>166</v>
      </c>
      <c r="H79" s="90" t="s">
        <v>221</v>
      </c>
      <c r="I79" s="205" t="s">
        <v>70</v>
      </c>
      <c r="J79" s="188"/>
      <c r="K79" s="81">
        <v>3</v>
      </c>
      <c r="L79" s="81">
        <v>0</v>
      </c>
      <c r="M79" s="81">
        <v>34</v>
      </c>
      <c r="N79" s="91">
        <v>2</v>
      </c>
      <c r="O79" s="92">
        <v>0</v>
      </c>
      <c r="P79" s="93">
        <f>N79+O79</f>
        <v>2</v>
      </c>
      <c r="Q79" s="82">
        <f>IFERROR(P79/M79,"-")</f>
        <v>0.058823529411765</v>
      </c>
      <c r="R79" s="81">
        <v>1</v>
      </c>
      <c r="S79" s="81">
        <v>0</v>
      </c>
      <c r="T79" s="82">
        <f>IFERROR(S79/(O79+P79),"-")</f>
        <v>0</v>
      </c>
      <c r="U79" s="182"/>
      <c r="V79" s="84">
        <v>1</v>
      </c>
      <c r="W79" s="82">
        <f>IF(P79=0,"-",V79/P79)</f>
        <v>0.5</v>
      </c>
      <c r="X79" s="186">
        <v>15000</v>
      </c>
      <c r="Y79" s="187">
        <f>IFERROR(X79/P79,"-")</f>
        <v>7500</v>
      </c>
      <c r="Z79" s="187">
        <f>IFERROR(X79/V79,"-")</f>
        <v>15000</v>
      </c>
      <c r="AA79" s="188"/>
      <c r="AB79" s="85"/>
      <c r="AC79" s="79"/>
      <c r="AD79" s="94"/>
      <c r="AE79" s="95">
        <f>IF(P79=0,"",IF(AD79=0,"",(AD79/P79)))</f>
        <v>0</v>
      </c>
      <c r="AF79" s="94"/>
      <c r="AG79" s="96" t="str">
        <f>IFERROR(AF79/AD79,"-")</f>
        <v>-</v>
      </c>
      <c r="AH79" s="97"/>
      <c r="AI79" s="98" t="str">
        <f>IFERROR(AH79/AD79,"-")</f>
        <v>-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>
        <v>1</v>
      </c>
      <c r="BF79" s="113">
        <f>IF(P79=0,"",IF(BE79=0,"",(BE79/P79)))</f>
        <v>0.5</v>
      </c>
      <c r="BG79" s="112"/>
      <c r="BH79" s="114">
        <f>IFERROR(BG79/BE79,"-")</f>
        <v>0</v>
      </c>
      <c r="BI79" s="115"/>
      <c r="BJ79" s="116">
        <f>IFERROR(BI79/BE79,"-")</f>
        <v>0</v>
      </c>
      <c r="BK79" s="117"/>
      <c r="BL79" s="117"/>
      <c r="BM79" s="117"/>
      <c r="BN79" s="119">
        <v>1</v>
      </c>
      <c r="BO79" s="120">
        <f>IF(P79=0,"",IF(BN79=0,"",(BN79/P79)))</f>
        <v>0.5</v>
      </c>
      <c r="BP79" s="121">
        <v>1</v>
      </c>
      <c r="BQ79" s="122">
        <f>IFERROR(BP79/BN79,"-")</f>
        <v>1</v>
      </c>
      <c r="BR79" s="123">
        <v>15000</v>
      </c>
      <c r="BS79" s="124">
        <f>IFERROR(BR79/BN79,"-")</f>
        <v>15000</v>
      </c>
      <c r="BT79" s="125"/>
      <c r="BU79" s="125"/>
      <c r="BV79" s="125">
        <v>1</v>
      </c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1</v>
      </c>
      <c r="CP79" s="141">
        <v>15000</v>
      </c>
      <c r="CQ79" s="141">
        <v>15000</v>
      </c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228</v>
      </c>
      <c r="C80" s="203"/>
      <c r="D80" s="203" t="s">
        <v>76</v>
      </c>
      <c r="E80" s="203" t="s">
        <v>76</v>
      </c>
      <c r="F80" s="203" t="s">
        <v>77</v>
      </c>
      <c r="G80" s="203" t="s">
        <v>162</v>
      </c>
      <c r="H80" s="90"/>
      <c r="I80" s="90"/>
      <c r="J80" s="188"/>
      <c r="K80" s="81">
        <v>60</v>
      </c>
      <c r="L80" s="81">
        <v>34</v>
      </c>
      <c r="M80" s="81">
        <v>24</v>
      </c>
      <c r="N80" s="91">
        <v>7</v>
      </c>
      <c r="O80" s="92">
        <v>0</v>
      </c>
      <c r="P80" s="93">
        <f>N80+O80</f>
        <v>7</v>
      </c>
      <c r="Q80" s="82">
        <f>IFERROR(P80/M80,"-")</f>
        <v>0.29166666666667</v>
      </c>
      <c r="R80" s="81">
        <v>3</v>
      </c>
      <c r="S80" s="81">
        <v>0</v>
      </c>
      <c r="T80" s="82">
        <f>IFERROR(S80/(O80+P80),"-")</f>
        <v>0</v>
      </c>
      <c r="U80" s="182"/>
      <c r="V80" s="84">
        <v>5</v>
      </c>
      <c r="W80" s="82">
        <f>IF(P80=0,"-",V80/P80)</f>
        <v>0.71428571428571</v>
      </c>
      <c r="X80" s="186">
        <v>656000</v>
      </c>
      <c r="Y80" s="187">
        <f>IFERROR(X80/P80,"-")</f>
        <v>93714.285714286</v>
      </c>
      <c r="Z80" s="187">
        <f>IFERROR(X80/V80,"-")</f>
        <v>131200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>
        <v>2</v>
      </c>
      <c r="BO80" s="120">
        <f>IF(P80=0,"",IF(BN80=0,"",(BN80/P80)))</f>
        <v>0.28571428571429</v>
      </c>
      <c r="BP80" s="121">
        <v>1</v>
      </c>
      <c r="BQ80" s="122">
        <f>IFERROR(BP80/BN80,"-")</f>
        <v>0.5</v>
      </c>
      <c r="BR80" s="123">
        <v>5000</v>
      </c>
      <c r="BS80" s="124">
        <f>IFERROR(BR80/BN80,"-")</f>
        <v>2500</v>
      </c>
      <c r="BT80" s="125">
        <v>1</v>
      </c>
      <c r="BU80" s="125"/>
      <c r="BV80" s="125"/>
      <c r="BW80" s="126">
        <v>4</v>
      </c>
      <c r="BX80" s="127">
        <f>IF(P80=0,"",IF(BW80=0,"",(BW80/P80)))</f>
        <v>0.57142857142857</v>
      </c>
      <c r="BY80" s="128">
        <v>3</v>
      </c>
      <c r="BZ80" s="129">
        <f>IFERROR(BY80/BW80,"-")</f>
        <v>0.75</v>
      </c>
      <c r="CA80" s="130">
        <v>341000</v>
      </c>
      <c r="CB80" s="131">
        <f>IFERROR(CA80/BW80,"-")</f>
        <v>85250</v>
      </c>
      <c r="CC80" s="132">
        <v>1</v>
      </c>
      <c r="CD80" s="132">
        <v>1</v>
      </c>
      <c r="CE80" s="132">
        <v>1</v>
      </c>
      <c r="CF80" s="133">
        <v>1</v>
      </c>
      <c r="CG80" s="134">
        <f>IF(P80=0,"",IF(CF80=0,"",(CF80/P80)))</f>
        <v>0.14285714285714</v>
      </c>
      <c r="CH80" s="135">
        <v>1</v>
      </c>
      <c r="CI80" s="136">
        <f>IFERROR(CH80/CF80,"-")</f>
        <v>1</v>
      </c>
      <c r="CJ80" s="137">
        <v>310000</v>
      </c>
      <c r="CK80" s="138">
        <f>IFERROR(CJ80/CF80,"-")</f>
        <v>310000</v>
      </c>
      <c r="CL80" s="139"/>
      <c r="CM80" s="139"/>
      <c r="CN80" s="139">
        <v>1</v>
      </c>
      <c r="CO80" s="140">
        <v>5</v>
      </c>
      <c r="CP80" s="141">
        <v>656000</v>
      </c>
      <c r="CQ80" s="141">
        <v>334000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30"/>
      <c r="B81" s="87"/>
      <c r="C81" s="88"/>
      <c r="D81" s="88"/>
      <c r="E81" s="88"/>
      <c r="F81" s="89"/>
      <c r="G81" s="90"/>
      <c r="H81" s="90"/>
      <c r="I81" s="90"/>
      <c r="J81" s="192"/>
      <c r="K81" s="34"/>
      <c r="L81" s="34"/>
      <c r="M81" s="31"/>
      <c r="N81" s="23"/>
      <c r="O81" s="23"/>
      <c r="P81" s="23"/>
      <c r="Q81" s="33"/>
      <c r="R81" s="32"/>
      <c r="S81" s="23"/>
      <c r="T81" s="32"/>
      <c r="U81" s="183"/>
      <c r="V81" s="25"/>
      <c r="W81" s="25"/>
      <c r="X81" s="189"/>
      <c r="Y81" s="189"/>
      <c r="Z81" s="189"/>
      <c r="AA81" s="189"/>
      <c r="AB81" s="33"/>
      <c r="AC81" s="59"/>
      <c r="AD81" s="63"/>
      <c r="AE81" s="64"/>
      <c r="AF81" s="63"/>
      <c r="AG81" s="67"/>
      <c r="AH81" s="68"/>
      <c r="AI81" s="69"/>
      <c r="AJ81" s="70"/>
      <c r="AK81" s="70"/>
      <c r="AL81" s="70"/>
      <c r="AM81" s="63"/>
      <c r="AN81" s="64"/>
      <c r="AO81" s="63"/>
      <c r="AP81" s="67"/>
      <c r="AQ81" s="68"/>
      <c r="AR81" s="69"/>
      <c r="AS81" s="70"/>
      <c r="AT81" s="70"/>
      <c r="AU81" s="70"/>
      <c r="AV81" s="63"/>
      <c r="AW81" s="64"/>
      <c r="AX81" s="63"/>
      <c r="AY81" s="67"/>
      <c r="AZ81" s="68"/>
      <c r="BA81" s="69"/>
      <c r="BB81" s="70"/>
      <c r="BC81" s="70"/>
      <c r="BD81" s="70"/>
      <c r="BE81" s="63"/>
      <c r="BF81" s="64"/>
      <c r="BG81" s="63"/>
      <c r="BH81" s="67"/>
      <c r="BI81" s="68"/>
      <c r="BJ81" s="69"/>
      <c r="BK81" s="70"/>
      <c r="BL81" s="70"/>
      <c r="BM81" s="70"/>
      <c r="BN81" s="65"/>
      <c r="BO81" s="66"/>
      <c r="BP81" s="63"/>
      <c r="BQ81" s="67"/>
      <c r="BR81" s="68"/>
      <c r="BS81" s="69"/>
      <c r="BT81" s="70"/>
      <c r="BU81" s="70"/>
      <c r="BV81" s="70"/>
      <c r="BW81" s="65"/>
      <c r="BX81" s="66"/>
      <c r="BY81" s="63"/>
      <c r="BZ81" s="67"/>
      <c r="CA81" s="68"/>
      <c r="CB81" s="69"/>
      <c r="CC81" s="70"/>
      <c r="CD81" s="70"/>
      <c r="CE81" s="70"/>
      <c r="CF81" s="65"/>
      <c r="CG81" s="66"/>
      <c r="CH81" s="63"/>
      <c r="CI81" s="67"/>
      <c r="CJ81" s="68"/>
      <c r="CK81" s="69"/>
      <c r="CL81" s="70"/>
      <c r="CM81" s="70"/>
      <c r="CN81" s="70"/>
      <c r="CO81" s="71"/>
      <c r="CP81" s="68"/>
      <c r="CQ81" s="68"/>
      <c r="CR81" s="68"/>
      <c r="CS81" s="72"/>
    </row>
    <row r="82" spans="1:98">
      <c r="A82" s="30"/>
      <c r="B82" s="37"/>
      <c r="C82" s="21"/>
      <c r="D82" s="21"/>
      <c r="E82" s="21"/>
      <c r="F82" s="22"/>
      <c r="G82" s="36"/>
      <c r="H82" s="36"/>
      <c r="I82" s="75"/>
      <c r="J82" s="193"/>
      <c r="K82" s="34"/>
      <c r="L82" s="34"/>
      <c r="M82" s="31"/>
      <c r="N82" s="23"/>
      <c r="O82" s="23"/>
      <c r="P82" s="23"/>
      <c r="Q82" s="33"/>
      <c r="R82" s="32"/>
      <c r="S82" s="23"/>
      <c r="T82" s="32"/>
      <c r="U82" s="183"/>
      <c r="V82" s="25"/>
      <c r="W82" s="25"/>
      <c r="X82" s="189"/>
      <c r="Y82" s="189"/>
      <c r="Z82" s="189"/>
      <c r="AA82" s="189"/>
      <c r="AB82" s="33"/>
      <c r="AC82" s="61"/>
      <c r="AD82" s="63"/>
      <c r="AE82" s="64"/>
      <c r="AF82" s="63"/>
      <c r="AG82" s="67"/>
      <c r="AH82" s="68"/>
      <c r="AI82" s="69"/>
      <c r="AJ82" s="70"/>
      <c r="AK82" s="70"/>
      <c r="AL82" s="70"/>
      <c r="AM82" s="63"/>
      <c r="AN82" s="64"/>
      <c r="AO82" s="63"/>
      <c r="AP82" s="67"/>
      <c r="AQ82" s="68"/>
      <c r="AR82" s="69"/>
      <c r="AS82" s="70"/>
      <c r="AT82" s="70"/>
      <c r="AU82" s="70"/>
      <c r="AV82" s="63"/>
      <c r="AW82" s="64"/>
      <c r="AX82" s="63"/>
      <c r="AY82" s="67"/>
      <c r="AZ82" s="68"/>
      <c r="BA82" s="69"/>
      <c r="BB82" s="70"/>
      <c r="BC82" s="70"/>
      <c r="BD82" s="70"/>
      <c r="BE82" s="63"/>
      <c r="BF82" s="64"/>
      <c r="BG82" s="63"/>
      <c r="BH82" s="67"/>
      <c r="BI82" s="68"/>
      <c r="BJ82" s="69"/>
      <c r="BK82" s="70"/>
      <c r="BL82" s="70"/>
      <c r="BM82" s="70"/>
      <c r="BN82" s="65"/>
      <c r="BO82" s="66"/>
      <c r="BP82" s="63"/>
      <c r="BQ82" s="67"/>
      <c r="BR82" s="68"/>
      <c r="BS82" s="69"/>
      <c r="BT82" s="70"/>
      <c r="BU82" s="70"/>
      <c r="BV82" s="70"/>
      <c r="BW82" s="65"/>
      <c r="BX82" s="66"/>
      <c r="BY82" s="63"/>
      <c r="BZ82" s="67"/>
      <c r="CA82" s="68"/>
      <c r="CB82" s="69"/>
      <c r="CC82" s="70"/>
      <c r="CD82" s="70"/>
      <c r="CE82" s="70"/>
      <c r="CF82" s="65"/>
      <c r="CG82" s="66"/>
      <c r="CH82" s="63"/>
      <c r="CI82" s="67"/>
      <c r="CJ82" s="68"/>
      <c r="CK82" s="69"/>
      <c r="CL82" s="70"/>
      <c r="CM82" s="70"/>
      <c r="CN82" s="70"/>
      <c r="CO82" s="71"/>
      <c r="CP82" s="68"/>
      <c r="CQ82" s="68"/>
      <c r="CR82" s="68"/>
      <c r="CS82" s="72"/>
    </row>
    <row r="83" spans="1:98">
      <c r="A83" s="19">
        <f>AB83</f>
        <v>1.2336734693878</v>
      </c>
      <c r="B83" s="39"/>
      <c r="C83" s="39"/>
      <c r="D83" s="39"/>
      <c r="E83" s="39"/>
      <c r="F83" s="39"/>
      <c r="G83" s="40" t="s">
        <v>229</v>
      </c>
      <c r="H83" s="40"/>
      <c r="I83" s="40"/>
      <c r="J83" s="190">
        <f>SUM(J6:J82)</f>
        <v>4900000</v>
      </c>
      <c r="K83" s="41">
        <f>SUM(K6:K82)</f>
        <v>1681</v>
      </c>
      <c r="L83" s="41">
        <f>SUM(L6:L82)</f>
        <v>717</v>
      </c>
      <c r="M83" s="41">
        <f>SUM(M6:M82)</f>
        <v>3067</v>
      </c>
      <c r="N83" s="41">
        <f>SUM(N6:N82)</f>
        <v>391</v>
      </c>
      <c r="O83" s="41">
        <f>SUM(O6:O82)</f>
        <v>1</v>
      </c>
      <c r="P83" s="41">
        <f>SUM(P6:P82)</f>
        <v>392</v>
      </c>
      <c r="Q83" s="42">
        <f>IFERROR(P83/M83,"-")</f>
        <v>0.1278121943267</v>
      </c>
      <c r="R83" s="78">
        <f>SUM(R6:R82)</f>
        <v>51</v>
      </c>
      <c r="S83" s="78">
        <f>SUM(S6:S82)</f>
        <v>114</v>
      </c>
      <c r="T83" s="42">
        <f>IFERROR(R83/P83,"-")</f>
        <v>0.13010204081633</v>
      </c>
      <c r="U83" s="184">
        <f>IFERROR(J83/P83,"-")</f>
        <v>12500</v>
      </c>
      <c r="V83" s="44">
        <f>SUM(V6:V82)</f>
        <v>97</v>
      </c>
      <c r="W83" s="42">
        <f>IFERROR(V83/P83,"-")</f>
        <v>0.24744897959184</v>
      </c>
      <c r="X83" s="190">
        <f>SUM(X6:X82)</f>
        <v>6045000</v>
      </c>
      <c r="Y83" s="190">
        <f>IFERROR(X83/P83,"-")</f>
        <v>15420.918367347</v>
      </c>
      <c r="Z83" s="190">
        <f>IFERROR(X83/V83,"-")</f>
        <v>62319.587628866</v>
      </c>
      <c r="AA83" s="190">
        <f>X83-J83</f>
        <v>1145000</v>
      </c>
      <c r="AB83" s="47">
        <f>X83/J83</f>
        <v>1.2336734693878</v>
      </c>
      <c r="AC83" s="60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42"/>
    <mergeCell ref="J29:J42"/>
    <mergeCell ref="U29:U42"/>
    <mergeCell ref="AA29:AA42"/>
    <mergeCell ref="AB29:AB42"/>
    <mergeCell ref="A43:A47"/>
    <mergeCell ref="J43:J47"/>
    <mergeCell ref="U43:U47"/>
    <mergeCell ref="AA43:AA47"/>
    <mergeCell ref="AB43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67"/>
    <mergeCell ref="J66:J67"/>
    <mergeCell ref="U66:U67"/>
    <mergeCell ref="AA66:AA67"/>
    <mergeCell ref="AB66:AB67"/>
    <mergeCell ref="A68:A69"/>
    <mergeCell ref="J68:J69"/>
    <mergeCell ref="U68:U69"/>
    <mergeCell ref="AA68:AA69"/>
    <mergeCell ref="AB68:AB69"/>
    <mergeCell ref="A70:A71"/>
    <mergeCell ref="J70:J71"/>
    <mergeCell ref="U70:U71"/>
    <mergeCell ref="AA70:AA71"/>
    <mergeCell ref="AB70:AB71"/>
    <mergeCell ref="A72:A73"/>
    <mergeCell ref="J72:J73"/>
    <mergeCell ref="U72:U73"/>
    <mergeCell ref="AA72:AA73"/>
    <mergeCell ref="AB72:AB73"/>
    <mergeCell ref="A74:A75"/>
    <mergeCell ref="J74:J75"/>
    <mergeCell ref="U74:U75"/>
    <mergeCell ref="AA74:AA75"/>
    <mergeCell ref="AB74:AB75"/>
    <mergeCell ref="A76:A80"/>
    <mergeCell ref="J76:J80"/>
    <mergeCell ref="U76:U80"/>
    <mergeCell ref="AA76:AA80"/>
    <mergeCell ref="AB76:AB80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230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1.78</v>
      </c>
      <c r="B6" s="203" t="s">
        <v>231</v>
      </c>
      <c r="C6" s="203" t="s">
        <v>232</v>
      </c>
      <c r="D6" s="203" t="s">
        <v>233</v>
      </c>
      <c r="E6" s="203" t="s">
        <v>132</v>
      </c>
      <c r="F6" s="203" t="s">
        <v>64</v>
      </c>
      <c r="G6" s="203" t="s">
        <v>234</v>
      </c>
      <c r="H6" s="90" t="s">
        <v>235</v>
      </c>
      <c r="I6" s="90" t="s">
        <v>145</v>
      </c>
      <c r="J6" s="188">
        <v>250000</v>
      </c>
      <c r="K6" s="81">
        <v>46</v>
      </c>
      <c r="L6" s="81">
        <v>0</v>
      </c>
      <c r="M6" s="81">
        <v>136</v>
      </c>
      <c r="N6" s="91">
        <v>12</v>
      </c>
      <c r="O6" s="92">
        <v>0</v>
      </c>
      <c r="P6" s="93">
        <f>N6+O6</f>
        <v>12</v>
      </c>
      <c r="Q6" s="82">
        <f>IFERROR(P6/M6,"-")</f>
        <v>0.088235294117647</v>
      </c>
      <c r="R6" s="81">
        <v>1</v>
      </c>
      <c r="S6" s="81">
        <v>4</v>
      </c>
      <c r="T6" s="82">
        <f>IFERROR(S6/(O6+P6),"-")</f>
        <v>0.33333333333333</v>
      </c>
      <c r="U6" s="182">
        <f>IFERROR(J6/SUM(P6:P7),"-")</f>
        <v>7142.8571428571</v>
      </c>
      <c r="V6" s="84">
        <v>3</v>
      </c>
      <c r="W6" s="82">
        <f>IF(P6=0,"-",V6/P6)</f>
        <v>0.25</v>
      </c>
      <c r="X6" s="186">
        <v>61000</v>
      </c>
      <c r="Y6" s="187">
        <f>IFERROR(X6/P6,"-")</f>
        <v>5083.3333333333</v>
      </c>
      <c r="Z6" s="187">
        <f>IFERROR(X6/V6,"-")</f>
        <v>20333.333333333</v>
      </c>
      <c r="AA6" s="188">
        <f>SUM(X6:X7)-SUM(J6:J7)</f>
        <v>195000</v>
      </c>
      <c r="AB6" s="85">
        <f>SUM(X6:X7)/SUM(J6:J7)</f>
        <v>1.78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0.083333333333333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2</v>
      </c>
      <c r="BF6" s="113">
        <f>IF(P6=0,"",IF(BE6=0,"",(BE6/P6)))</f>
        <v>0.16666666666667</v>
      </c>
      <c r="BG6" s="112">
        <v>1</v>
      </c>
      <c r="BH6" s="114">
        <f>IFERROR(BG6/BE6,"-")</f>
        <v>0.5</v>
      </c>
      <c r="BI6" s="115">
        <v>18000</v>
      </c>
      <c r="BJ6" s="116">
        <f>IFERROR(BI6/BE6,"-")</f>
        <v>9000</v>
      </c>
      <c r="BK6" s="117"/>
      <c r="BL6" s="117"/>
      <c r="BM6" s="117">
        <v>1</v>
      </c>
      <c r="BN6" s="119">
        <v>3</v>
      </c>
      <c r="BO6" s="120">
        <f>IF(P6=0,"",IF(BN6=0,"",(BN6/P6)))</f>
        <v>0.25</v>
      </c>
      <c r="BP6" s="121">
        <v>1</v>
      </c>
      <c r="BQ6" s="122">
        <f>IFERROR(BP6/BN6,"-")</f>
        <v>0.33333333333333</v>
      </c>
      <c r="BR6" s="123">
        <v>5000</v>
      </c>
      <c r="BS6" s="124">
        <f>IFERROR(BR6/BN6,"-")</f>
        <v>1666.6666666667</v>
      </c>
      <c r="BT6" s="125">
        <v>1</v>
      </c>
      <c r="BU6" s="125"/>
      <c r="BV6" s="125"/>
      <c r="BW6" s="126">
        <v>4</v>
      </c>
      <c r="BX6" s="127">
        <f>IF(P6=0,"",IF(BW6=0,"",(BW6/P6)))</f>
        <v>0.33333333333333</v>
      </c>
      <c r="BY6" s="128">
        <v>1</v>
      </c>
      <c r="BZ6" s="129">
        <f>IFERROR(BY6/BW6,"-")</f>
        <v>0.25</v>
      </c>
      <c r="CA6" s="130">
        <v>38000</v>
      </c>
      <c r="CB6" s="131">
        <f>IFERROR(CA6/BW6,"-")</f>
        <v>9500</v>
      </c>
      <c r="CC6" s="132"/>
      <c r="CD6" s="132"/>
      <c r="CE6" s="132">
        <v>1</v>
      </c>
      <c r="CF6" s="133">
        <v>2</v>
      </c>
      <c r="CG6" s="134">
        <f>IF(P6=0,"",IF(CF6=0,"",(CF6/P6)))</f>
        <v>0.16666666666667</v>
      </c>
      <c r="CH6" s="135"/>
      <c r="CI6" s="136">
        <f>IFERROR(CH6/CF6,"-")</f>
        <v>0</v>
      </c>
      <c r="CJ6" s="137"/>
      <c r="CK6" s="138">
        <f>IFERROR(CJ6/CF6,"-")</f>
        <v>0</v>
      </c>
      <c r="CL6" s="139"/>
      <c r="CM6" s="139"/>
      <c r="CN6" s="139"/>
      <c r="CO6" s="140">
        <v>3</v>
      </c>
      <c r="CP6" s="141">
        <v>61000</v>
      </c>
      <c r="CQ6" s="141">
        <v>38000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236</v>
      </c>
      <c r="C7" s="203"/>
      <c r="D7" s="203"/>
      <c r="E7" s="203"/>
      <c r="F7" s="203" t="s">
        <v>77</v>
      </c>
      <c r="G7" s="203"/>
      <c r="H7" s="90"/>
      <c r="I7" s="90"/>
      <c r="J7" s="188"/>
      <c r="K7" s="81">
        <v>145</v>
      </c>
      <c r="L7" s="81">
        <v>76</v>
      </c>
      <c r="M7" s="81">
        <v>69</v>
      </c>
      <c r="N7" s="91">
        <v>23</v>
      </c>
      <c r="O7" s="92">
        <v>0</v>
      </c>
      <c r="P7" s="93">
        <f>N7+O7</f>
        <v>23</v>
      </c>
      <c r="Q7" s="82">
        <f>IFERROR(P7/M7,"-")</f>
        <v>0.33333333333333</v>
      </c>
      <c r="R7" s="81">
        <v>8</v>
      </c>
      <c r="S7" s="81">
        <v>5</v>
      </c>
      <c r="T7" s="82">
        <f>IFERROR(S7/(O7+P7),"-")</f>
        <v>0.21739130434783</v>
      </c>
      <c r="U7" s="182"/>
      <c r="V7" s="84">
        <v>10</v>
      </c>
      <c r="W7" s="82">
        <f>IF(P7=0,"-",V7/P7)</f>
        <v>0.43478260869565</v>
      </c>
      <c r="X7" s="186">
        <v>384000</v>
      </c>
      <c r="Y7" s="187">
        <f>IFERROR(X7/P7,"-")</f>
        <v>16695.652173913</v>
      </c>
      <c r="Z7" s="187">
        <f>IFERROR(X7/V7,"-")</f>
        <v>38400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0.1304347826087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10</v>
      </c>
      <c r="BO7" s="120">
        <f>IF(P7=0,"",IF(BN7=0,"",(BN7/P7)))</f>
        <v>0.43478260869565</v>
      </c>
      <c r="BP7" s="121">
        <v>5</v>
      </c>
      <c r="BQ7" s="122">
        <f>IFERROR(BP7/BN7,"-")</f>
        <v>0.5</v>
      </c>
      <c r="BR7" s="123">
        <v>114000</v>
      </c>
      <c r="BS7" s="124">
        <f>IFERROR(BR7/BN7,"-")</f>
        <v>11400</v>
      </c>
      <c r="BT7" s="125">
        <v>2</v>
      </c>
      <c r="BU7" s="125">
        <v>2</v>
      </c>
      <c r="BV7" s="125">
        <v>1</v>
      </c>
      <c r="BW7" s="126">
        <v>8</v>
      </c>
      <c r="BX7" s="127">
        <f>IF(P7=0,"",IF(BW7=0,"",(BW7/P7)))</f>
        <v>0.34782608695652</v>
      </c>
      <c r="BY7" s="128">
        <v>4</v>
      </c>
      <c r="BZ7" s="129">
        <f>IFERROR(BY7/BW7,"-")</f>
        <v>0.5</v>
      </c>
      <c r="CA7" s="130">
        <v>63000</v>
      </c>
      <c r="CB7" s="131">
        <f>IFERROR(CA7/BW7,"-")</f>
        <v>7875</v>
      </c>
      <c r="CC7" s="132">
        <v>1</v>
      </c>
      <c r="CD7" s="132">
        <v>1</v>
      </c>
      <c r="CE7" s="132">
        <v>2</v>
      </c>
      <c r="CF7" s="133">
        <v>2</v>
      </c>
      <c r="CG7" s="134">
        <f>IF(P7=0,"",IF(CF7=0,"",(CF7/P7)))</f>
        <v>0.08695652173913</v>
      </c>
      <c r="CH7" s="135">
        <v>1</v>
      </c>
      <c r="CI7" s="136">
        <f>IFERROR(CH7/CF7,"-")</f>
        <v>0.5</v>
      </c>
      <c r="CJ7" s="137">
        <v>210000</v>
      </c>
      <c r="CK7" s="138">
        <f>IFERROR(CJ7/CF7,"-")</f>
        <v>105000</v>
      </c>
      <c r="CL7" s="139"/>
      <c r="CM7" s="139"/>
      <c r="CN7" s="139">
        <v>1</v>
      </c>
      <c r="CO7" s="140">
        <v>10</v>
      </c>
      <c r="CP7" s="141">
        <v>384000</v>
      </c>
      <c r="CQ7" s="141">
        <v>210000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0.14444444444444</v>
      </c>
      <c r="B8" s="203" t="s">
        <v>237</v>
      </c>
      <c r="C8" s="203" t="s">
        <v>238</v>
      </c>
      <c r="D8" s="203" t="s">
        <v>233</v>
      </c>
      <c r="E8" s="203" t="s">
        <v>132</v>
      </c>
      <c r="F8" s="203" t="s">
        <v>64</v>
      </c>
      <c r="G8" s="203" t="s">
        <v>239</v>
      </c>
      <c r="H8" s="90" t="s">
        <v>240</v>
      </c>
      <c r="I8" s="204" t="s">
        <v>90</v>
      </c>
      <c r="J8" s="188">
        <v>90000</v>
      </c>
      <c r="K8" s="81">
        <v>9</v>
      </c>
      <c r="L8" s="81">
        <v>0</v>
      </c>
      <c r="M8" s="81">
        <v>26</v>
      </c>
      <c r="N8" s="91">
        <v>1</v>
      </c>
      <c r="O8" s="92">
        <v>0</v>
      </c>
      <c r="P8" s="93">
        <f>N8+O8</f>
        <v>1</v>
      </c>
      <c r="Q8" s="82">
        <f>IFERROR(P8/M8,"-")</f>
        <v>0.038461538461538</v>
      </c>
      <c r="R8" s="81">
        <v>0</v>
      </c>
      <c r="S8" s="81">
        <v>1</v>
      </c>
      <c r="T8" s="82">
        <f>IFERROR(S8/(O8+P8),"-")</f>
        <v>1</v>
      </c>
      <c r="U8" s="182">
        <f>IFERROR(J8/SUM(P8:P9),"-")</f>
        <v>18000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-77000</v>
      </c>
      <c r="AB8" s="85">
        <f>SUM(X8:X9)/SUM(J8:J9)</f>
        <v>0.14444444444444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1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241</v>
      </c>
      <c r="C9" s="203"/>
      <c r="D9" s="203"/>
      <c r="E9" s="203"/>
      <c r="F9" s="203" t="s">
        <v>77</v>
      </c>
      <c r="G9" s="203"/>
      <c r="H9" s="90"/>
      <c r="I9" s="90"/>
      <c r="J9" s="188"/>
      <c r="K9" s="81">
        <v>690</v>
      </c>
      <c r="L9" s="81">
        <v>17</v>
      </c>
      <c r="M9" s="81">
        <v>7</v>
      </c>
      <c r="N9" s="91">
        <v>4</v>
      </c>
      <c r="O9" s="92">
        <v>0</v>
      </c>
      <c r="P9" s="93">
        <f>N9+O9</f>
        <v>4</v>
      </c>
      <c r="Q9" s="82">
        <f>IFERROR(P9/M9,"-")</f>
        <v>0.57142857142857</v>
      </c>
      <c r="R9" s="81">
        <v>1</v>
      </c>
      <c r="S9" s="81">
        <v>1</v>
      </c>
      <c r="T9" s="82">
        <f>IFERROR(S9/(O9+P9),"-")</f>
        <v>0.25</v>
      </c>
      <c r="U9" s="182"/>
      <c r="V9" s="84">
        <v>1</v>
      </c>
      <c r="W9" s="82">
        <f>IF(P9=0,"-",V9/P9)</f>
        <v>0.25</v>
      </c>
      <c r="X9" s="186">
        <v>13000</v>
      </c>
      <c r="Y9" s="187">
        <f>IFERROR(X9/P9,"-")</f>
        <v>3250</v>
      </c>
      <c r="Z9" s="187">
        <f>IFERROR(X9/V9,"-")</f>
        <v>13000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>
        <v>1</v>
      </c>
      <c r="BF9" s="113">
        <f>IF(P9=0,"",IF(BE9=0,"",(BE9/P9)))</f>
        <v>0.25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1</v>
      </c>
      <c r="BO9" s="120">
        <f>IF(P9=0,"",IF(BN9=0,"",(BN9/P9)))</f>
        <v>0.25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0.5</v>
      </c>
      <c r="BY9" s="128">
        <v>1</v>
      </c>
      <c r="BZ9" s="129">
        <f>IFERROR(BY9/BW9,"-")</f>
        <v>0.5</v>
      </c>
      <c r="CA9" s="130">
        <v>13000</v>
      </c>
      <c r="CB9" s="131">
        <f>IFERROR(CA9/BW9,"-")</f>
        <v>6500</v>
      </c>
      <c r="CC9" s="132"/>
      <c r="CD9" s="132"/>
      <c r="CE9" s="132">
        <v>1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13000</v>
      </c>
      <c r="CQ9" s="141">
        <v>13000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1.3470588235294</v>
      </c>
      <c r="B12" s="39"/>
      <c r="C12" s="39"/>
      <c r="D12" s="39"/>
      <c r="E12" s="39"/>
      <c r="F12" s="39"/>
      <c r="G12" s="40" t="s">
        <v>242</v>
      </c>
      <c r="H12" s="40"/>
      <c r="I12" s="40"/>
      <c r="J12" s="190">
        <f>SUM(J6:J11)</f>
        <v>340000</v>
      </c>
      <c r="K12" s="41">
        <f>SUM(K6:K11)</f>
        <v>890</v>
      </c>
      <c r="L12" s="41">
        <f>SUM(L6:L11)</f>
        <v>93</v>
      </c>
      <c r="M12" s="41">
        <f>SUM(M6:M11)</f>
        <v>238</v>
      </c>
      <c r="N12" s="41">
        <f>SUM(N6:N11)</f>
        <v>40</v>
      </c>
      <c r="O12" s="41">
        <f>SUM(O6:O11)</f>
        <v>0</v>
      </c>
      <c r="P12" s="41">
        <f>SUM(P6:P11)</f>
        <v>40</v>
      </c>
      <c r="Q12" s="42">
        <f>IFERROR(P12/M12,"-")</f>
        <v>0.16806722689076</v>
      </c>
      <c r="R12" s="78">
        <f>SUM(R6:R11)</f>
        <v>10</v>
      </c>
      <c r="S12" s="78">
        <f>SUM(S6:S11)</f>
        <v>11</v>
      </c>
      <c r="T12" s="42">
        <f>IFERROR(R12/P12,"-")</f>
        <v>0.25</v>
      </c>
      <c r="U12" s="184">
        <f>IFERROR(J12/P12,"-")</f>
        <v>8500</v>
      </c>
      <c r="V12" s="44">
        <f>SUM(V6:V11)</f>
        <v>14</v>
      </c>
      <c r="W12" s="42">
        <f>IFERROR(V12/P12,"-")</f>
        <v>0.35</v>
      </c>
      <c r="X12" s="190">
        <f>SUM(X6:X11)</f>
        <v>458000</v>
      </c>
      <c r="Y12" s="190">
        <f>IFERROR(X12/P12,"-")</f>
        <v>11450</v>
      </c>
      <c r="Z12" s="190">
        <f>IFERROR(X12/V12,"-")</f>
        <v>32714.285714286</v>
      </c>
      <c r="AA12" s="190">
        <f>X12-J12</f>
        <v>118000</v>
      </c>
      <c r="AB12" s="47">
        <f>X12/J12</f>
        <v>1.3470588235294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