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<sst xmlns="http://schemas.openxmlformats.org/spreadsheetml/2006/main" uniqueCount="282">
  <si>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</si>
  <si>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</si>
  <si>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</si>
  <si>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</si>
  <si>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</si>
  <si>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</si>
  <si>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</si>
  <si>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</si>
  <si>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</si>
  <si>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</si>
  <si>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</si>
  <si>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</si>
  <si>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</si>
  <si>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</si>
  <si>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</si>
  <si>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</si>
  <si>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</si>
  <si>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</si>
  <si>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</si>
  <si>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</si>
  <si>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</si>
  <si>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</si>
  <si>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</si>
  <si>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</si>
  <si>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</si>
  <si>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</si>
  <si>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</si>
  <si>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</si>
  <si>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</si>
  <si>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</si>
  <si>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</si>
  <si>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</si>
  <si>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</si>
  <si>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</si>
  <si>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</si>
  <si>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</si>
  <si>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</si>
  <si>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</si>
  <si>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</si>
  <si>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</si>
  <si>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</si>
  <si>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</si>
  <si>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</si>
  <si>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</si>
  <si>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</si>
  <si>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</si>
  <si>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</si>
  <si>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</si>
  <si>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</si>
  <si>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</si>
  <si>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</si>
  <si>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</si>
  <si>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</si>
  <si>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</si>
  <si>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</si>
  <si>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</si>
  <si>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</si>
  <si>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</si>
  <si>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</si>
  <si>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</si>
  <si>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</si>
  <si>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ks198</t>
  </si>
  <si>
    <t>右女9</t>
  </si>
  <si>
    <t>久々に興奮しました</t>
  </si>
  <si>
    <t>TOP</t>
  </si>
  <si>
    <t>サンスポ関東</t>
  </si>
  <si>
    <t>4C終面全5段</t>
  </si>
  <si>
    <t>1月09日(土)</t>
  </si>
  <si>
    <t>ks199</t>
  </si>
  <si>
    <t>空電</t>
  </si>
  <si>
    <t>ks200</t>
  </si>
  <si>
    <t>サンスポ関西</t>
  </si>
  <si>
    <t>全5段</t>
  </si>
  <si>
    <t>1月08日(金)</t>
  </si>
  <si>
    <t>ks201</t>
  </si>
  <si>
    <t>ks202</t>
  </si>
  <si>
    <t>漫画版リニューアル</t>
  </si>
  <si>
    <t>もう50代の熟女だけど</t>
  </si>
  <si>
    <t>1月31日(日)</t>
  </si>
  <si>
    <t>ks203</t>
  </si>
  <si>
    <t>ks204</t>
  </si>
  <si>
    <t>デイリースポーツ関西</t>
  </si>
  <si>
    <t>全5段・半5段段つかみ10段保証</t>
  </si>
  <si>
    <t>10段保証</t>
  </si>
  <si>
    <t>ks205</t>
  </si>
  <si>
    <t>雑誌版SPA</t>
  </si>
  <si>
    <t>出会える人数無制限</t>
  </si>
  <si>
    <t>ks206</t>
  </si>
  <si>
    <t>ks207</t>
  </si>
  <si>
    <t>風俗版</t>
  </si>
  <si>
    <t>熟女からゴリッゴリのお誘いを堪能せよ！</t>
  </si>
  <si>
    <t>ks208</t>
  </si>
  <si>
    <t>雑誌版りんご</t>
  </si>
  <si>
    <t>学生いませんギャルいません熟女熟女熟女</t>
  </si>
  <si>
    <t>ks209</t>
  </si>
  <si>
    <t>(空電共通)</t>
  </si>
  <si>
    <t>ks210</t>
  </si>
  <si>
    <t>スポーツ報知関東</t>
  </si>
  <si>
    <t>全5段つかみ4回</t>
  </si>
  <si>
    <t>1月11日(月)</t>
  </si>
  <si>
    <t>ks211</t>
  </si>
  <si>
    <t>1月16日(土)</t>
  </si>
  <si>
    <t>ks212</t>
  </si>
  <si>
    <t>1月23日(土)</t>
  </si>
  <si>
    <t>ks213</t>
  </si>
  <si>
    <t>求む50歳以上の女性</t>
  </si>
  <si>
    <t>1月29日(金)</t>
  </si>
  <si>
    <t>ks214</t>
  </si>
  <si>
    <t>空電 (共通)</t>
  </si>
  <si>
    <t>ks215</t>
  </si>
  <si>
    <t>①大正</t>
  </si>
  <si>
    <t>151「出会いの達人！次から次へとドドンと来い！」</t>
  </si>
  <si>
    <t>半2段・半3段つかみ10段保証</t>
  </si>
  <si>
    <t>1～10日</t>
  </si>
  <si>
    <t>ks216</t>
  </si>
  <si>
    <t>②右女3</t>
  </si>
  <si>
    <t>152「お願い！！一度だけ試して！ダメならすぐ退会していいから！」</t>
  </si>
  <si>
    <t>11～20日</t>
  </si>
  <si>
    <t>ks217</t>
  </si>
  <si>
    <t>③旧デイリー風</t>
  </si>
  <si>
    <t>153「若者ではなく【大人の男、限定】だからこそ楽しめるサービスがある」</t>
  </si>
  <si>
    <t>21～31日</t>
  </si>
  <si>
    <t>ks218</t>
  </si>
  <si>
    <t>ks219</t>
  </si>
  <si>
    <t>ks220</t>
  </si>
  <si>
    <t>ks221</t>
  </si>
  <si>
    <t>ks222</t>
  </si>
  <si>
    <t>ks223</t>
  </si>
  <si>
    <t>スポニチ関東</t>
  </si>
  <si>
    <t>半2段つかみ20段保証</t>
  </si>
  <si>
    <t>20段保証</t>
  </si>
  <si>
    <t>ks224</t>
  </si>
  <si>
    <t>ks225</t>
  </si>
  <si>
    <t>ks226</t>
  </si>
  <si>
    <t>④求人風</t>
  </si>
  <si>
    <t>154「ねぇ昨日、4人も会っちゃいましたよ！」</t>
  </si>
  <si>
    <t>ks227</t>
  </si>
  <si>
    <t>ks228</t>
  </si>
  <si>
    <t>ks229</t>
  </si>
  <si>
    <t>半3段つかみ20段保証</t>
  </si>
  <si>
    <t>ks230</t>
  </si>
  <si>
    <t>③右女3</t>
  </si>
  <si>
    <t>半5段つかみ20段保証</t>
  </si>
  <si>
    <t>ks231</t>
  </si>
  <si>
    <t>ks232</t>
  </si>
  <si>
    <t>①黒：右女3</t>
  </si>
  <si>
    <t>①もう50代の熟女だけど</t>
  </si>
  <si>
    <t>日刊ゲンダイ東海版</t>
  </si>
  <si>
    <t>全2段</t>
  </si>
  <si>
    <t>1～15日</t>
  </si>
  <si>
    <t>ks233</t>
  </si>
  <si>
    <t>②旧デイリー風</t>
  </si>
  <si>
    <t>②70歳までの出会いお手伝い</t>
  </si>
  <si>
    <t>16～31日</t>
  </si>
  <si>
    <t>ks234</t>
  </si>
  <si>
    <t>ks235</t>
  </si>
  <si>
    <t>大正版</t>
  </si>
  <si>
    <t>出会い求人</t>
  </si>
  <si>
    <t>スポーツ報知関西　1回目</t>
  </si>
  <si>
    <t>4C終面雑報</t>
  </si>
  <si>
    <t>1月07日(木)</t>
  </si>
  <si>
    <t>ks236</t>
  </si>
  <si>
    <t>面白⑦</t>
  </si>
  <si>
    <t>スポーツ報知関西　2回目</t>
  </si>
  <si>
    <t>ks237</t>
  </si>
  <si>
    <t>雑誌版SPA（りんごver）</t>
  </si>
  <si>
    <t>献身交際。キュートな四十路妻。</t>
  </si>
  <si>
    <t>スポーツ報知関西　3回目</t>
  </si>
  <si>
    <t>ks238</t>
  </si>
  <si>
    <t>面白⑧</t>
  </si>
  <si>
    <t>目が合いましたね</t>
  </si>
  <si>
    <t>スポーツ報知関西　4回目</t>
  </si>
  <si>
    <t>1月12日(火)</t>
  </si>
  <si>
    <t>ks239</t>
  </si>
  <si>
    <t>スポーツ報知関西　5回目</t>
  </si>
  <si>
    <t>1月14日(木)</t>
  </si>
  <si>
    <t>ks240</t>
  </si>
  <si>
    <t>スポーツ報知関西　6回目</t>
  </si>
  <si>
    <t>1月15日(金)</t>
  </si>
  <si>
    <t>ks241</t>
  </si>
  <si>
    <t>スポーツ報知関西　7回目</t>
  </si>
  <si>
    <t>ks242</t>
  </si>
  <si>
    <t>スポーツ報知関西　8回目</t>
  </si>
  <si>
    <t>1月17日(日)</t>
  </si>
  <si>
    <t>ks243</t>
  </si>
  <si>
    <t>スポーツ報知関西　9回目</t>
  </si>
  <si>
    <t>1月20日(水)</t>
  </si>
  <si>
    <t>ks244</t>
  </si>
  <si>
    <t>スポーツ報知関西　10回目</t>
  </si>
  <si>
    <t>1月21日(木)</t>
  </si>
  <si>
    <t>ks245</t>
  </si>
  <si>
    <t>スポーツ報知関西　11回目</t>
  </si>
  <si>
    <t>1月22日(金)</t>
  </si>
  <si>
    <t>ks246</t>
  </si>
  <si>
    <t>スポーツ報知関西　12回目</t>
  </si>
  <si>
    <t>ks247</t>
  </si>
  <si>
    <t>スポーツ報知関西　13回目</t>
  </si>
  <si>
    <t>1月24日(日)</t>
  </si>
  <si>
    <t>ks248</t>
  </si>
  <si>
    <t>共通</t>
  </si>
  <si>
    <t>ks249</t>
  </si>
  <si>
    <t>ks250</t>
  </si>
  <si>
    <t>ks251</t>
  </si>
  <si>
    <t>スポニチ関東 特価</t>
  </si>
  <si>
    <t>1月05日(火)</t>
  </si>
  <si>
    <t>ks252</t>
  </si>
  <si>
    <t>ks253</t>
  </si>
  <si>
    <t>スポニチ関西</t>
  </si>
  <si>
    <t>ks254</t>
  </si>
  <si>
    <t>ks255</t>
  </si>
  <si>
    <t>スポニチ関西 特価</t>
  </si>
  <si>
    <t>ks256</t>
  </si>
  <si>
    <t>ks257</t>
  </si>
  <si>
    <t>熟女版</t>
  </si>
  <si>
    <t>1月30日(土)</t>
  </si>
  <si>
    <t>ks258</t>
  </si>
  <si>
    <t>ks259</t>
  </si>
  <si>
    <t>1C終面全5段</t>
  </si>
  <si>
    <t>ks260</t>
  </si>
  <si>
    <t>ks261</t>
  </si>
  <si>
    <t>C版</t>
  </si>
  <si>
    <t>女性からナンパしてほしい</t>
  </si>
  <si>
    <t>ニッカン関西</t>
  </si>
  <si>
    <t>ks262</t>
  </si>
  <si>
    <t>ks263</t>
  </si>
  <si>
    <t>ks264</t>
  </si>
  <si>
    <t>ks265</t>
  </si>
  <si>
    <t>ks266</t>
  </si>
  <si>
    <t>ks267</t>
  </si>
  <si>
    <t>ks268</t>
  </si>
  <si>
    <t>ks269</t>
  </si>
  <si>
    <t>ドンドン出会える</t>
  </si>
  <si>
    <t>4C半5段</t>
  </si>
  <si>
    <t>ks270</t>
  </si>
  <si>
    <t>ks271</t>
  </si>
  <si>
    <t>ks272</t>
  </si>
  <si>
    <t>ks273</t>
  </si>
  <si>
    <t>ks274</t>
  </si>
  <si>
    <t>ks275</t>
  </si>
  <si>
    <t>コンパニオン版</t>
  </si>
  <si>
    <t>4C雑報</t>
  </si>
  <si>
    <t>1月10日(日)</t>
  </si>
  <si>
    <t>ks276</t>
  </si>
  <si>
    <t>ks277</t>
  </si>
  <si>
    <t>旧デイリー風</t>
  </si>
  <si>
    <t>ks278</t>
  </si>
  <si>
    <t>ks279</t>
  </si>
  <si>
    <t>ks280</t>
  </si>
  <si>
    <t>ks281</t>
  </si>
  <si>
    <t>興奮版</t>
  </si>
  <si>
    <t>ks282</t>
  </si>
  <si>
    <t>ks283</t>
  </si>
  <si>
    <t>東スポ・大スポ・九スポ・中京</t>
  </si>
  <si>
    <t>記事枠</t>
  </si>
  <si>
    <t>ks284</t>
  </si>
  <si>
    <t>ks285</t>
  </si>
  <si>
    <t>記事(ノーマル)</t>
  </si>
  <si>
    <t>4C記事枠</t>
  </si>
  <si>
    <t>ks286</t>
  </si>
  <si>
    <t>記事(赤)</t>
  </si>
  <si>
    <t>ks287</t>
  </si>
  <si>
    <t>記事(青)</t>
  </si>
  <si>
    <t>ks288</t>
  </si>
  <si>
    <t>記事(黄)</t>
  </si>
  <si>
    <t>ks289</t>
  </si>
  <si>
    <t>新聞 TOTAL</t>
  </si>
  <si>
    <t>●雑誌 広告</t>
  </si>
  <si>
    <t>rz023</t>
  </si>
  <si>
    <t>日本ジャーナル出版</t>
  </si>
  <si>
    <t>サプリ版2</t>
  </si>
  <si>
    <t>週刊実話</t>
  </si>
  <si>
    <t>4C1P</t>
  </si>
  <si>
    <t>1月28日(木)</t>
  </si>
  <si>
    <t>rz024</t>
  </si>
  <si>
    <t>rz025</t>
  </si>
  <si>
    <t>ぶんか社</t>
  </si>
  <si>
    <t>黄色黒版</t>
  </si>
  <si>
    <t>EX MAX</t>
  </si>
  <si>
    <t>表4</t>
  </si>
  <si>
    <t>1月26日(火)</t>
  </si>
  <si>
    <t>rz026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</si>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</sst>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92</v>
      </c>
      <c r="D6" s="195">
        <v>5255000</v>
      </c>
      <c r="E6" s="81">
        <v>1990</v>
      </c>
      <c r="F6" s="81">
        <v>847</v>
      </c>
      <c r="G6" s="81">
        <v>3577</v>
      </c>
      <c r="H6" s="91">
        <v>472</v>
      </c>
      <c r="I6" s="92">
        <v>2</v>
      </c>
      <c r="J6" s="145">
        <f>H6+I6</f>
        <v>474</v>
      </c>
      <c r="K6" s="82">
        <f>IFERROR(J6/G6,"-")</f>
        <v>0.13251327928432</v>
      </c>
      <c r="L6" s="81">
        <v>97</v>
      </c>
      <c r="M6" s="81">
        <v>140</v>
      </c>
      <c r="N6" s="82">
        <f>IFERROR(L6/J6,"-")</f>
        <v>0.20464135021097</v>
      </c>
      <c r="O6" s="83">
        <f>IFERROR(D6/J6,"-")</f>
        <v>11086.497890295</v>
      </c>
      <c r="P6" s="84">
        <v>120</v>
      </c>
      <c r="Q6" s="82">
        <f>IFERROR(P6/J6,"-")</f>
        <v>0.25316455696203</v>
      </c>
      <c r="R6" s="200">
        <v>14367700</v>
      </c>
      <c r="S6" s="201">
        <f>IFERROR(R6/J6,"-")</f>
        <v>30311.603375527</v>
      </c>
      <c r="T6" s="201">
        <f>IFERROR(R6/P6,"-")</f>
        <v>119730.83333333</v>
      </c>
      <c r="U6" s="195">
        <f>IFERROR(R6-D6,"-")</f>
        <v>9112700</v>
      </c>
      <c r="V6" s="85">
        <f>R6/D6</f>
        <v>2.7341008563273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280000</v>
      </c>
      <c r="E7" s="81">
        <v>290</v>
      </c>
      <c r="F7" s="81">
        <v>108</v>
      </c>
      <c r="G7" s="81">
        <v>231</v>
      </c>
      <c r="H7" s="91">
        <v>56</v>
      </c>
      <c r="I7" s="92">
        <v>0</v>
      </c>
      <c r="J7" s="145">
        <f>H7+I7</f>
        <v>56</v>
      </c>
      <c r="K7" s="82">
        <f>IFERROR(J7/G7,"-")</f>
        <v>0.24242424242424</v>
      </c>
      <c r="L7" s="81">
        <v>6</v>
      </c>
      <c r="M7" s="81">
        <v>16</v>
      </c>
      <c r="N7" s="82">
        <f>IFERROR(L7/J7,"-")</f>
        <v>0.10714285714286</v>
      </c>
      <c r="O7" s="83">
        <f>IFERROR(D7/J7,"-")</f>
        <v>5000</v>
      </c>
      <c r="P7" s="84">
        <v>9</v>
      </c>
      <c r="Q7" s="82">
        <f>IFERROR(P7/J7,"-")</f>
        <v>0.16071428571429</v>
      </c>
      <c r="R7" s="200">
        <v>251000</v>
      </c>
      <c r="S7" s="201">
        <f>IFERROR(R7/J7,"-")</f>
        <v>4482.1428571429</v>
      </c>
      <c r="T7" s="201">
        <f>IFERROR(R7/P7,"-")</f>
        <v>27888.888888889</v>
      </c>
      <c r="U7" s="195">
        <f>IFERROR(R7-D7,"-")</f>
        <v>-29000</v>
      </c>
      <c r="V7" s="85">
        <f>R7/D7</f>
        <v>0.89642857142857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5535000</v>
      </c>
      <c r="E10" s="41">
        <f>SUM(E6:E8)</f>
        <v>2280</v>
      </c>
      <c r="F10" s="41">
        <f>SUM(F6:F8)</f>
        <v>955</v>
      </c>
      <c r="G10" s="41">
        <f>SUM(G6:G8)</f>
        <v>3808</v>
      </c>
      <c r="H10" s="41">
        <f>SUM(H6:H8)</f>
        <v>528</v>
      </c>
      <c r="I10" s="41">
        <f>SUM(I6:I8)</f>
        <v>2</v>
      </c>
      <c r="J10" s="41">
        <f>SUM(J6:J8)</f>
        <v>530</v>
      </c>
      <c r="K10" s="42">
        <f>IFERROR(J10/G10,"-")</f>
        <v>0.13918067226891</v>
      </c>
      <c r="L10" s="78">
        <f>SUM(L6:L8)</f>
        <v>103</v>
      </c>
      <c r="M10" s="78">
        <f>SUM(M6:M8)</f>
        <v>156</v>
      </c>
      <c r="N10" s="42">
        <f>IFERROR(L10/J10,"-")</f>
        <v>0.19433962264151</v>
      </c>
      <c r="O10" s="43">
        <f>IFERROR(D10/J10,"-")</f>
        <v>10443.396226415</v>
      </c>
      <c r="P10" s="44">
        <f>SUM(P6:P8)</f>
        <v>129</v>
      </c>
      <c r="Q10" s="42">
        <f>IFERROR(P10/J10,"-")</f>
        <v>0.24339622641509</v>
      </c>
      <c r="R10" s="45">
        <f>SUM(R6:R8)</f>
        <v>14618700</v>
      </c>
      <c r="S10" s="45">
        <f>IFERROR(R10/J10,"-")</f>
        <v>27582.452830189</v>
      </c>
      <c r="T10" s="45">
        <f>IFERROR(R10/P10,"-")</f>
        <v>113323.25581395</v>
      </c>
      <c r="U10" s="46">
        <f>SUM(U6:U8)</f>
        <v>9083700</v>
      </c>
      <c r="V10" s="47">
        <f>IFERROR(R10/D10,"-")</f>
        <v>2.6411382113821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0.40175438596491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24</v>
      </c>
      <c r="L6" s="81">
        <v>0</v>
      </c>
      <c r="M6" s="81">
        <v>105</v>
      </c>
      <c r="N6" s="91">
        <v>12</v>
      </c>
      <c r="O6" s="92">
        <v>0</v>
      </c>
      <c r="P6" s="93">
        <f>N6+O6</f>
        <v>12</v>
      </c>
      <c r="Q6" s="82">
        <f>IFERROR(P6/M6,"-")</f>
        <v>0.11428571428571</v>
      </c>
      <c r="R6" s="81">
        <v>0</v>
      </c>
      <c r="S6" s="81">
        <v>4</v>
      </c>
      <c r="T6" s="82">
        <f>IFERROR(S6/(O6+P6),"-")</f>
        <v>0.33333333333333</v>
      </c>
      <c r="U6" s="182">
        <f>IFERROR(J6/SUM(P6:P11),"-")</f>
        <v>14250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SUM(X6:X11)-SUM(J6:J11)</f>
        <v>-341000</v>
      </c>
      <c r="AB6" s="85">
        <f>SUM(X6:X11)/SUM(J6:J11)</f>
        <v>0.40175438596491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0.41666666666667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39</v>
      </c>
      <c r="L7" s="81">
        <v>34</v>
      </c>
      <c r="M7" s="81">
        <v>19</v>
      </c>
      <c r="N7" s="91">
        <v>14</v>
      </c>
      <c r="O7" s="92">
        <v>0</v>
      </c>
      <c r="P7" s="93">
        <f>N7+O7</f>
        <v>14</v>
      </c>
      <c r="Q7" s="82">
        <f>IFERROR(P7/M7,"-")</f>
        <v>0.73684210526316</v>
      </c>
      <c r="R7" s="81">
        <v>6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0.28571428571429</v>
      </c>
      <c r="X7" s="186">
        <v>52000</v>
      </c>
      <c r="Y7" s="187">
        <f>IFERROR(X7/P7,"-")</f>
        <v>3714.2857142857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6</v>
      </c>
      <c r="BO7" s="120">
        <f>IF(P7=0,"",IF(BN7=0,"",(BN7/P7)))</f>
        <v>0.42857142857143</v>
      </c>
      <c r="BP7" s="121">
        <v>2</v>
      </c>
      <c r="BQ7" s="122">
        <f>IFERROR(BP7/BN7,"-")</f>
        <v>0.33333333333333</v>
      </c>
      <c r="BR7" s="123">
        <v>4000</v>
      </c>
      <c r="BS7" s="124">
        <f>IFERROR(BR7/BN7,"-")</f>
        <v>666.66666666667</v>
      </c>
      <c r="BT7" s="125">
        <v>2</v>
      </c>
      <c r="BU7" s="125"/>
      <c r="BV7" s="125"/>
      <c r="BW7" s="126">
        <v>8</v>
      </c>
      <c r="BX7" s="127">
        <f>IF(P7=0,"",IF(BW7=0,"",(BW7/P7)))</f>
        <v>0.57142857142857</v>
      </c>
      <c r="BY7" s="128">
        <v>2</v>
      </c>
      <c r="BZ7" s="129">
        <f>IFERROR(BY7/BW7,"-")</f>
        <v>0.25</v>
      </c>
      <c r="CA7" s="130">
        <v>48000</v>
      </c>
      <c r="CB7" s="131">
        <f>IFERROR(CA7/BW7,"-")</f>
        <v>6000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52000</v>
      </c>
      <c r="CQ7" s="141">
        <v>35000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72</v>
      </c>
      <c r="I8" s="90" t="s">
        <v>73</v>
      </c>
      <c r="J8" s="188"/>
      <c r="K8" s="81">
        <v>13</v>
      </c>
      <c r="L8" s="81">
        <v>0</v>
      </c>
      <c r="M8" s="81">
        <v>30</v>
      </c>
      <c r="N8" s="91">
        <v>5</v>
      </c>
      <c r="O8" s="92">
        <v>0</v>
      </c>
      <c r="P8" s="93">
        <f>N8+O8</f>
        <v>5</v>
      </c>
      <c r="Q8" s="82">
        <f>IFERROR(P8/M8,"-")</f>
        <v>0.16666666666667</v>
      </c>
      <c r="R8" s="81">
        <v>1</v>
      </c>
      <c r="S8" s="81">
        <v>2</v>
      </c>
      <c r="T8" s="82">
        <f>IFERROR(S8/(O8+P8),"-")</f>
        <v>0.4</v>
      </c>
      <c r="U8" s="182"/>
      <c r="V8" s="84">
        <v>1</v>
      </c>
      <c r="W8" s="82">
        <f>IF(P8=0,"-",V8/P8)</f>
        <v>0.2</v>
      </c>
      <c r="X8" s="186">
        <v>2000</v>
      </c>
      <c r="Y8" s="187">
        <f>IFERROR(X8/P8,"-")</f>
        <v>400</v>
      </c>
      <c r="Z8" s="187">
        <f>IFERROR(X8/V8,"-")</f>
        <v>2000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>
        <v>1</v>
      </c>
      <c r="BH8" s="114">
        <f>IFERROR(BG8/BE8,"-")</f>
        <v>0.5</v>
      </c>
      <c r="BI8" s="115">
        <v>2000</v>
      </c>
      <c r="BJ8" s="116">
        <f>IFERROR(BI8/BE8,"-")</f>
        <v>1000</v>
      </c>
      <c r="BK8" s="117">
        <v>1</v>
      </c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</v>
      </c>
      <c r="CQ8" s="141">
        <v>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17</v>
      </c>
      <c r="L9" s="81">
        <v>15</v>
      </c>
      <c r="M9" s="81">
        <v>28</v>
      </c>
      <c r="N9" s="91">
        <v>3</v>
      </c>
      <c r="O9" s="92">
        <v>0</v>
      </c>
      <c r="P9" s="93">
        <f>N9+O9</f>
        <v>3</v>
      </c>
      <c r="Q9" s="82">
        <f>IFERROR(P9/M9,"-")</f>
        <v>0.10714285714286</v>
      </c>
      <c r="R9" s="81">
        <v>2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0.66666666666667</v>
      </c>
      <c r="X9" s="186">
        <v>160000</v>
      </c>
      <c r="Y9" s="187">
        <f>IFERROR(X9/P9,"-")</f>
        <v>53333.333333333</v>
      </c>
      <c r="Z9" s="187">
        <f>IFERROR(X9/V9,"-")</f>
        <v>80000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>
        <v>2</v>
      </c>
      <c r="BZ9" s="129">
        <f>IFERROR(BY9/BW9,"-")</f>
        <v>1</v>
      </c>
      <c r="CA9" s="130">
        <v>160000</v>
      </c>
      <c r="CB9" s="131">
        <f>IFERROR(CA9/BW9,"-")</f>
        <v>80000</v>
      </c>
      <c r="CC9" s="132">
        <v>1</v>
      </c>
      <c r="CD9" s="132"/>
      <c r="CE9" s="132">
        <v>1</v>
      </c>
      <c r="CF9" s="133">
        <v>1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160000</v>
      </c>
      <c r="CQ9" s="141">
        <v>157000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71</v>
      </c>
      <c r="H10" s="90" t="s">
        <v>72</v>
      </c>
      <c r="I10" s="205" t="s">
        <v>78</v>
      </c>
      <c r="J10" s="188"/>
      <c r="K10" s="81">
        <v>9</v>
      </c>
      <c r="L10" s="81">
        <v>0</v>
      </c>
      <c r="M10" s="81">
        <v>20</v>
      </c>
      <c r="N10" s="91">
        <v>4</v>
      </c>
      <c r="O10" s="92">
        <v>0</v>
      </c>
      <c r="P10" s="93">
        <f>N10+O10</f>
        <v>4</v>
      </c>
      <c r="Q10" s="82">
        <f>IFERROR(P10/M10,"-")</f>
        <v>0.2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1</v>
      </c>
      <c r="W10" s="82">
        <f>IF(P10=0,"-",V10/P10)</f>
        <v>0.25</v>
      </c>
      <c r="X10" s="186">
        <v>15000</v>
      </c>
      <c r="Y10" s="187">
        <f>IFERROR(X10/P10,"-")</f>
        <v>3750</v>
      </c>
      <c r="Z10" s="187">
        <f>IFERROR(X10/V10,"-")</f>
        <v>15000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0.75</v>
      </c>
      <c r="BP10" s="121">
        <v>1</v>
      </c>
      <c r="BQ10" s="122">
        <f>IFERROR(BP10/BN10,"-")</f>
        <v>0.33333333333333</v>
      </c>
      <c r="BR10" s="123">
        <v>15000</v>
      </c>
      <c r="BS10" s="124">
        <f>IFERROR(BR10/BN10,"-")</f>
        <v>5000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15000</v>
      </c>
      <c r="CQ10" s="141">
        <v>15000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32</v>
      </c>
      <c r="L11" s="81">
        <v>22</v>
      </c>
      <c r="M11" s="81">
        <v>8</v>
      </c>
      <c r="N11" s="91">
        <v>2</v>
      </c>
      <c r="O11" s="92">
        <v>0</v>
      </c>
      <c r="P11" s="93">
        <f>N11+O11</f>
        <v>2</v>
      </c>
      <c r="Q11" s="82">
        <f>IFERROR(P11/M11,"-")</f>
        <v>0.25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26.3</v>
      </c>
      <c r="B12" s="203" t="s">
        <v>80</v>
      </c>
      <c r="C12" s="203"/>
      <c r="D12" s="203" t="s">
        <v>62</v>
      </c>
      <c r="E12" s="203" t="s">
        <v>63</v>
      </c>
      <c r="F12" s="203" t="s">
        <v>64</v>
      </c>
      <c r="G12" s="203" t="s">
        <v>81</v>
      </c>
      <c r="H12" s="90" t="s">
        <v>82</v>
      </c>
      <c r="I12" s="90" t="s">
        <v>83</v>
      </c>
      <c r="J12" s="188">
        <v>200000</v>
      </c>
      <c r="K12" s="81">
        <v>19</v>
      </c>
      <c r="L12" s="81">
        <v>0</v>
      </c>
      <c r="M12" s="81">
        <v>69</v>
      </c>
      <c r="N12" s="91">
        <v>4</v>
      </c>
      <c r="O12" s="92">
        <v>0</v>
      </c>
      <c r="P12" s="93">
        <f>N12+O12</f>
        <v>4</v>
      </c>
      <c r="Q12" s="82">
        <f>IFERROR(P12/M12,"-")</f>
        <v>0.057971014492754</v>
      </c>
      <c r="R12" s="81">
        <v>1</v>
      </c>
      <c r="S12" s="81">
        <v>1</v>
      </c>
      <c r="T12" s="82">
        <f>IFERROR(S12/(O12+P12),"-")</f>
        <v>0.25</v>
      </c>
      <c r="U12" s="182">
        <f>IFERROR(J12/SUM(P12:P17),"-")</f>
        <v>4761.9047619048</v>
      </c>
      <c r="V12" s="84">
        <v>1</v>
      </c>
      <c r="W12" s="82">
        <f>IF(P12=0,"-",V12/P12)</f>
        <v>0.25</v>
      </c>
      <c r="X12" s="186">
        <v>5170000</v>
      </c>
      <c r="Y12" s="187">
        <f>IFERROR(X12/P12,"-")</f>
        <v>1292500</v>
      </c>
      <c r="Z12" s="187">
        <f>IFERROR(X12/V12,"-")</f>
        <v>5170000</v>
      </c>
      <c r="AA12" s="188">
        <f>SUM(X12:X17)-SUM(J12:J17)</f>
        <v>5060000</v>
      </c>
      <c r="AB12" s="85">
        <f>SUM(X12:X17)/SUM(J12:J17)</f>
        <v>26.3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0.25</v>
      </c>
      <c r="BY12" s="128">
        <v>1</v>
      </c>
      <c r="BZ12" s="129">
        <f>IFERROR(BY12/BW12,"-")</f>
        <v>1</v>
      </c>
      <c r="CA12" s="130">
        <v>5170000</v>
      </c>
      <c r="CB12" s="131">
        <f>IFERROR(CA12/BW12,"-")</f>
        <v>5170000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5170000</v>
      </c>
      <c r="CQ12" s="141">
        <v>5170000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64</v>
      </c>
      <c r="G13" s="203"/>
      <c r="H13" s="90" t="s">
        <v>82</v>
      </c>
      <c r="I13" s="90"/>
      <c r="J13" s="188"/>
      <c r="K13" s="81">
        <v>15</v>
      </c>
      <c r="L13" s="81">
        <v>0</v>
      </c>
      <c r="M13" s="81">
        <v>53</v>
      </c>
      <c r="N13" s="91">
        <v>5</v>
      </c>
      <c r="O13" s="92">
        <v>0</v>
      </c>
      <c r="P13" s="93">
        <f>N13+O13</f>
        <v>5</v>
      </c>
      <c r="Q13" s="82">
        <f>IFERROR(P13/M13,"-")</f>
        <v>0.094339622641509</v>
      </c>
      <c r="R13" s="81">
        <v>0</v>
      </c>
      <c r="S13" s="81">
        <v>3</v>
      </c>
      <c r="T13" s="82">
        <f>IFERROR(S13/(O13+P13),"-")</f>
        <v>0.6</v>
      </c>
      <c r="U13" s="182"/>
      <c r="V13" s="84">
        <v>2</v>
      </c>
      <c r="W13" s="82">
        <f>IF(P13=0,"-",V13/P13)</f>
        <v>0.4</v>
      </c>
      <c r="X13" s="186">
        <v>12000</v>
      </c>
      <c r="Y13" s="187">
        <f>IFERROR(X13/P13,"-")</f>
        <v>2400</v>
      </c>
      <c r="Z13" s="187">
        <f>IFERROR(X13/V13,"-")</f>
        <v>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4</v>
      </c>
      <c r="BO13" s="120">
        <f>IF(P13=0,"",IF(BN13=0,"",(BN13/P13)))</f>
        <v>0.8</v>
      </c>
      <c r="BP13" s="121">
        <v>2</v>
      </c>
      <c r="BQ13" s="122">
        <f>IFERROR(BP13/BN13,"-")</f>
        <v>0.5</v>
      </c>
      <c r="BR13" s="123">
        <v>12000</v>
      </c>
      <c r="BS13" s="124">
        <f>IFERROR(BR13/BN13,"-")</f>
        <v>3000</v>
      </c>
      <c r="BT13" s="125">
        <v>1</v>
      </c>
      <c r="BU13" s="125">
        <v>1</v>
      </c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12000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76</v>
      </c>
      <c r="E14" s="203" t="s">
        <v>77</v>
      </c>
      <c r="F14" s="203" t="s">
        <v>64</v>
      </c>
      <c r="G14" s="203"/>
      <c r="H14" s="90" t="s">
        <v>82</v>
      </c>
      <c r="I14" s="90"/>
      <c r="J14" s="188"/>
      <c r="K14" s="81">
        <v>15</v>
      </c>
      <c r="L14" s="81">
        <v>0</v>
      </c>
      <c r="M14" s="81">
        <v>79</v>
      </c>
      <c r="N14" s="91">
        <v>7</v>
      </c>
      <c r="O14" s="92">
        <v>0</v>
      </c>
      <c r="P14" s="93">
        <f>N14+O14</f>
        <v>7</v>
      </c>
      <c r="Q14" s="82">
        <f>IFERROR(P14/M14,"-")</f>
        <v>0.088607594936709</v>
      </c>
      <c r="R14" s="81">
        <v>1</v>
      </c>
      <c r="S14" s="81">
        <v>5</v>
      </c>
      <c r="T14" s="82">
        <f>IFERROR(S14/(O14+P14),"-")</f>
        <v>0.71428571428571</v>
      </c>
      <c r="U14" s="182"/>
      <c r="V14" s="84">
        <v>1</v>
      </c>
      <c r="W14" s="82">
        <f>IF(P14=0,"-",V14/P14)</f>
        <v>0.14285714285714</v>
      </c>
      <c r="X14" s="186">
        <v>5000</v>
      </c>
      <c r="Y14" s="187">
        <f>IFERROR(X14/P14,"-")</f>
        <v>714.28571428571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0.14285714285714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0.71428571428571</v>
      </c>
      <c r="BP14" s="121">
        <v>1</v>
      </c>
      <c r="BQ14" s="122">
        <f>IFERROR(BP14/BN14,"-")</f>
        <v>0.2</v>
      </c>
      <c r="BR14" s="123">
        <v>5000</v>
      </c>
      <c r="BS14" s="124">
        <f>IFERROR(BR14/BN14,"-")</f>
        <v>1000</v>
      </c>
      <c r="BT14" s="125"/>
      <c r="BU14" s="125">
        <v>1</v>
      </c>
      <c r="BV14" s="125"/>
      <c r="BW14" s="126">
        <v>1</v>
      </c>
      <c r="BX14" s="127">
        <f>IF(P14=0,"",IF(BW14=0,"",(BW14/P14)))</f>
        <v>0.14285714285714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/>
      <c r="H15" s="90" t="s">
        <v>82</v>
      </c>
      <c r="I15" s="90"/>
      <c r="J15" s="188"/>
      <c r="K15" s="81">
        <v>21</v>
      </c>
      <c r="L15" s="81">
        <v>0</v>
      </c>
      <c r="M15" s="81">
        <v>39</v>
      </c>
      <c r="N15" s="91">
        <v>4</v>
      </c>
      <c r="O15" s="92">
        <v>0</v>
      </c>
      <c r="P15" s="93">
        <f>N15+O15</f>
        <v>4</v>
      </c>
      <c r="Q15" s="82">
        <f>IFERROR(P15/M15,"-")</f>
        <v>0.1025641025641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7000</v>
      </c>
      <c r="Y15" s="187">
        <f>IFERROR(X15/P15,"-")</f>
        <v>1750</v>
      </c>
      <c r="Z15" s="187">
        <f>IFERROR(X15/V15,"-")</f>
        <v>7000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>
        <v>1</v>
      </c>
      <c r="BZ15" s="129">
        <f>IFERROR(BY15/BW15,"-")</f>
        <v>1</v>
      </c>
      <c r="CA15" s="130">
        <v>7000</v>
      </c>
      <c r="CB15" s="131">
        <f>IFERROR(CA15/BW15,"-")</f>
        <v>7000</v>
      </c>
      <c r="CC15" s="132"/>
      <c r="CD15" s="132"/>
      <c r="CE15" s="132">
        <v>1</v>
      </c>
      <c r="CF15" s="133">
        <v>2</v>
      </c>
      <c r="CG15" s="134">
        <f>IF(P15=0,"",IF(CF15=0,"",(CF15/P15)))</f>
        <v>0.5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7000</v>
      </c>
      <c r="CQ15" s="141">
        <v>7000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92</v>
      </c>
      <c r="E16" s="203" t="s">
        <v>93</v>
      </c>
      <c r="F16" s="203" t="s">
        <v>64</v>
      </c>
      <c r="G16" s="203"/>
      <c r="H16" s="90" t="s">
        <v>82</v>
      </c>
      <c r="I16" s="90"/>
      <c r="J16" s="188"/>
      <c r="K16" s="81">
        <v>10</v>
      </c>
      <c r="L16" s="81">
        <v>0</v>
      </c>
      <c r="M16" s="81">
        <v>75</v>
      </c>
      <c r="N16" s="91">
        <v>5</v>
      </c>
      <c r="O16" s="92">
        <v>0</v>
      </c>
      <c r="P16" s="93">
        <f>N16+O16</f>
        <v>5</v>
      </c>
      <c r="Q16" s="82">
        <f>IFERROR(P16/M16,"-")</f>
        <v>0.066666666666667</v>
      </c>
      <c r="R16" s="81">
        <v>1</v>
      </c>
      <c r="S16" s="81">
        <v>1</v>
      </c>
      <c r="T16" s="82">
        <f>IFERROR(S16/(O16+P16),"-")</f>
        <v>0.2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95</v>
      </c>
      <c r="E17" s="203" t="s">
        <v>95</v>
      </c>
      <c r="F17" s="203" t="s">
        <v>69</v>
      </c>
      <c r="G17" s="203"/>
      <c r="H17" s="90"/>
      <c r="I17" s="90"/>
      <c r="J17" s="188"/>
      <c r="K17" s="81">
        <v>161</v>
      </c>
      <c r="L17" s="81">
        <v>81</v>
      </c>
      <c r="M17" s="81">
        <v>53</v>
      </c>
      <c r="N17" s="91">
        <v>17</v>
      </c>
      <c r="O17" s="92">
        <v>0</v>
      </c>
      <c r="P17" s="93">
        <f>N17+O17</f>
        <v>17</v>
      </c>
      <c r="Q17" s="82">
        <f>IFERROR(P17/M17,"-")</f>
        <v>0.32075471698113</v>
      </c>
      <c r="R17" s="81">
        <v>5</v>
      </c>
      <c r="S17" s="81">
        <v>5</v>
      </c>
      <c r="T17" s="82">
        <f>IFERROR(S17/(O17+P17),"-")</f>
        <v>0.29411764705882</v>
      </c>
      <c r="U17" s="182"/>
      <c r="V17" s="84">
        <v>5</v>
      </c>
      <c r="W17" s="82">
        <f>IF(P17=0,"-",V17/P17)</f>
        <v>0.29411764705882</v>
      </c>
      <c r="X17" s="186">
        <v>66000</v>
      </c>
      <c r="Y17" s="187">
        <f>IFERROR(X17/P17,"-")</f>
        <v>3882.3529411765</v>
      </c>
      <c r="Z17" s="187">
        <f>IFERROR(X17/V17,"-")</f>
        <v>13200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0.058823529411765</v>
      </c>
      <c r="AX17" s="106">
        <v>1</v>
      </c>
      <c r="AY17" s="108">
        <f>IFERROR(AX17/AV17,"-")</f>
        <v>1</v>
      </c>
      <c r="AZ17" s="109">
        <v>3000</v>
      </c>
      <c r="BA17" s="110">
        <f>IFERROR(AZ17/AV17,"-")</f>
        <v>3000</v>
      </c>
      <c r="BB17" s="111">
        <v>1</v>
      </c>
      <c r="BC17" s="111"/>
      <c r="BD17" s="111"/>
      <c r="BE17" s="112">
        <v>3</v>
      </c>
      <c r="BF17" s="113">
        <f>IF(P17=0,"",IF(BE17=0,"",(BE17/P17)))</f>
        <v>0.17647058823529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6</v>
      </c>
      <c r="BO17" s="120">
        <f>IF(P17=0,"",IF(BN17=0,"",(BN17/P17)))</f>
        <v>0.35294117647059</v>
      </c>
      <c r="BP17" s="121">
        <v>1</v>
      </c>
      <c r="BQ17" s="122">
        <f>IFERROR(BP17/BN17,"-")</f>
        <v>0.16666666666667</v>
      </c>
      <c r="BR17" s="123">
        <v>3000</v>
      </c>
      <c r="BS17" s="124">
        <f>IFERROR(BR17/BN17,"-")</f>
        <v>500</v>
      </c>
      <c r="BT17" s="125"/>
      <c r="BU17" s="125">
        <v>1</v>
      </c>
      <c r="BV17" s="125"/>
      <c r="BW17" s="126">
        <v>7</v>
      </c>
      <c r="BX17" s="127">
        <f>IF(P17=0,"",IF(BW17=0,"",(BW17/P17)))</f>
        <v>0.41176470588235</v>
      </c>
      <c r="BY17" s="128">
        <v>3</v>
      </c>
      <c r="BZ17" s="129">
        <f>IFERROR(BY17/BW17,"-")</f>
        <v>0.42857142857143</v>
      </c>
      <c r="CA17" s="130">
        <v>63000</v>
      </c>
      <c r="CB17" s="131">
        <f>IFERROR(CA17/BW17,"-")</f>
        <v>9000</v>
      </c>
      <c r="CC17" s="132">
        <v>1</v>
      </c>
      <c r="CD17" s="132">
        <v>1</v>
      </c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5</v>
      </c>
      <c r="CP17" s="141">
        <v>66000</v>
      </c>
      <c r="CQ17" s="141">
        <v>45000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0.67692307692308</v>
      </c>
      <c r="B18" s="203" t="s">
        <v>96</v>
      </c>
      <c r="C18" s="203"/>
      <c r="D18" s="203" t="s">
        <v>62</v>
      </c>
      <c r="E18" s="203" t="s">
        <v>63</v>
      </c>
      <c r="F18" s="203" t="s">
        <v>64</v>
      </c>
      <c r="G18" s="203" t="s">
        <v>97</v>
      </c>
      <c r="H18" s="90" t="s">
        <v>98</v>
      </c>
      <c r="I18" s="90" t="s">
        <v>99</v>
      </c>
      <c r="J18" s="188">
        <v>520000</v>
      </c>
      <c r="K18" s="81">
        <v>28</v>
      </c>
      <c r="L18" s="81">
        <v>0</v>
      </c>
      <c r="M18" s="81">
        <v>47</v>
      </c>
      <c r="N18" s="91">
        <v>4</v>
      </c>
      <c r="O18" s="92">
        <v>1</v>
      </c>
      <c r="P18" s="93">
        <f>N18+O18</f>
        <v>5</v>
      </c>
      <c r="Q18" s="82">
        <f>IFERROR(P18/M18,"-")</f>
        <v>0.1063829787234</v>
      </c>
      <c r="R18" s="81">
        <v>0</v>
      </c>
      <c r="S18" s="81">
        <v>1</v>
      </c>
      <c r="T18" s="82">
        <f>IFERROR(S18/(O18+P18),"-")</f>
        <v>0.16666666666667</v>
      </c>
      <c r="U18" s="182">
        <f>IFERROR(J18/SUM(P18:P22),"-")</f>
        <v>14054.054054054</v>
      </c>
      <c r="V18" s="84">
        <v>1</v>
      </c>
      <c r="W18" s="82">
        <f>IF(P18=0,"-",V18/P18)</f>
        <v>0.2</v>
      </c>
      <c r="X18" s="186">
        <v>3000</v>
      </c>
      <c r="Y18" s="187">
        <f>IFERROR(X18/P18,"-")</f>
        <v>600</v>
      </c>
      <c r="Z18" s="187">
        <f>IFERROR(X18/V18,"-")</f>
        <v>3000</v>
      </c>
      <c r="AA18" s="188">
        <f>SUM(X18:X22)-SUM(J18:J22)</f>
        <v>-168000</v>
      </c>
      <c r="AB18" s="85">
        <f>SUM(X18:X22)/SUM(J18:J22)</f>
        <v>0.67692307692308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0.4</v>
      </c>
      <c r="BY18" s="128">
        <v>1</v>
      </c>
      <c r="BZ18" s="129">
        <f>IFERROR(BY18/BW18,"-")</f>
        <v>0.5</v>
      </c>
      <c r="CA18" s="130">
        <v>3000</v>
      </c>
      <c r="CB18" s="131">
        <f>IFERROR(CA18/BW18,"-")</f>
        <v>1500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85</v>
      </c>
      <c r="E19" s="203" t="s">
        <v>86</v>
      </c>
      <c r="F19" s="203" t="s">
        <v>64</v>
      </c>
      <c r="G19" s="203" t="s">
        <v>97</v>
      </c>
      <c r="H19" s="90" t="s">
        <v>98</v>
      </c>
      <c r="I19" s="204" t="s">
        <v>101</v>
      </c>
      <c r="J19" s="188"/>
      <c r="K19" s="81">
        <v>9</v>
      </c>
      <c r="L19" s="81">
        <v>0</v>
      </c>
      <c r="M19" s="81">
        <v>47</v>
      </c>
      <c r="N19" s="91">
        <v>4</v>
      </c>
      <c r="O19" s="92">
        <v>0</v>
      </c>
      <c r="P19" s="93">
        <f>N19+O19</f>
        <v>4</v>
      </c>
      <c r="Q19" s="82">
        <f>IFERROR(P19/M19,"-")</f>
        <v>0.085106382978723</v>
      </c>
      <c r="R19" s="81">
        <v>2</v>
      </c>
      <c r="S19" s="81">
        <v>1</v>
      </c>
      <c r="T19" s="82">
        <f>IFERROR(S19/(O19+P19),"-")</f>
        <v>0.25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89</v>
      </c>
      <c r="E20" s="203" t="s">
        <v>90</v>
      </c>
      <c r="F20" s="203" t="s">
        <v>64</v>
      </c>
      <c r="G20" s="203" t="s">
        <v>97</v>
      </c>
      <c r="H20" s="90" t="s">
        <v>98</v>
      </c>
      <c r="I20" s="204" t="s">
        <v>103</v>
      </c>
      <c r="J20" s="188"/>
      <c r="K20" s="81">
        <v>10</v>
      </c>
      <c r="L20" s="81">
        <v>0</v>
      </c>
      <c r="M20" s="81">
        <v>60</v>
      </c>
      <c r="N20" s="91">
        <v>5</v>
      </c>
      <c r="O20" s="92">
        <v>0</v>
      </c>
      <c r="P20" s="93">
        <f>N20+O20</f>
        <v>5</v>
      </c>
      <c r="Q20" s="82">
        <f>IFERROR(P20/M20,"-")</f>
        <v>0.083333333333333</v>
      </c>
      <c r="R20" s="81">
        <v>1</v>
      </c>
      <c r="S20" s="81">
        <v>1</v>
      </c>
      <c r="T20" s="82">
        <f>IFERROR(S20/(O20+P20),"-")</f>
        <v>0.2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92</v>
      </c>
      <c r="E21" s="203" t="s">
        <v>105</v>
      </c>
      <c r="F21" s="203" t="s">
        <v>64</v>
      </c>
      <c r="G21" s="203" t="s">
        <v>97</v>
      </c>
      <c r="H21" s="90" t="s">
        <v>98</v>
      </c>
      <c r="I21" s="90" t="s">
        <v>106</v>
      </c>
      <c r="J21" s="188"/>
      <c r="K21" s="81">
        <v>9</v>
      </c>
      <c r="L21" s="81">
        <v>0</v>
      </c>
      <c r="M21" s="81">
        <v>39</v>
      </c>
      <c r="N21" s="91">
        <v>3</v>
      </c>
      <c r="O21" s="92">
        <v>0</v>
      </c>
      <c r="P21" s="93">
        <f>N21+O21</f>
        <v>3</v>
      </c>
      <c r="Q21" s="82">
        <f>IFERROR(P21/M21,"-")</f>
        <v>0.076923076923077</v>
      </c>
      <c r="R21" s="81">
        <v>0</v>
      </c>
      <c r="S21" s="81">
        <v>1</v>
      </c>
      <c r="T21" s="82">
        <f>IFERROR(S21/(O21+P21),"-")</f>
        <v>0.33333333333333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0.66666666666667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95</v>
      </c>
      <c r="E22" s="203" t="s">
        <v>95</v>
      </c>
      <c r="F22" s="203" t="s">
        <v>69</v>
      </c>
      <c r="G22" s="203" t="s">
        <v>108</v>
      </c>
      <c r="H22" s="90"/>
      <c r="I22" s="90"/>
      <c r="J22" s="188"/>
      <c r="K22" s="81">
        <v>90</v>
      </c>
      <c r="L22" s="81">
        <v>63</v>
      </c>
      <c r="M22" s="81">
        <v>38</v>
      </c>
      <c r="N22" s="91">
        <v>20</v>
      </c>
      <c r="O22" s="92">
        <v>0</v>
      </c>
      <c r="P22" s="93">
        <f>N22+O22</f>
        <v>20</v>
      </c>
      <c r="Q22" s="82">
        <f>IFERROR(P22/M22,"-")</f>
        <v>0.52631578947368</v>
      </c>
      <c r="R22" s="81">
        <v>5</v>
      </c>
      <c r="S22" s="81">
        <v>6</v>
      </c>
      <c r="T22" s="82">
        <f>IFERROR(S22/(O22+P22),"-")</f>
        <v>0.3</v>
      </c>
      <c r="U22" s="182"/>
      <c r="V22" s="84">
        <v>7</v>
      </c>
      <c r="W22" s="82">
        <f>IF(P22=0,"-",V22/P22)</f>
        <v>0.35</v>
      </c>
      <c r="X22" s="186">
        <v>349000</v>
      </c>
      <c r="Y22" s="187">
        <f>IFERROR(X22/P22,"-")</f>
        <v>17450</v>
      </c>
      <c r="Z22" s="187">
        <f>IFERROR(X22/V22,"-")</f>
        <v>49857.142857143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6</v>
      </c>
      <c r="BO22" s="120">
        <f>IF(P22=0,"",IF(BN22=0,"",(BN22/P22)))</f>
        <v>0.3</v>
      </c>
      <c r="BP22" s="121">
        <v>2</v>
      </c>
      <c r="BQ22" s="122">
        <f>IFERROR(BP22/BN22,"-")</f>
        <v>0.33333333333333</v>
      </c>
      <c r="BR22" s="123">
        <v>190000</v>
      </c>
      <c r="BS22" s="124">
        <f>IFERROR(BR22/BN22,"-")</f>
        <v>31666.666666667</v>
      </c>
      <c r="BT22" s="125"/>
      <c r="BU22" s="125"/>
      <c r="BV22" s="125">
        <v>2</v>
      </c>
      <c r="BW22" s="126">
        <v>7</v>
      </c>
      <c r="BX22" s="127">
        <f>IF(P22=0,"",IF(BW22=0,"",(BW22/P22)))</f>
        <v>0.35</v>
      </c>
      <c r="BY22" s="128">
        <v>2</v>
      </c>
      <c r="BZ22" s="129">
        <f>IFERROR(BY22/BW22,"-")</f>
        <v>0.28571428571429</v>
      </c>
      <c r="CA22" s="130">
        <v>7000</v>
      </c>
      <c r="CB22" s="131">
        <f>IFERROR(CA22/BW22,"-")</f>
        <v>1000</v>
      </c>
      <c r="CC22" s="132">
        <v>1</v>
      </c>
      <c r="CD22" s="132">
        <v>1</v>
      </c>
      <c r="CE22" s="132"/>
      <c r="CF22" s="133">
        <v>5</v>
      </c>
      <c r="CG22" s="134">
        <f>IF(P22=0,"",IF(CF22=0,"",(CF22/P22)))</f>
        <v>0.25</v>
      </c>
      <c r="CH22" s="135">
        <v>3</v>
      </c>
      <c r="CI22" s="136">
        <f>IFERROR(CH22/CF22,"-")</f>
        <v>0.6</v>
      </c>
      <c r="CJ22" s="137">
        <v>152000</v>
      </c>
      <c r="CK22" s="138">
        <f>IFERROR(CJ22/CF22,"-")</f>
        <v>30400</v>
      </c>
      <c r="CL22" s="139">
        <v>1</v>
      </c>
      <c r="CM22" s="139"/>
      <c r="CN22" s="139">
        <v>2</v>
      </c>
      <c r="CO22" s="140">
        <v>7</v>
      </c>
      <c r="CP22" s="141">
        <v>349000</v>
      </c>
      <c r="CQ22" s="141">
        <v>160000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1.5386666666667</v>
      </c>
      <c r="B23" s="203" t="s">
        <v>109</v>
      </c>
      <c r="C23" s="203"/>
      <c r="D23" s="203" t="s">
        <v>110</v>
      </c>
      <c r="E23" s="203" t="s">
        <v>111</v>
      </c>
      <c r="F23" s="203" t="s">
        <v>64</v>
      </c>
      <c r="G23" s="203" t="s">
        <v>65</v>
      </c>
      <c r="H23" s="90" t="s">
        <v>112</v>
      </c>
      <c r="I23" s="90" t="s">
        <v>113</v>
      </c>
      <c r="J23" s="188">
        <v>375000</v>
      </c>
      <c r="K23" s="81">
        <v>0</v>
      </c>
      <c r="L23" s="81">
        <v>0</v>
      </c>
      <c r="M23" s="81">
        <v>6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>
        <f>IFERROR(J23/SUM(P23:P30),"-")</f>
        <v>10135.135135135</v>
      </c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>
        <f>SUM(X23:X30)-SUM(J23:J30)</f>
        <v>202000</v>
      </c>
      <c r="AB23" s="85">
        <f>SUM(X23:X30)/SUM(J23:J30)</f>
        <v>1.5386666666667</v>
      </c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115</v>
      </c>
      <c r="E24" s="203" t="s">
        <v>116</v>
      </c>
      <c r="F24" s="203" t="s">
        <v>64</v>
      </c>
      <c r="G24" s="203"/>
      <c r="H24" s="90" t="s">
        <v>112</v>
      </c>
      <c r="I24" s="90" t="s">
        <v>117</v>
      </c>
      <c r="J24" s="188"/>
      <c r="K24" s="81">
        <v>13</v>
      </c>
      <c r="L24" s="81">
        <v>0</v>
      </c>
      <c r="M24" s="81">
        <v>50</v>
      </c>
      <c r="N24" s="91">
        <v>6</v>
      </c>
      <c r="O24" s="92">
        <v>0</v>
      </c>
      <c r="P24" s="93">
        <f>N24+O24</f>
        <v>6</v>
      </c>
      <c r="Q24" s="82">
        <f>IFERROR(P24/M24,"-")</f>
        <v>0.12</v>
      </c>
      <c r="R24" s="81">
        <v>2</v>
      </c>
      <c r="S24" s="81">
        <v>1</v>
      </c>
      <c r="T24" s="82">
        <f>IFERROR(S24/(O24+P24),"-")</f>
        <v>0.16666666666667</v>
      </c>
      <c r="U24" s="182"/>
      <c r="V24" s="84">
        <v>2</v>
      </c>
      <c r="W24" s="82">
        <f>IF(P24=0,"-",V24/P24)</f>
        <v>0.33333333333333</v>
      </c>
      <c r="X24" s="186">
        <v>52000</v>
      </c>
      <c r="Y24" s="187">
        <f>IFERROR(X24/P24,"-")</f>
        <v>8666.6666666667</v>
      </c>
      <c r="Z24" s="187">
        <f>IFERROR(X24/V24,"-")</f>
        <v>26000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0.16666666666667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3</v>
      </c>
      <c r="BX24" s="127">
        <f>IF(P24=0,"",IF(BW24=0,"",(BW24/P24)))</f>
        <v>0.5</v>
      </c>
      <c r="BY24" s="128">
        <v>2</v>
      </c>
      <c r="BZ24" s="129">
        <f>IFERROR(BY24/BW24,"-")</f>
        <v>0.66666666666667</v>
      </c>
      <c r="CA24" s="130">
        <v>52000</v>
      </c>
      <c r="CB24" s="131">
        <f>IFERROR(CA24/BW24,"-")</f>
        <v>17333.333333333</v>
      </c>
      <c r="CC24" s="132"/>
      <c r="CD24" s="132">
        <v>1</v>
      </c>
      <c r="CE24" s="132">
        <v>1</v>
      </c>
      <c r="CF24" s="133">
        <v>2</v>
      </c>
      <c r="CG24" s="134">
        <f>IF(P24=0,"",IF(CF24=0,"",(CF24/P24)))</f>
        <v>0.33333333333333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2</v>
      </c>
      <c r="CP24" s="141">
        <v>52000</v>
      </c>
      <c r="CQ24" s="141">
        <v>44000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119</v>
      </c>
      <c r="E25" s="203" t="s">
        <v>120</v>
      </c>
      <c r="F25" s="203" t="s">
        <v>64</v>
      </c>
      <c r="G25" s="203"/>
      <c r="H25" s="90" t="s">
        <v>112</v>
      </c>
      <c r="I25" s="90" t="s">
        <v>121</v>
      </c>
      <c r="J25" s="188"/>
      <c r="K25" s="81">
        <v>8</v>
      </c>
      <c r="L25" s="81">
        <v>0</v>
      </c>
      <c r="M25" s="81">
        <v>43</v>
      </c>
      <c r="N25" s="91">
        <v>2</v>
      </c>
      <c r="O25" s="92">
        <v>0</v>
      </c>
      <c r="P25" s="93">
        <f>N25+O25</f>
        <v>2</v>
      </c>
      <c r="Q25" s="82">
        <f>IFERROR(P25/M25,"-")</f>
        <v>0.046511627906977</v>
      </c>
      <c r="R25" s="81">
        <v>1</v>
      </c>
      <c r="S25" s="81">
        <v>1</v>
      </c>
      <c r="T25" s="82">
        <f>IFERROR(S25/(O25+P25),"-")</f>
        <v>0.5</v>
      </c>
      <c r="U25" s="182"/>
      <c r="V25" s="84">
        <v>2</v>
      </c>
      <c r="W25" s="82">
        <f>IF(P25=0,"-",V25/P25)</f>
        <v>1</v>
      </c>
      <c r="X25" s="186">
        <v>19000</v>
      </c>
      <c r="Y25" s="187">
        <f>IFERROR(X25/P25,"-")</f>
        <v>9500</v>
      </c>
      <c r="Z25" s="187">
        <f>IFERROR(X25/V25,"-")</f>
        <v>9500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13000</v>
      </c>
      <c r="BS25" s="124">
        <f>IFERROR(BR25/BN25,"-")</f>
        <v>13000</v>
      </c>
      <c r="BT25" s="125"/>
      <c r="BU25" s="125">
        <v>1</v>
      </c>
      <c r="BV25" s="125"/>
      <c r="BW25" s="126">
        <v>1</v>
      </c>
      <c r="BX25" s="127">
        <f>IF(P25=0,"",IF(BW25=0,"",(BW25/P25)))</f>
        <v>0.5</v>
      </c>
      <c r="BY25" s="128">
        <v>1</v>
      </c>
      <c r="BZ25" s="129">
        <f>IFERROR(BY25/BW25,"-")</f>
        <v>1</v>
      </c>
      <c r="CA25" s="130">
        <v>6000</v>
      </c>
      <c r="CB25" s="131">
        <f>IFERROR(CA25/BW25,"-")</f>
        <v>6000</v>
      </c>
      <c r="CC25" s="132"/>
      <c r="CD25" s="132">
        <v>1</v>
      </c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19000</v>
      </c>
      <c r="CQ25" s="141">
        <v>13000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122</v>
      </c>
      <c r="C26" s="203"/>
      <c r="D26" s="203" t="s">
        <v>95</v>
      </c>
      <c r="E26" s="203" t="s">
        <v>95</v>
      </c>
      <c r="F26" s="203" t="s">
        <v>69</v>
      </c>
      <c r="G26" s="203"/>
      <c r="H26" s="90"/>
      <c r="I26" s="90"/>
      <c r="J26" s="188"/>
      <c r="K26" s="81">
        <v>49</v>
      </c>
      <c r="L26" s="81">
        <v>35</v>
      </c>
      <c r="M26" s="81">
        <v>5</v>
      </c>
      <c r="N26" s="91">
        <v>8</v>
      </c>
      <c r="O26" s="92">
        <v>0</v>
      </c>
      <c r="P26" s="93">
        <f>N26+O26</f>
        <v>8</v>
      </c>
      <c r="Q26" s="82">
        <f>IFERROR(P26/M26,"-")</f>
        <v>1.6</v>
      </c>
      <c r="R26" s="81">
        <v>1</v>
      </c>
      <c r="S26" s="81">
        <v>2</v>
      </c>
      <c r="T26" s="82">
        <f>IFERROR(S26/(O26+P26),"-")</f>
        <v>0.25</v>
      </c>
      <c r="U26" s="182"/>
      <c r="V26" s="84">
        <v>2</v>
      </c>
      <c r="W26" s="82">
        <f>IF(P26=0,"-",V26/P26)</f>
        <v>0.25</v>
      </c>
      <c r="X26" s="186">
        <v>37000</v>
      </c>
      <c r="Y26" s="187">
        <f>IFERROR(X26/P26,"-")</f>
        <v>4625</v>
      </c>
      <c r="Z26" s="187">
        <f>IFERROR(X26/V26,"-")</f>
        <v>18500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0.125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</v>
      </c>
      <c r="BF26" s="113">
        <f>IF(P26=0,"",IF(BE26=0,"",(BE26/P26)))</f>
        <v>0.125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4</v>
      </c>
      <c r="BO26" s="120">
        <f>IF(P26=0,"",IF(BN26=0,"",(BN26/P26)))</f>
        <v>0.5</v>
      </c>
      <c r="BP26" s="121">
        <v>2</v>
      </c>
      <c r="BQ26" s="122">
        <f>IFERROR(BP26/BN26,"-")</f>
        <v>0.5</v>
      </c>
      <c r="BR26" s="123">
        <v>37000</v>
      </c>
      <c r="BS26" s="124">
        <f>IFERROR(BR26/BN26,"-")</f>
        <v>9250</v>
      </c>
      <c r="BT26" s="125">
        <v>1</v>
      </c>
      <c r="BU26" s="125"/>
      <c r="BV26" s="125">
        <v>1</v>
      </c>
      <c r="BW26" s="126">
        <v>1</v>
      </c>
      <c r="BX26" s="127">
        <f>IF(P26=0,"",IF(BW26=0,"",(BW26/P26)))</f>
        <v>0.125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0.125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2</v>
      </c>
      <c r="CP26" s="141">
        <v>37000</v>
      </c>
      <c r="CQ26" s="141">
        <v>34000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123</v>
      </c>
      <c r="C27" s="203"/>
      <c r="D27" s="203" t="s">
        <v>110</v>
      </c>
      <c r="E27" s="203" t="s">
        <v>111</v>
      </c>
      <c r="F27" s="203" t="s">
        <v>64</v>
      </c>
      <c r="G27" s="203" t="s">
        <v>71</v>
      </c>
      <c r="H27" s="90" t="s">
        <v>112</v>
      </c>
      <c r="I27" s="90" t="s">
        <v>113</v>
      </c>
      <c r="J27" s="188"/>
      <c r="K27" s="81">
        <v>13</v>
      </c>
      <c r="L27" s="81">
        <v>0</v>
      </c>
      <c r="M27" s="81">
        <v>56</v>
      </c>
      <c r="N27" s="91">
        <v>1</v>
      </c>
      <c r="O27" s="92">
        <v>0</v>
      </c>
      <c r="P27" s="93">
        <f>N27+O27</f>
        <v>1</v>
      </c>
      <c r="Q27" s="82">
        <f>IFERROR(P27/M27,"-")</f>
        <v>0.017857142857143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1</v>
      </c>
      <c r="X27" s="186">
        <v>1000</v>
      </c>
      <c r="Y27" s="187">
        <f>IFERROR(X27/P27,"-")</f>
        <v>1000</v>
      </c>
      <c r="Z27" s="187">
        <f>IFERROR(X27/V27,"-")</f>
        <v>1000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>
        <v>1</v>
      </c>
      <c r="BQ27" s="122">
        <f>IFERROR(BP27/BN27,"-")</f>
        <v>1</v>
      </c>
      <c r="BR27" s="123">
        <v>1000</v>
      </c>
      <c r="BS27" s="124">
        <f>IFERROR(BR27/BN27,"-")</f>
        <v>1000</v>
      </c>
      <c r="BT27" s="125">
        <v>1</v>
      </c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1000</v>
      </c>
      <c r="CQ27" s="141">
        <v>1000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124</v>
      </c>
      <c r="C28" s="203"/>
      <c r="D28" s="203" t="s">
        <v>115</v>
      </c>
      <c r="E28" s="203" t="s">
        <v>116</v>
      </c>
      <c r="F28" s="203" t="s">
        <v>64</v>
      </c>
      <c r="G28" s="203"/>
      <c r="H28" s="90" t="s">
        <v>112</v>
      </c>
      <c r="I28" s="90" t="s">
        <v>117</v>
      </c>
      <c r="J28" s="188"/>
      <c r="K28" s="81">
        <v>4</v>
      </c>
      <c r="L28" s="81">
        <v>0</v>
      </c>
      <c r="M28" s="81">
        <v>42</v>
      </c>
      <c r="N28" s="91">
        <v>1</v>
      </c>
      <c r="O28" s="92">
        <v>0</v>
      </c>
      <c r="P28" s="93">
        <f>N28+O28</f>
        <v>1</v>
      </c>
      <c r="Q28" s="82">
        <f>IFERROR(P28/M28,"-")</f>
        <v>0.023809523809524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119</v>
      </c>
      <c r="E29" s="203" t="s">
        <v>120</v>
      </c>
      <c r="F29" s="203" t="s">
        <v>64</v>
      </c>
      <c r="G29" s="203"/>
      <c r="H29" s="90" t="s">
        <v>112</v>
      </c>
      <c r="I29" s="90" t="s">
        <v>121</v>
      </c>
      <c r="J29" s="188"/>
      <c r="K29" s="81">
        <v>3</v>
      </c>
      <c r="L29" s="81">
        <v>0</v>
      </c>
      <c r="M29" s="81">
        <v>22</v>
      </c>
      <c r="N29" s="91">
        <v>1</v>
      </c>
      <c r="O29" s="92">
        <v>0</v>
      </c>
      <c r="P29" s="93">
        <f>N29+O29</f>
        <v>1</v>
      </c>
      <c r="Q29" s="82">
        <f>IFERROR(P29/M29,"-")</f>
        <v>0.045454545454545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 t="s">
        <v>95</v>
      </c>
      <c r="E30" s="203" t="s">
        <v>95</v>
      </c>
      <c r="F30" s="203" t="s">
        <v>69</v>
      </c>
      <c r="G30" s="203"/>
      <c r="H30" s="90"/>
      <c r="I30" s="90"/>
      <c r="J30" s="188"/>
      <c r="K30" s="81">
        <v>97</v>
      </c>
      <c r="L30" s="81">
        <v>47</v>
      </c>
      <c r="M30" s="81">
        <v>41</v>
      </c>
      <c r="N30" s="91">
        <v>18</v>
      </c>
      <c r="O30" s="92">
        <v>0</v>
      </c>
      <c r="P30" s="93">
        <f>N30+O30</f>
        <v>18</v>
      </c>
      <c r="Q30" s="82">
        <f>IFERROR(P30/M30,"-")</f>
        <v>0.4390243902439</v>
      </c>
      <c r="R30" s="81">
        <v>7</v>
      </c>
      <c r="S30" s="81">
        <v>6</v>
      </c>
      <c r="T30" s="82">
        <f>IFERROR(S30/(O30+P30),"-")</f>
        <v>0.33333333333333</v>
      </c>
      <c r="U30" s="182"/>
      <c r="V30" s="84">
        <v>7</v>
      </c>
      <c r="W30" s="82">
        <f>IF(P30=0,"-",V30/P30)</f>
        <v>0.38888888888889</v>
      </c>
      <c r="X30" s="186">
        <v>468000</v>
      </c>
      <c r="Y30" s="187">
        <f>IFERROR(X30/P30,"-")</f>
        <v>26000</v>
      </c>
      <c r="Z30" s="187">
        <f>IFERROR(X30/V30,"-")</f>
        <v>66857.142857143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0.055555555555556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4</v>
      </c>
      <c r="BO30" s="120">
        <f>IF(P30=0,"",IF(BN30=0,"",(BN30/P30)))</f>
        <v>0.22222222222222</v>
      </c>
      <c r="BP30" s="121">
        <v>1</v>
      </c>
      <c r="BQ30" s="122">
        <f>IFERROR(BP30/BN30,"-")</f>
        <v>0.25</v>
      </c>
      <c r="BR30" s="123">
        <v>30000</v>
      </c>
      <c r="BS30" s="124">
        <f>IFERROR(BR30/BN30,"-")</f>
        <v>7500</v>
      </c>
      <c r="BT30" s="125">
        <v>1</v>
      </c>
      <c r="BU30" s="125"/>
      <c r="BV30" s="125"/>
      <c r="BW30" s="126">
        <v>11</v>
      </c>
      <c r="BX30" s="127">
        <f>IF(P30=0,"",IF(BW30=0,"",(BW30/P30)))</f>
        <v>0.61111111111111</v>
      </c>
      <c r="BY30" s="128">
        <v>5</v>
      </c>
      <c r="BZ30" s="129">
        <f>IFERROR(BY30/BW30,"-")</f>
        <v>0.45454545454545</v>
      </c>
      <c r="CA30" s="130">
        <v>437000</v>
      </c>
      <c r="CB30" s="131">
        <f>IFERROR(CA30/BW30,"-")</f>
        <v>39727.272727273</v>
      </c>
      <c r="CC30" s="132"/>
      <c r="CD30" s="132">
        <v>2</v>
      </c>
      <c r="CE30" s="132">
        <v>3</v>
      </c>
      <c r="CF30" s="133">
        <v>2</v>
      </c>
      <c r="CG30" s="134">
        <f>IF(P30=0,"",IF(CF30=0,"",(CF30/P30)))</f>
        <v>0.11111111111111</v>
      </c>
      <c r="CH30" s="135">
        <v>1</v>
      </c>
      <c r="CI30" s="136">
        <f>IFERROR(CH30/CF30,"-")</f>
        <v>0.5</v>
      </c>
      <c r="CJ30" s="137">
        <v>1000</v>
      </c>
      <c r="CK30" s="138">
        <f>IFERROR(CJ30/CF30,"-")</f>
        <v>500</v>
      </c>
      <c r="CL30" s="139">
        <v>1</v>
      </c>
      <c r="CM30" s="139"/>
      <c r="CN30" s="139"/>
      <c r="CO30" s="140">
        <v>7</v>
      </c>
      <c r="CP30" s="141">
        <v>468000</v>
      </c>
      <c r="CQ30" s="141">
        <v>365000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7.9025</v>
      </c>
      <c r="B31" s="203" t="s">
        <v>127</v>
      </c>
      <c r="C31" s="203"/>
      <c r="D31" s="203" t="s">
        <v>110</v>
      </c>
      <c r="E31" s="203" t="s">
        <v>111</v>
      </c>
      <c r="F31" s="203" t="s">
        <v>64</v>
      </c>
      <c r="G31" s="203" t="s">
        <v>128</v>
      </c>
      <c r="H31" s="90" t="s">
        <v>129</v>
      </c>
      <c r="I31" s="90" t="s">
        <v>130</v>
      </c>
      <c r="J31" s="188">
        <v>400000</v>
      </c>
      <c r="K31" s="81">
        <v>17</v>
      </c>
      <c r="L31" s="81">
        <v>0</v>
      </c>
      <c r="M31" s="81">
        <v>77</v>
      </c>
      <c r="N31" s="91">
        <v>6</v>
      </c>
      <c r="O31" s="92">
        <v>0</v>
      </c>
      <c r="P31" s="93">
        <f>N31+O31</f>
        <v>6</v>
      </c>
      <c r="Q31" s="82">
        <f>IFERROR(P31/M31,"-")</f>
        <v>0.077922077922078</v>
      </c>
      <c r="R31" s="81">
        <v>0</v>
      </c>
      <c r="S31" s="81">
        <v>4</v>
      </c>
      <c r="T31" s="82">
        <f>IFERROR(S31/(O31+P31),"-")</f>
        <v>0.66666666666667</v>
      </c>
      <c r="U31" s="182">
        <f>IFERROR(J31/SUM(P31:P35),"-")</f>
        <v>8163.2653061224</v>
      </c>
      <c r="V31" s="84">
        <v>1</v>
      </c>
      <c r="W31" s="82">
        <f>IF(P31=0,"-",V31/P31)</f>
        <v>0.16666666666667</v>
      </c>
      <c r="X31" s="186">
        <v>57000</v>
      </c>
      <c r="Y31" s="187">
        <f>IFERROR(X31/P31,"-")</f>
        <v>9500</v>
      </c>
      <c r="Z31" s="187">
        <f>IFERROR(X31/V31,"-")</f>
        <v>57000</v>
      </c>
      <c r="AA31" s="188">
        <f>SUM(X31:X35)-SUM(J31:J35)</f>
        <v>2761000</v>
      </c>
      <c r="AB31" s="85">
        <f>SUM(X31:X35)/SUM(J31:J35)</f>
        <v>7.9025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0.16666666666667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4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57000</v>
      </c>
      <c r="CB31" s="131">
        <f>IFERROR(CA31/BW31,"-")</f>
        <v>57000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57000</v>
      </c>
      <c r="CQ31" s="141">
        <v>57000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115</v>
      </c>
      <c r="E32" s="203" t="s">
        <v>116</v>
      </c>
      <c r="F32" s="203" t="s">
        <v>64</v>
      </c>
      <c r="G32" s="203"/>
      <c r="H32" s="90" t="s">
        <v>129</v>
      </c>
      <c r="I32" s="90"/>
      <c r="J32" s="188"/>
      <c r="K32" s="81">
        <v>16</v>
      </c>
      <c r="L32" s="81">
        <v>0</v>
      </c>
      <c r="M32" s="81">
        <v>87</v>
      </c>
      <c r="N32" s="91">
        <v>6</v>
      </c>
      <c r="O32" s="92">
        <v>0</v>
      </c>
      <c r="P32" s="93">
        <f>N32+O32</f>
        <v>6</v>
      </c>
      <c r="Q32" s="82">
        <f>IFERROR(P32/M32,"-")</f>
        <v>0.068965517241379</v>
      </c>
      <c r="R32" s="81">
        <v>1</v>
      </c>
      <c r="S32" s="81">
        <v>2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0.16666666666667</v>
      </c>
      <c r="X32" s="186">
        <v>80000</v>
      </c>
      <c r="Y32" s="187">
        <f>IFERROR(X32/P32,"-")</f>
        <v>13333.333333333</v>
      </c>
      <c r="Z32" s="187">
        <f>IFERROR(X32/V32,"-")</f>
        <v>80000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4</v>
      </c>
      <c r="BX32" s="127">
        <f>IF(P32=0,"",IF(BW32=0,"",(BW32/P32)))</f>
        <v>0.66666666666667</v>
      </c>
      <c r="BY32" s="128">
        <v>1</v>
      </c>
      <c r="BZ32" s="129">
        <f>IFERROR(BY32/BW32,"-")</f>
        <v>0.25</v>
      </c>
      <c r="CA32" s="130">
        <v>80000</v>
      </c>
      <c r="CB32" s="131">
        <f>IFERROR(CA32/BW32,"-")</f>
        <v>20000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80000</v>
      </c>
      <c r="CQ32" s="141">
        <v>80000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119</v>
      </c>
      <c r="E33" s="203" t="s">
        <v>120</v>
      </c>
      <c r="F33" s="203" t="s">
        <v>64</v>
      </c>
      <c r="G33" s="203"/>
      <c r="H33" s="90" t="s">
        <v>129</v>
      </c>
      <c r="I33" s="90"/>
      <c r="J33" s="188"/>
      <c r="K33" s="81">
        <v>20</v>
      </c>
      <c r="L33" s="81">
        <v>0</v>
      </c>
      <c r="M33" s="81">
        <v>112</v>
      </c>
      <c r="N33" s="91">
        <v>8</v>
      </c>
      <c r="O33" s="92">
        <v>0</v>
      </c>
      <c r="P33" s="93">
        <f>N33+O33</f>
        <v>8</v>
      </c>
      <c r="Q33" s="82">
        <f>IFERROR(P33/M33,"-")</f>
        <v>0.071428571428571</v>
      </c>
      <c r="R33" s="81">
        <v>1</v>
      </c>
      <c r="S33" s="81">
        <v>4</v>
      </c>
      <c r="T33" s="82">
        <f>IFERROR(S33/(O33+P33),"-")</f>
        <v>0.5</v>
      </c>
      <c r="U33" s="182"/>
      <c r="V33" s="84">
        <v>2</v>
      </c>
      <c r="W33" s="82">
        <f>IF(P33=0,"-",V33/P33)</f>
        <v>0.25</v>
      </c>
      <c r="X33" s="186">
        <v>48000</v>
      </c>
      <c r="Y33" s="187">
        <f>IFERROR(X33/P33,"-")</f>
        <v>6000</v>
      </c>
      <c r="Z33" s="187">
        <f>IFERROR(X33/V33,"-")</f>
        <v>24000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3</v>
      </c>
      <c r="BF33" s="113">
        <f>IF(P33=0,"",IF(BE33=0,"",(BE33/P33)))</f>
        <v>0.375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3</v>
      </c>
      <c r="BX33" s="127">
        <f>IF(P33=0,"",IF(BW33=0,"",(BW33/P33)))</f>
        <v>0.375</v>
      </c>
      <c r="BY33" s="128">
        <v>2</v>
      </c>
      <c r="BZ33" s="129">
        <f>IFERROR(BY33/BW33,"-")</f>
        <v>0.66666666666667</v>
      </c>
      <c r="CA33" s="130">
        <v>48000</v>
      </c>
      <c r="CB33" s="131">
        <f>IFERROR(CA33/BW33,"-")</f>
        <v>16000</v>
      </c>
      <c r="CC33" s="132">
        <v>1</v>
      </c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48000</v>
      </c>
      <c r="CQ33" s="141">
        <v>45000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134</v>
      </c>
      <c r="E34" s="203" t="s">
        <v>135</v>
      </c>
      <c r="F34" s="203" t="s">
        <v>64</v>
      </c>
      <c r="G34" s="203"/>
      <c r="H34" s="90" t="s">
        <v>129</v>
      </c>
      <c r="I34" s="90"/>
      <c r="J34" s="188"/>
      <c r="K34" s="81">
        <v>12</v>
      </c>
      <c r="L34" s="81">
        <v>0</v>
      </c>
      <c r="M34" s="81">
        <v>57</v>
      </c>
      <c r="N34" s="91">
        <v>7</v>
      </c>
      <c r="O34" s="92">
        <v>0</v>
      </c>
      <c r="P34" s="93">
        <f>N34+O34</f>
        <v>7</v>
      </c>
      <c r="Q34" s="82">
        <f>IFERROR(P34/M34,"-")</f>
        <v>0.12280701754386</v>
      </c>
      <c r="R34" s="81">
        <v>0</v>
      </c>
      <c r="S34" s="81">
        <v>2</v>
      </c>
      <c r="T34" s="82">
        <f>IFERROR(S34/(O34+P34),"-")</f>
        <v>0.28571428571429</v>
      </c>
      <c r="U34" s="182"/>
      <c r="V34" s="84">
        <v>1</v>
      </c>
      <c r="W34" s="82">
        <f>IF(P34=0,"-",V34/P34)</f>
        <v>0.14285714285714</v>
      </c>
      <c r="X34" s="186">
        <v>21000</v>
      </c>
      <c r="Y34" s="187">
        <f>IFERROR(X34/P34,"-")</f>
        <v>3000</v>
      </c>
      <c r="Z34" s="187">
        <f>IFERROR(X34/V34,"-")</f>
        <v>21000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0.14285714285714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0.14285714285714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0.57142857142857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0.14285714285714</v>
      </c>
      <c r="CH34" s="135">
        <v>1</v>
      </c>
      <c r="CI34" s="136">
        <f>IFERROR(CH34/CF34,"-")</f>
        <v>1</v>
      </c>
      <c r="CJ34" s="137">
        <v>21000</v>
      </c>
      <c r="CK34" s="138">
        <f>IFERROR(CJ34/CF34,"-")</f>
        <v>21000</v>
      </c>
      <c r="CL34" s="139"/>
      <c r="CM34" s="139"/>
      <c r="CN34" s="139">
        <v>1</v>
      </c>
      <c r="CO34" s="140">
        <v>1</v>
      </c>
      <c r="CP34" s="141">
        <v>21000</v>
      </c>
      <c r="CQ34" s="141">
        <v>21000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95</v>
      </c>
      <c r="E35" s="203" t="s">
        <v>95</v>
      </c>
      <c r="F35" s="203" t="s">
        <v>69</v>
      </c>
      <c r="G35" s="203"/>
      <c r="H35" s="90"/>
      <c r="I35" s="90"/>
      <c r="J35" s="188"/>
      <c r="K35" s="81">
        <v>129</v>
      </c>
      <c r="L35" s="81">
        <v>79</v>
      </c>
      <c r="M35" s="81">
        <v>34</v>
      </c>
      <c r="N35" s="91">
        <v>22</v>
      </c>
      <c r="O35" s="92">
        <v>0</v>
      </c>
      <c r="P35" s="93">
        <f>N35+O35</f>
        <v>22</v>
      </c>
      <c r="Q35" s="82">
        <f>IFERROR(P35/M35,"-")</f>
        <v>0.64705882352941</v>
      </c>
      <c r="R35" s="81">
        <v>6</v>
      </c>
      <c r="S35" s="81">
        <v>3</v>
      </c>
      <c r="T35" s="82">
        <f>IFERROR(S35/(O35+P35),"-")</f>
        <v>0.13636363636364</v>
      </c>
      <c r="U35" s="182"/>
      <c r="V35" s="84">
        <v>5</v>
      </c>
      <c r="W35" s="82">
        <f>IF(P35=0,"-",V35/P35)</f>
        <v>0.22727272727273</v>
      </c>
      <c r="X35" s="186">
        <v>2955000</v>
      </c>
      <c r="Y35" s="187">
        <f>IFERROR(X35/P35,"-")</f>
        <v>134318.18181818</v>
      </c>
      <c r="Z35" s="187">
        <f>IFERROR(X35/V35,"-")</f>
        <v>591000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2</v>
      </c>
      <c r="AW35" s="107">
        <f>IF(P35=0,"",IF(AV35=0,"",(AV35/P35)))</f>
        <v>0.090909090909091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0.090909090909091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9</v>
      </c>
      <c r="BO35" s="120">
        <f>IF(P35=0,"",IF(BN35=0,"",(BN35/P35)))</f>
        <v>0.40909090909091</v>
      </c>
      <c r="BP35" s="121">
        <v>2</v>
      </c>
      <c r="BQ35" s="122">
        <f>IFERROR(BP35/BN35,"-")</f>
        <v>0.22222222222222</v>
      </c>
      <c r="BR35" s="123">
        <v>535000</v>
      </c>
      <c r="BS35" s="124">
        <f>IFERROR(BR35/BN35,"-")</f>
        <v>59444.444444444</v>
      </c>
      <c r="BT35" s="125"/>
      <c r="BU35" s="125"/>
      <c r="BV35" s="125">
        <v>2</v>
      </c>
      <c r="BW35" s="126">
        <v>6</v>
      </c>
      <c r="BX35" s="127">
        <f>IF(P35=0,"",IF(BW35=0,"",(BW35/P35)))</f>
        <v>0.27272727272727</v>
      </c>
      <c r="BY35" s="128">
        <v>2</v>
      </c>
      <c r="BZ35" s="129">
        <f>IFERROR(BY35/BW35,"-")</f>
        <v>0.33333333333333</v>
      </c>
      <c r="CA35" s="130">
        <v>2395000</v>
      </c>
      <c r="CB35" s="131">
        <f>IFERROR(CA35/BW35,"-")</f>
        <v>399166.66666667</v>
      </c>
      <c r="CC35" s="132"/>
      <c r="CD35" s="132">
        <v>1</v>
      </c>
      <c r="CE35" s="132">
        <v>1</v>
      </c>
      <c r="CF35" s="133">
        <v>3</v>
      </c>
      <c r="CG35" s="134">
        <f>IF(P35=0,"",IF(CF35=0,"",(CF35/P35)))</f>
        <v>0.13636363636364</v>
      </c>
      <c r="CH35" s="135">
        <v>1</v>
      </c>
      <c r="CI35" s="136">
        <f>IFERROR(CH35/CF35,"-")</f>
        <v>0.33333333333333</v>
      </c>
      <c r="CJ35" s="137">
        <v>25000</v>
      </c>
      <c r="CK35" s="138">
        <f>IFERROR(CJ35/CF35,"-")</f>
        <v>8333.3333333333</v>
      </c>
      <c r="CL35" s="139"/>
      <c r="CM35" s="139"/>
      <c r="CN35" s="139">
        <v>1</v>
      </c>
      <c r="CO35" s="140">
        <v>5</v>
      </c>
      <c r="CP35" s="141">
        <v>2955000</v>
      </c>
      <c r="CQ35" s="141">
        <v>2380000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0.84953846153846</v>
      </c>
      <c r="B36" s="203" t="s">
        <v>137</v>
      </c>
      <c r="C36" s="203"/>
      <c r="D36" s="203" t="s">
        <v>110</v>
      </c>
      <c r="E36" s="203" t="s">
        <v>111</v>
      </c>
      <c r="F36" s="203" t="s">
        <v>64</v>
      </c>
      <c r="G36" s="203" t="s">
        <v>97</v>
      </c>
      <c r="H36" s="90" t="s">
        <v>129</v>
      </c>
      <c r="I36" s="90" t="s">
        <v>130</v>
      </c>
      <c r="J36" s="188">
        <v>650000</v>
      </c>
      <c r="K36" s="81">
        <v>16</v>
      </c>
      <c r="L36" s="81">
        <v>0</v>
      </c>
      <c r="M36" s="81">
        <v>44</v>
      </c>
      <c r="N36" s="91">
        <v>2</v>
      </c>
      <c r="O36" s="92">
        <v>1</v>
      </c>
      <c r="P36" s="93">
        <f>N36+O36</f>
        <v>3</v>
      </c>
      <c r="Q36" s="82">
        <f>IFERROR(P36/M36,"-")</f>
        <v>0.068181818181818</v>
      </c>
      <c r="R36" s="81">
        <v>0</v>
      </c>
      <c r="S36" s="81">
        <v>1</v>
      </c>
      <c r="T36" s="82">
        <f>IFERROR(S36/(O36+P36),"-")</f>
        <v>0.25</v>
      </c>
      <c r="U36" s="182">
        <f>IFERROR(J36/SUM(P36:P39),"-")</f>
        <v>12745.098039216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SUM(X36:X39)-SUM(J36:J39)</f>
        <v>-97800</v>
      </c>
      <c r="AB36" s="85">
        <f>SUM(X36:X39)/SUM(J36:J39)</f>
        <v>0.84953846153846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115</v>
      </c>
      <c r="E37" s="203" t="s">
        <v>116</v>
      </c>
      <c r="F37" s="203" t="s">
        <v>64</v>
      </c>
      <c r="G37" s="203" t="s">
        <v>97</v>
      </c>
      <c r="H37" s="90" t="s">
        <v>139</v>
      </c>
      <c r="I37" s="90"/>
      <c r="J37" s="188"/>
      <c r="K37" s="81">
        <v>11</v>
      </c>
      <c r="L37" s="81">
        <v>0</v>
      </c>
      <c r="M37" s="81">
        <v>49</v>
      </c>
      <c r="N37" s="91">
        <v>7</v>
      </c>
      <c r="O37" s="92">
        <v>0</v>
      </c>
      <c r="P37" s="93">
        <f>N37+O37</f>
        <v>7</v>
      </c>
      <c r="Q37" s="82">
        <f>IFERROR(P37/M37,"-")</f>
        <v>0.14285714285714</v>
      </c>
      <c r="R37" s="81">
        <v>0</v>
      </c>
      <c r="S37" s="81">
        <v>5</v>
      </c>
      <c r="T37" s="82">
        <f>IFERROR(S37/(O37+P37),"-")</f>
        <v>0.71428571428571</v>
      </c>
      <c r="U37" s="182"/>
      <c r="V37" s="84">
        <v>1</v>
      </c>
      <c r="W37" s="82">
        <f>IF(P37=0,"-",V37/P37)</f>
        <v>0.14285714285714</v>
      </c>
      <c r="X37" s="186">
        <v>3000</v>
      </c>
      <c r="Y37" s="187">
        <f>IFERROR(X37/P37,"-")</f>
        <v>428.57142857143</v>
      </c>
      <c r="Z37" s="187">
        <f>IFERROR(X37/V37,"-")</f>
        <v>3000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0.14285714285714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0.14285714285714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0.28571428571429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0.42857142857143</v>
      </c>
      <c r="BY37" s="128">
        <v>1</v>
      </c>
      <c r="BZ37" s="129">
        <f>IFERROR(BY37/BW37,"-")</f>
        <v>0.33333333333333</v>
      </c>
      <c r="CA37" s="130">
        <v>3000</v>
      </c>
      <c r="CB37" s="131">
        <f>IFERROR(CA37/BW37,"-")</f>
        <v>1000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141</v>
      </c>
      <c r="E38" s="203" t="s">
        <v>120</v>
      </c>
      <c r="F38" s="203" t="s">
        <v>64</v>
      </c>
      <c r="G38" s="203" t="s">
        <v>97</v>
      </c>
      <c r="H38" s="90" t="s">
        <v>142</v>
      </c>
      <c r="I38" s="90"/>
      <c r="J38" s="188"/>
      <c r="K38" s="81">
        <v>43</v>
      </c>
      <c r="L38" s="81">
        <v>0</v>
      </c>
      <c r="M38" s="81">
        <v>190</v>
      </c>
      <c r="N38" s="91">
        <v>11</v>
      </c>
      <c r="O38" s="92">
        <v>0</v>
      </c>
      <c r="P38" s="93">
        <f>N38+O38</f>
        <v>11</v>
      </c>
      <c r="Q38" s="82">
        <f>IFERROR(P38/M38,"-")</f>
        <v>0.057894736842105</v>
      </c>
      <c r="R38" s="81">
        <v>2</v>
      </c>
      <c r="S38" s="81">
        <v>6</v>
      </c>
      <c r="T38" s="82">
        <f>IFERROR(S38/(O38+P38),"-")</f>
        <v>0.54545454545455</v>
      </c>
      <c r="U38" s="182"/>
      <c r="V38" s="84">
        <v>2</v>
      </c>
      <c r="W38" s="82">
        <f>IF(P38=0,"-",V38/P38)</f>
        <v>0.18181818181818</v>
      </c>
      <c r="X38" s="186">
        <v>33000</v>
      </c>
      <c r="Y38" s="187">
        <f>IFERROR(X38/P38,"-")</f>
        <v>3000</v>
      </c>
      <c r="Z38" s="187">
        <f>IFERROR(X38/V38,"-")</f>
        <v>16500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0.090909090909091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0.090909090909091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5</v>
      </c>
      <c r="BO38" s="120">
        <f>IF(P38=0,"",IF(BN38=0,"",(BN38/P38)))</f>
        <v>0.45454545454545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0.36363636363636</v>
      </c>
      <c r="BY38" s="128">
        <v>2</v>
      </c>
      <c r="BZ38" s="129">
        <f>IFERROR(BY38/BW38,"-")</f>
        <v>0.5</v>
      </c>
      <c r="CA38" s="130">
        <v>33000</v>
      </c>
      <c r="CB38" s="131">
        <f>IFERROR(CA38/BW38,"-")</f>
        <v>8250</v>
      </c>
      <c r="CC38" s="132">
        <v>1</v>
      </c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33000</v>
      </c>
      <c r="CQ38" s="141">
        <v>30000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95</v>
      </c>
      <c r="E39" s="203" t="s">
        <v>95</v>
      </c>
      <c r="F39" s="203" t="s">
        <v>69</v>
      </c>
      <c r="G39" s="203"/>
      <c r="H39" s="90"/>
      <c r="I39" s="90"/>
      <c r="J39" s="188"/>
      <c r="K39" s="81">
        <v>169</v>
      </c>
      <c r="L39" s="81">
        <v>102</v>
      </c>
      <c r="M39" s="81">
        <v>159</v>
      </c>
      <c r="N39" s="91">
        <v>30</v>
      </c>
      <c r="O39" s="92">
        <v>0</v>
      </c>
      <c r="P39" s="93">
        <f>N39+O39</f>
        <v>30</v>
      </c>
      <c r="Q39" s="82">
        <f>IFERROR(P39/M39,"-")</f>
        <v>0.18867924528302</v>
      </c>
      <c r="R39" s="81">
        <v>8</v>
      </c>
      <c r="S39" s="81">
        <v>8</v>
      </c>
      <c r="T39" s="82">
        <f>IFERROR(S39/(O39+P39),"-")</f>
        <v>0.26666666666667</v>
      </c>
      <c r="U39" s="182"/>
      <c r="V39" s="84">
        <v>7</v>
      </c>
      <c r="W39" s="82">
        <f>IF(P39=0,"-",V39/P39)</f>
        <v>0.23333333333333</v>
      </c>
      <c r="X39" s="186">
        <v>516200</v>
      </c>
      <c r="Y39" s="187">
        <f>IFERROR(X39/P39,"-")</f>
        <v>17206.666666667</v>
      </c>
      <c r="Z39" s="187">
        <f>IFERROR(X39/V39,"-")</f>
        <v>73742.857142857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0.033333333333333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0.1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10</v>
      </c>
      <c r="BO39" s="120">
        <f>IF(P39=0,"",IF(BN39=0,"",(BN39/P39)))</f>
        <v>0.33333333333333</v>
      </c>
      <c r="BP39" s="121">
        <v>2</v>
      </c>
      <c r="BQ39" s="122">
        <f>IFERROR(BP39/BN39,"-")</f>
        <v>0.2</v>
      </c>
      <c r="BR39" s="123">
        <v>211000</v>
      </c>
      <c r="BS39" s="124">
        <f>IFERROR(BR39/BN39,"-")</f>
        <v>21100</v>
      </c>
      <c r="BT39" s="125"/>
      <c r="BU39" s="125"/>
      <c r="BV39" s="125">
        <v>2</v>
      </c>
      <c r="BW39" s="126">
        <v>10</v>
      </c>
      <c r="BX39" s="127">
        <f>IF(P39=0,"",IF(BW39=0,"",(BW39/P39)))</f>
        <v>0.33333333333333</v>
      </c>
      <c r="BY39" s="128">
        <v>3</v>
      </c>
      <c r="BZ39" s="129">
        <f>IFERROR(BY39/BW39,"-")</f>
        <v>0.3</v>
      </c>
      <c r="CA39" s="130">
        <v>91500</v>
      </c>
      <c r="CB39" s="131">
        <f>IFERROR(CA39/BW39,"-")</f>
        <v>9150</v>
      </c>
      <c r="CC39" s="132">
        <v>2</v>
      </c>
      <c r="CD39" s="132"/>
      <c r="CE39" s="132">
        <v>1</v>
      </c>
      <c r="CF39" s="133">
        <v>6</v>
      </c>
      <c r="CG39" s="134">
        <f>IF(P39=0,"",IF(CF39=0,"",(CF39/P39)))</f>
        <v>0.2</v>
      </c>
      <c r="CH39" s="135">
        <v>2</v>
      </c>
      <c r="CI39" s="136">
        <f>IFERROR(CH39/CF39,"-")</f>
        <v>0.33333333333333</v>
      </c>
      <c r="CJ39" s="137">
        <v>213700</v>
      </c>
      <c r="CK39" s="138">
        <f>IFERROR(CJ39/CF39,"-")</f>
        <v>35616.666666667</v>
      </c>
      <c r="CL39" s="139"/>
      <c r="CM39" s="139"/>
      <c r="CN39" s="139">
        <v>2</v>
      </c>
      <c r="CO39" s="140">
        <v>7</v>
      </c>
      <c r="CP39" s="141">
        <v>516200</v>
      </c>
      <c r="CQ39" s="141">
        <v>163700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1.18</v>
      </c>
      <c r="B40" s="203" t="s">
        <v>144</v>
      </c>
      <c r="C40" s="203"/>
      <c r="D40" s="203" t="s">
        <v>145</v>
      </c>
      <c r="E40" s="203" t="s">
        <v>146</v>
      </c>
      <c r="F40" s="203" t="s">
        <v>64</v>
      </c>
      <c r="G40" s="203" t="s">
        <v>147</v>
      </c>
      <c r="H40" s="90" t="s">
        <v>148</v>
      </c>
      <c r="I40" s="90" t="s">
        <v>149</v>
      </c>
      <c r="J40" s="188">
        <v>100000</v>
      </c>
      <c r="K40" s="81">
        <v>10</v>
      </c>
      <c r="L40" s="81">
        <v>0</v>
      </c>
      <c r="M40" s="81">
        <v>23</v>
      </c>
      <c r="N40" s="91">
        <v>3</v>
      </c>
      <c r="O40" s="92">
        <v>0</v>
      </c>
      <c r="P40" s="93">
        <f>N40+O40</f>
        <v>3</v>
      </c>
      <c r="Q40" s="82">
        <f>IFERROR(P40/M40,"-")</f>
        <v>0.1304347826087</v>
      </c>
      <c r="R40" s="81">
        <v>0</v>
      </c>
      <c r="S40" s="81">
        <v>2</v>
      </c>
      <c r="T40" s="82">
        <f>IFERROR(S40/(O40+P40),"-")</f>
        <v>0.66666666666667</v>
      </c>
      <c r="U40" s="182">
        <f>IFERROR(J40/SUM(P40:P42),"-")</f>
        <v>7142.8571428571</v>
      </c>
      <c r="V40" s="84">
        <v>1</v>
      </c>
      <c r="W40" s="82">
        <f>IF(P40=0,"-",V40/P40)</f>
        <v>0.33333333333333</v>
      </c>
      <c r="X40" s="186">
        <v>3000</v>
      </c>
      <c r="Y40" s="187">
        <f>IFERROR(X40/P40,"-")</f>
        <v>1000</v>
      </c>
      <c r="Z40" s="187">
        <f>IFERROR(X40/V40,"-")</f>
        <v>3000</v>
      </c>
      <c r="AA40" s="188">
        <f>SUM(X40:X42)-SUM(J40:J42)</f>
        <v>18000</v>
      </c>
      <c r="AB40" s="85">
        <f>SUM(X40:X42)/SUM(J40:J42)</f>
        <v>1.18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0.33333333333333</v>
      </c>
      <c r="CH40" s="135">
        <v>1</v>
      </c>
      <c r="CI40" s="136">
        <f>IFERROR(CH40/CF40,"-")</f>
        <v>1</v>
      </c>
      <c r="CJ40" s="137">
        <v>3000</v>
      </c>
      <c r="CK40" s="138">
        <f>IFERROR(CJ40/CF40,"-")</f>
        <v>3000</v>
      </c>
      <c r="CL40" s="139">
        <v>1</v>
      </c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150</v>
      </c>
      <c r="C41" s="203"/>
      <c r="D41" s="203" t="s">
        <v>151</v>
      </c>
      <c r="E41" s="203" t="s">
        <v>152</v>
      </c>
      <c r="F41" s="203" t="s">
        <v>64</v>
      </c>
      <c r="G41" s="203"/>
      <c r="H41" s="90" t="s">
        <v>148</v>
      </c>
      <c r="I41" s="90" t="s">
        <v>153</v>
      </c>
      <c r="J41" s="188"/>
      <c r="K41" s="81">
        <v>8</v>
      </c>
      <c r="L41" s="81">
        <v>0</v>
      </c>
      <c r="M41" s="81">
        <v>20</v>
      </c>
      <c r="N41" s="91">
        <v>1</v>
      </c>
      <c r="O41" s="92">
        <v>0</v>
      </c>
      <c r="P41" s="93">
        <f>N41+O41</f>
        <v>1</v>
      </c>
      <c r="Q41" s="82">
        <f>IFERROR(P41/M41,"-")</f>
        <v>0.05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154</v>
      </c>
      <c r="C42" s="203"/>
      <c r="D42" s="203" t="s">
        <v>95</v>
      </c>
      <c r="E42" s="203" t="s">
        <v>95</v>
      </c>
      <c r="F42" s="203" t="s">
        <v>69</v>
      </c>
      <c r="G42" s="203"/>
      <c r="H42" s="90"/>
      <c r="I42" s="90"/>
      <c r="J42" s="188"/>
      <c r="K42" s="81">
        <v>27</v>
      </c>
      <c r="L42" s="81">
        <v>22</v>
      </c>
      <c r="M42" s="81">
        <v>8</v>
      </c>
      <c r="N42" s="91">
        <v>10</v>
      </c>
      <c r="O42" s="92">
        <v>0</v>
      </c>
      <c r="P42" s="93">
        <f>N42+O42</f>
        <v>10</v>
      </c>
      <c r="Q42" s="82">
        <f>IFERROR(P42/M42,"-")</f>
        <v>1.25</v>
      </c>
      <c r="R42" s="81">
        <v>4</v>
      </c>
      <c r="S42" s="81">
        <v>2</v>
      </c>
      <c r="T42" s="82">
        <f>IFERROR(S42/(O42+P42),"-")</f>
        <v>0.2</v>
      </c>
      <c r="U42" s="182"/>
      <c r="V42" s="84">
        <v>3</v>
      </c>
      <c r="W42" s="82">
        <f>IF(P42=0,"-",V42/P42)</f>
        <v>0.3</v>
      </c>
      <c r="X42" s="186">
        <v>115000</v>
      </c>
      <c r="Y42" s="187">
        <f>IFERROR(X42/P42,"-")</f>
        <v>11500</v>
      </c>
      <c r="Z42" s="187">
        <f>IFERROR(X42/V42,"-")</f>
        <v>38333.333333333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</v>
      </c>
      <c r="BP42" s="121">
        <v>1</v>
      </c>
      <c r="BQ42" s="122">
        <f>IFERROR(BP42/BN42,"-")</f>
        <v>0.33333333333333</v>
      </c>
      <c r="BR42" s="123">
        <v>2000</v>
      </c>
      <c r="BS42" s="124">
        <f>IFERROR(BR42/BN42,"-")</f>
        <v>666.66666666667</v>
      </c>
      <c r="BT42" s="125"/>
      <c r="BU42" s="125">
        <v>1</v>
      </c>
      <c r="BV42" s="125"/>
      <c r="BW42" s="126">
        <v>5</v>
      </c>
      <c r="BX42" s="127">
        <f>IF(P42=0,"",IF(BW42=0,"",(BW42/P42)))</f>
        <v>0.5</v>
      </c>
      <c r="BY42" s="128">
        <v>1</v>
      </c>
      <c r="BZ42" s="129">
        <f>IFERROR(BY42/BW42,"-")</f>
        <v>0.2</v>
      </c>
      <c r="CA42" s="130">
        <v>110000</v>
      </c>
      <c r="CB42" s="131">
        <f>IFERROR(CA42/BW42,"-")</f>
        <v>22000</v>
      </c>
      <c r="CC42" s="132"/>
      <c r="CD42" s="132"/>
      <c r="CE42" s="132">
        <v>1</v>
      </c>
      <c r="CF42" s="133">
        <v>1</v>
      </c>
      <c r="CG42" s="134">
        <f>IF(P42=0,"",IF(CF42=0,"",(CF42/P42)))</f>
        <v>0.1</v>
      </c>
      <c r="CH42" s="135">
        <v>1</v>
      </c>
      <c r="CI42" s="136">
        <f>IFERROR(CH42/CF42,"-")</f>
        <v>1</v>
      </c>
      <c r="CJ42" s="137">
        <v>3000</v>
      </c>
      <c r="CK42" s="138">
        <f>IFERROR(CJ42/CF42,"-")</f>
        <v>3000</v>
      </c>
      <c r="CL42" s="139">
        <v>1</v>
      </c>
      <c r="CM42" s="139"/>
      <c r="CN42" s="139"/>
      <c r="CO42" s="140">
        <v>3</v>
      </c>
      <c r="CP42" s="141">
        <v>115000</v>
      </c>
      <c r="CQ42" s="141">
        <v>110000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>
        <f>AB43</f>
        <v>0.58333333333333</v>
      </c>
      <c r="B43" s="203" t="s">
        <v>155</v>
      </c>
      <c r="C43" s="203"/>
      <c r="D43" s="203" t="s">
        <v>156</v>
      </c>
      <c r="E43" s="203" t="s">
        <v>157</v>
      </c>
      <c r="F43" s="203" t="s">
        <v>64</v>
      </c>
      <c r="G43" s="203" t="s">
        <v>158</v>
      </c>
      <c r="H43" s="90" t="s">
        <v>159</v>
      </c>
      <c r="I43" s="90" t="s">
        <v>160</v>
      </c>
      <c r="J43" s="188">
        <v>300000</v>
      </c>
      <c r="K43" s="81">
        <v>10</v>
      </c>
      <c r="L43" s="81">
        <v>0</v>
      </c>
      <c r="M43" s="81">
        <v>33</v>
      </c>
      <c r="N43" s="91">
        <v>4</v>
      </c>
      <c r="O43" s="92">
        <v>0</v>
      </c>
      <c r="P43" s="93">
        <f>N43+O43</f>
        <v>4</v>
      </c>
      <c r="Q43" s="82">
        <f>IFERROR(P43/M43,"-")</f>
        <v>0.12121212121212</v>
      </c>
      <c r="R43" s="81">
        <v>0</v>
      </c>
      <c r="S43" s="81">
        <v>2</v>
      </c>
      <c r="T43" s="82">
        <f>IFERROR(S43/(O43+P43),"-")</f>
        <v>0.5</v>
      </c>
      <c r="U43" s="182">
        <f>IFERROR(J43/SUM(P43:P56),"-")</f>
        <v>10714.285714286</v>
      </c>
      <c r="V43" s="84">
        <v>1</v>
      </c>
      <c r="W43" s="82">
        <f>IF(P43=0,"-",V43/P43)</f>
        <v>0.25</v>
      </c>
      <c r="X43" s="186">
        <v>4000</v>
      </c>
      <c r="Y43" s="187">
        <f>IFERROR(X43/P43,"-")</f>
        <v>1000</v>
      </c>
      <c r="Z43" s="187">
        <f>IFERROR(X43/V43,"-")</f>
        <v>4000</v>
      </c>
      <c r="AA43" s="188">
        <f>SUM(X43:X56)-SUM(J43:J56)</f>
        <v>-125000</v>
      </c>
      <c r="AB43" s="85">
        <f>SUM(X43:X56)/SUM(J43:J56)</f>
        <v>0.58333333333333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>
        <v>1</v>
      </c>
      <c r="BQ43" s="122">
        <f>IFERROR(BP43/BN43,"-")</f>
        <v>0.5</v>
      </c>
      <c r="BR43" s="123">
        <v>4000</v>
      </c>
      <c r="BS43" s="124">
        <f>IFERROR(BR43/BN43,"-")</f>
        <v>2000</v>
      </c>
      <c r="BT43" s="125"/>
      <c r="BU43" s="125">
        <v>1</v>
      </c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4000</v>
      </c>
      <c r="CQ43" s="141">
        <v>4000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161</v>
      </c>
      <c r="C44" s="203"/>
      <c r="D44" s="203" t="s">
        <v>162</v>
      </c>
      <c r="E44" s="203" t="s">
        <v>86</v>
      </c>
      <c r="F44" s="203" t="s">
        <v>64</v>
      </c>
      <c r="G44" s="203" t="s">
        <v>163</v>
      </c>
      <c r="H44" s="90" t="s">
        <v>159</v>
      </c>
      <c r="I44" s="90" t="s">
        <v>73</v>
      </c>
      <c r="J44" s="188"/>
      <c r="K44" s="81">
        <v>0</v>
      </c>
      <c r="L44" s="81">
        <v>0</v>
      </c>
      <c r="M44" s="81">
        <v>16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164</v>
      </c>
      <c r="C45" s="203"/>
      <c r="D45" s="203" t="s">
        <v>165</v>
      </c>
      <c r="E45" s="203" t="s">
        <v>166</v>
      </c>
      <c r="F45" s="203" t="s">
        <v>64</v>
      </c>
      <c r="G45" s="203" t="s">
        <v>167</v>
      </c>
      <c r="H45" s="90" t="s">
        <v>159</v>
      </c>
      <c r="I45" s="90" t="s">
        <v>99</v>
      </c>
      <c r="J45" s="188"/>
      <c r="K45" s="81">
        <v>3</v>
      </c>
      <c r="L45" s="81">
        <v>0</v>
      </c>
      <c r="M45" s="81">
        <v>19</v>
      </c>
      <c r="N45" s="91">
        <v>1</v>
      </c>
      <c r="O45" s="92">
        <v>0</v>
      </c>
      <c r="P45" s="93">
        <f>N45+O45</f>
        <v>1</v>
      </c>
      <c r="Q45" s="82">
        <f>IFERROR(P45/M45,"-")</f>
        <v>0.052631578947368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168</v>
      </c>
      <c r="C46" s="203"/>
      <c r="D46" s="203" t="s">
        <v>169</v>
      </c>
      <c r="E46" s="203" t="s">
        <v>170</v>
      </c>
      <c r="F46" s="203" t="s">
        <v>64</v>
      </c>
      <c r="G46" s="203" t="s">
        <v>171</v>
      </c>
      <c r="H46" s="90" t="s">
        <v>159</v>
      </c>
      <c r="I46" s="90" t="s">
        <v>172</v>
      </c>
      <c r="J46" s="188"/>
      <c r="K46" s="81">
        <v>2</v>
      </c>
      <c r="L46" s="81">
        <v>0</v>
      </c>
      <c r="M46" s="81">
        <v>9</v>
      </c>
      <c r="N46" s="91">
        <v>1</v>
      </c>
      <c r="O46" s="92">
        <v>0</v>
      </c>
      <c r="P46" s="93">
        <f>N46+O46</f>
        <v>1</v>
      </c>
      <c r="Q46" s="82">
        <f>IFERROR(P46/M46,"-")</f>
        <v>0.11111111111111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173</v>
      </c>
      <c r="C47" s="203"/>
      <c r="D47" s="203" t="s">
        <v>156</v>
      </c>
      <c r="E47" s="203" t="s">
        <v>157</v>
      </c>
      <c r="F47" s="203" t="s">
        <v>64</v>
      </c>
      <c r="G47" s="203" t="s">
        <v>174</v>
      </c>
      <c r="H47" s="90" t="s">
        <v>159</v>
      </c>
      <c r="I47" s="90" t="s">
        <v>175</v>
      </c>
      <c r="J47" s="188"/>
      <c r="K47" s="81">
        <v>5</v>
      </c>
      <c r="L47" s="81">
        <v>0</v>
      </c>
      <c r="M47" s="81">
        <v>15</v>
      </c>
      <c r="N47" s="91">
        <v>1</v>
      </c>
      <c r="O47" s="92">
        <v>0</v>
      </c>
      <c r="P47" s="93">
        <f>N47+O47</f>
        <v>1</v>
      </c>
      <c r="Q47" s="82">
        <f>IFERROR(P47/M47,"-")</f>
        <v>0.066666666666667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176</v>
      </c>
      <c r="C48" s="203"/>
      <c r="D48" s="203" t="s">
        <v>162</v>
      </c>
      <c r="E48" s="203" t="s">
        <v>86</v>
      </c>
      <c r="F48" s="203" t="s">
        <v>64</v>
      </c>
      <c r="G48" s="203" t="s">
        <v>177</v>
      </c>
      <c r="H48" s="90" t="s">
        <v>159</v>
      </c>
      <c r="I48" s="90" t="s">
        <v>178</v>
      </c>
      <c r="J48" s="188"/>
      <c r="K48" s="81">
        <v>1</v>
      </c>
      <c r="L48" s="81">
        <v>0</v>
      </c>
      <c r="M48" s="81">
        <v>11</v>
      </c>
      <c r="N48" s="91">
        <v>1</v>
      </c>
      <c r="O48" s="92">
        <v>0</v>
      </c>
      <c r="P48" s="93">
        <f>N48+O48</f>
        <v>1</v>
      </c>
      <c r="Q48" s="82">
        <f>IFERROR(P48/M48,"-")</f>
        <v>0.090909090909091</v>
      </c>
      <c r="R48" s="81">
        <v>0</v>
      </c>
      <c r="S48" s="81">
        <v>1</v>
      </c>
      <c r="T48" s="82">
        <f>IFERROR(S48/(O48+P48),"-")</f>
        <v>1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179</v>
      </c>
      <c r="C49" s="203"/>
      <c r="D49" s="203" t="s">
        <v>165</v>
      </c>
      <c r="E49" s="203" t="s">
        <v>166</v>
      </c>
      <c r="F49" s="203" t="s">
        <v>64</v>
      </c>
      <c r="G49" s="203" t="s">
        <v>180</v>
      </c>
      <c r="H49" s="90" t="s">
        <v>159</v>
      </c>
      <c r="I49" s="204" t="s">
        <v>101</v>
      </c>
      <c r="J49" s="188"/>
      <c r="K49" s="81">
        <v>10</v>
      </c>
      <c r="L49" s="81">
        <v>0</v>
      </c>
      <c r="M49" s="81">
        <v>41</v>
      </c>
      <c r="N49" s="91">
        <v>3</v>
      </c>
      <c r="O49" s="92">
        <v>0</v>
      </c>
      <c r="P49" s="93">
        <f>N49+O49</f>
        <v>3</v>
      </c>
      <c r="Q49" s="82">
        <f>IFERROR(P49/M49,"-")</f>
        <v>0.073170731707317</v>
      </c>
      <c r="R49" s="81">
        <v>0</v>
      </c>
      <c r="S49" s="81">
        <v>1</v>
      </c>
      <c r="T49" s="82">
        <f>IFERROR(S49/(O49+P49),"-")</f>
        <v>0.33333333333333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0.33333333333333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>
        <v>1</v>
      </c>
      <c r="AW49" s="107">
        <f>IF(P49=0,"",IF(AV49=0,"",(AV49/P49)))</f>
        <v>0.33333333333333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181</v>
      </c>
      <c r="C50" s="203"/>
      <c r="D50" s="203" t="s">
        <v>169</v>
      </c>
      <c r="E50" s="203" t="s">
        <v>170</v>
      </c>
      <c r="F50" s="203" t="s">
        <v>64</v>
      </c>
      <c r="G50" s="203" t="s">
        <v>182</v>
      </c>
      <c r="H50" s="90" t="s">
        <v>159</v>
      </c>
      <c r="I50" s="205" t="s">
        <v>183</v>
      </c>
      <c r="J50" s="188"/>
      <c r="K50" s="81">
        <v>1</v>
      </c>
      <c r="L50" s="81">
        <v>0</v>
      </c>
      <c r="M50" s="81">
        <v>15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184</v>
      </c>
      <c r="C51" s="203"/>
      <c r="D51" s="203" t="s">
        <v>156</v>
      </c>
      <c r="E51" s="203" t="s">
        <v>157</v>
      </c>
      <c r="F51" s="203" t="s">
        <v>64</v>
      </c>
      <c r="G51" s="203" t="s">
        <v>185</v>
      </c>
      <c r="H51" s="90" t="s">
        <v>159</v>
      </c>
      <c r="I51" s="90" t="s">
        <v>186</v>
      </c>
      <c r="J51" s="188"/>
      <c r="K51" s="81">
        <v>0</v>
      </c>
      <c r="L51" s="81">
        <v>0</v>
      </c>
      <c r="M51" s="81">
        <v>22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187</v>
      </c>
      <c r="C52" s="203"/>
      <c r="D52" s="203" t="s">
        <v>162</v>
      </c>
      <c r="E52" s="203" t="s">
        <v>86</v>
      </c>
      <c r="F52" s="203" t="s">
        <v>64</v>
      </c>
      <c r="G52" s="203" t="s">
        <v>188</v>
      </c>
      <c r="H52" s="90" t="s">
        <v>159</v>
      </c>
      <c r="I52" s="90" t="s">
        <v>189</v>
      </c>
      <c r="J52" s="188"/>
      <c r="K52" s="81">
        <v>2</v>
      </c>
      <c r="L52" s="81">
        <v>0</v>
      </c>
      <c r="M52" s="81">
        <v>10</v>
      </c>
      <c r="N52" s="91">
        <v>1</v>
      </c>
      <c r="O52" s="92">
        <v>0</v>
      </c>
      <c r="P52" s="93">
        <f>N52+O52</f>
        <v>1</v>
      </c>
      <c r="Q52" s="82">
        <f>IFERROR(P52/M52,"-")</f>
        <v>0.1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190</v>
      </c>
      <c r="C53" s="203"/>
      <c r="D53" s="203" t="s">
        <v>165</v>
      </c>
      <c r="E53" s="203" t="s">
        <v>166</v>
      </c>
      <c r="F53" s="203" t="s">
        <v>64</v>
      </c>
      <c r="G53" s="203" t="s">
        <v>191</v>
      </c>
      <c r="H53" s="90" t="s">
        <v>159</v>
      </c>
      <c r="I53" s="90" t="s">
        <v>192</v>
      </c>
      <c r="J53" s="188"/>
      <c r="K53" s="81">
        <v>0</v>
      </c>
      <c r="L53" s="81">
        <v>0</v>
      </c>
      <c r="M53" s="81">
        <v>17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193</v>
      </c>
      <c r="C54" s="203"/>
      <c r="D54" s="203" t="s">
        <v>169</v>
      </c>
      <c r="E54" s="203" t="s">
        <v>170</v>
      </c>
      <c r="F54" s="203" t="s">
        <v>64</v>
      </c>
      <c r="G54" s="203" t="s">
        <v>194</v>
      </c>
      <c r="H54" s="90" t="s">
        <v>159</v>
      </c>
      <c r="I54" s="204" t="s">
        <v>103</v>
      </c>
      <c r="J54" s="188"/>
      <c r="K54" s="81">
        <v>0</v>
      </c>
      <c r="L54" s="81">
        <v>0</v>
      </c>
      <c r="M54" s="81">
        <v>29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195</v>
      </c>
      <c r="C55" s="203"/>
      <c r="D55" s="203" t="s">
        <v>156</v>
      </c>
      <c r="E55" s="203" t="s">
        <v>157</v>
      </c>
      <c r="F55" s="203" t="s">
        <v>64</v>
      </c>
      <c r="G55" s="203" t="s">
        <v>196</v>
      </c>
      <c r="H55" s="90" t="s">
        <v>159</v>
      </c>
      <c r="I55" s="205" t="s">
        <v>197</v>
      </c>
      <c r="J55" s="188"/>
      <c r="K55" s="81">
        <v>3</v>
      </c>
      <c r="L55" s="81">
        <v>0</v>
      </c>
      <c r="M55" s="81">
        <v>29</v>
      </c>
      <c r="N55" s="91">
        <v>2</v>
      </c>
      <c r="O55" s="92">
        <v>0</v>
      </c>
      <c r="P55" s="93">
        <f>N55+O55</f>
        <v>2</v>
      </c>
      <c r="Q55" s="82">
        <f>IFERROR(P55/M55,"-")</f>
        <v>0.068965517241379</v>
      </c>
      <c r="R55" s="81">
        <v>0</v>
      </c>
      <c r="S55" s="81">
        <v>1</v>
      </c>
      <c r="T55" s="82">
        <f>IFERROR(S55/(O55+P55),"-")</f>
        <v>0.5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0.5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198</v>
      </c>
      <c r="C56" s="203"/>
      <c r="D56" s="203" t="s">
        <v>95</v>
      </c>
      <c r="E56" s="203" t="s">
        <v>95</v>
      </c>
      <c r="F56" s="203" t="s">
        <v>69</v>
      </c>
      <c r="G56" s="203" t="s">
        <v>199</v>
      </c>
      <c r="H56" s="90"/>
      <c r="I56" s="90"/>
      <c r="J56" s="188"/>
      <c r="K56" s="81">
        <v>117</v>
      </c>
      <c r="L56" s="81">
        <v>66</v>
      </c>
      <c r="M56" s="81">
        <v>27</v>
      </c>
      <c r="N56" s="91">
        <v>14</v>
      </c>
      <c r="O56" s="92">
        <v>0</v>
      </c>
      <c r="P56" s="93">
        <f>N56+O56</f>
        <v>14</v>
      </c>
      <c r="Q56" s="82">
        <f>IFERROR(P56/M56,"-")</f>
        <v>0.51851851851852</v>
      </c>
      <c r="R56" s="81">
        <v>3</v>
      </c>
      <c r="S56" s="81">
        <v>3</v>
      </c>
      <c r="T56" s="82">
        <f>IFERROR(S56/(O56+P56),"-")</f>
        <v>0.21428571428571</v>
      </c>
      <c r="U56" s="182"/>
      <c r="V56" s="84">
        <v>6</v>
      </c>
      <c r="W56" s="82">
        <f>IF(P56=0,"-",V56/P56)</f>
        <v>0.42857142857143</v>
      </c>
      <c r="X56" s="186">
        <v>171000</v>
      </c>
      <c r="Y56" s="187">
        <f>IFERROR(X56/P56,"-")</f>
        <v>12214.285714286</v>
      </c>
      <c r="Z56" s="187">
        <f>IFERROR(X56/V56,"-")</f>
        <v>28500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0.071428571428571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2</v>
      </c>
      <c r="BF56" s="113">
        <f>IF(P56=0,"",IF(BE56=0,"",(BE56/P56)))</f>
        <v>0.14285714285714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4</v>
      </c>
      <c r="BO56" s="120">
        <f>IF(P56=0,"",IF(BN56=0,"",(BN56/P56)))</f>
        <v>0.28571428571429</v>
      </c>
      <c r="BP56" s="121">
        <v>2</v>
      </c>
      <c r="BQ56" s="122">
        <f>IFERROR(BP56/BN56,"-")</f>
        <v>0.5</v>
      </c>
      <c r="BR56" s="123">
        <v>45000</v>
      </c>
      <c r="BS56" s="124">
        <f>IFERROR(BR56/BN56,"-")</f>
        <v>11250</v>
      </c>
      <c r="BT56" s="125">
        <v>1</v>
      </c>
      <c r="BU56" s="125"/>
      <c r="BV56" s="125">
        <v>1</v>
      </c>
      <c r="BW56" s="126">
        <v>5</v>
      </c>
      <c r="BX56" s="127">
        <f>IF(P56=0,"",IF(BW56=0,"",(BW56/P56)))</f>
        <v>0.35714285714286</v>
      </c>
      <c r="BY56" s="128">
        <v>3</v>
      </c>
      <c r="BZ56" s="129">
        <f>IFERROR(BY56/BW56,"-")</f>
        <v>0.6</v>
      </c>
      <c r="CA56" s="130">
        <v>92000</v>
      </c>
      <c r="CB56" s="131">
        <f>IFERROR(CA56/BW56,"-")</f>
        <v>18400</v>
      </c>
      <c r="CC56" s="132"/>
      <c r="CD56" s="132">
        <v>1</v>
      </c>
      <c r="CE56" s="132">
        <v>2</v>
      </c>
      <c r="CF56" s="133">
        <v>2</v>
      </c>
      <c r="CG56" s="134">
        <f>IF(P56=0,"",IF(CF56=0,"",(CF56/P56)))</f>
        <v>0.14285714285714</v>
      </c>
      <c r="CH56" s="135">
        <v>1</v>
      </c>
      <c r="CI56" s="136">
        <f>IFERROR(CH56/CF56,"-")</f>
        <v>0.5</v>
      </c>
      <c r="CJ56" s="137">
        <v>34000</v>
      </c>
      <c r="CK56" s="138">
        <f>IFERROR(CJ56/CF56,"-")</f>
        <v>17000</v>
      </c>
      <c r="CL56" s="139"/>
      <c r="CM56" s="139"/>
      <c r="CN56" s="139">
        <v>1</v>
      </c>
      <c r="CO56" s="140">
        <v>6</v>
      </c>
      <c r="CP56" s="141">
        <v>171000</v>
      </c>
      <c r="CQ56" s="141">
        <v>74000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0.95</v>
      </c>
      <c r="B57" s="203" t="s">
        <v>200</v>
      </c>
      <c r="C57" s="203"/>
      <c r="D57" s="203" t="s">
        <v>85</v>
      </c>
      <c r="E57" s="203" t="s">
        <v>63</v>
      </c>
      <c r="F57" s="203" t="s">
        <v>64</v>
      </c>
      <c r="G57" s="203" t="s">
        <v>128</v>
      </c>
      <c r="H57" s="90" t="s">
        <v>72</v>
      </c>
      <c r="I57" s="204" t="s">
        <v>101</v>
      </c>
      <c r="J57" s="188">
        <v>120000</v>
      </c>
      <c r="K57" s="81">
        <v>12</v>
      </c>
      <c r="L57" s="81">
        <v>0</v>
      </c>
      <c r="M57" s="81">
        <v>51</v>
      </c>
      <c r="N57" s="91">
        <v>5</v>
      </c>
      <c r="O57" s="92">
        <v>0</v>
      </c>
      <c r="P57" s="93">
        <f>N57+O57</f>
        <v>5</v>
      </c>
      <c r="Q57" s="82">
        <f>IFERROR(P57/M57,"-")</f>
        <v>0.098039215686275</v>
      </c>
      <c r="R57" s="81">
        <v>0</v>
      </c>
      <c r="S57" s="81">
        <v>2</v>
      </c>
      <c r="T57" s="82">
        <f>IFERROR(S57/(O57+P57),"-")</f>
        <v>0.4</v>
      </c>
      <c r="U57" s="182">
        <f>IFERROR(J57/SUM(P57:P58),"-")</f>
        <v>9230.7692307692</v>
      </c>
      <c r="V57" s="84">
        <v>1</v>
      </c>
      <c r="W57" s="82">
        <f>IF(P57=0,"-",V57/P57)</f>
        <v>0.2</v>
      </c>
      <c r="X57" s="186">
        <v>6000</v>
      </c>
      <c r="Y57" s="187">
        <f>IFERROR(X57/P57,"-")</f>
        <v>1200</v>
      </c>
      <c r="Z57" s="187">
        <f>IFERROR(X57/V57,"-")</f>
        <v>6000</v>
      </c>
      <c r="AA57" s="188">
        <f>SUM(X57:X58)-SUM(J57:J58)</f>
        <v>-6000</v>
      </c>
      <c r="AB57" s="85">
        <f>SUM(X57:X58)/SUM(J57:J58)</f>
        <v>0.95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3</v>
      </c>
      <c r="BO57" s="120">
        <f>IF(P57=0,"",IF(BN57=0,"",(BN57/P57)))</f>
        <v>0.6</v>
      </c>
      <c r="BP57" s="121">
        <v>1</v>
      </c>
      <c r="BQ57" s="122">
        <f>IFERROR(BP57/BN57,"-")</f>
        <v>0.33333333333333</v>
      </c>
      <c r="BR57" s="123">
        <v>6000</v>
      </c>
      <c r="BS57" s="124">
        <f>IFERROR(BR57/BN57,"-")</f>
        <v>2000</v>
      </c>
      <c r="BT57" s="125"/>
      <c r="BU57" s="125">
        <v>1</v>
      </c>
      <c r="BV57" s="125"/>
      <c r="BW57" s="126">
        <v>2</v>
      </c>
      <c r="BX57" s="127">
        <f>IF(P57=0,"",IF(BW57=0,"",(BW57/P57)))</f>
        <v>0.4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6000</v>
      </c>
      <c r="CQ57" s="141">
        <v>6000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201</v>
      </c>
      <c r="C58" s="203"/>
      <c r="D58" s="203" t="s">
        <v>85</v>
      </c>
      <c r="E58" s="203" t="s">
        <v>63</v>
      </c>
      <c r="F58" s="203" t="s">
        <v>69</v>
      </c>
      <c r="G58" s="203"/>
      <c r="H58" s="90"/>
      <c r="I58" s="90"/>
      <c r="J58" s="188"/>
      <c r="K58" s="81">
        <v>22</v>
      </c>
      <c r="L58" s="81">
        <v>18</v>
      </c>
      <c r="M58" s="81">
        <v>24</v>
      </c>
      <c r="N58" s="91">
        <v>8</v>
      </c>
      <c r="O58" s="92">
        <v>0</v>
      </c>
      <c r="P58" s="93">
        <f>N58+O58</f>
        <v>8</v>
      </c>
      <c r="Q58" s="82">
        <f>IFERROR(P58/M58,"-")</f>
        <v>0.33333333333333</v>
      </c>
      <c r="R58" s="81">
        <v>1</v>
      </c>
      <c r="S58" s="81">
        <v>3</v>
      </c>
      <c r="T58" s="82">
        <f>IFERROR(S58/(O58+P58),"-")</f>
        <v>0.375</v>
      </c>
      <c r="U58" s="182"/>
      <c r="V58" s="84">
        <v>4</v>
      </c>
      <c r="W58" s="82">
        <f>IF(P58=0,"-",V58/P58)</f>
        <v>0.5</v>
      </c>
      <c r="X58" s="186">
        <v>108000</v>
      </c>
      <c r="Y58" s="187">
        <f>IFERROR(X58/P58,"-")</f>
        <v>13500</v>
      </c>
      <c r="Z58" s="187">
        <f>IFERROR(X58/V58,"-")</f>
        <v>27000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5</v>
      </c>
      <c r="BO58" s="120">
        <f>IF(P58=0,"",IF(BN58=0,"",(BN58/P58)))</f>
        <v>0.625</v>
      </c>
      <c r="BP58" s="121">
        <v>3</v>
      </c>
      <c r="BQ58" s="122">
        <f>IFERROR(BP58/BN58,"-")</f>
        <v>0.6</v>
      </c>
      <c r="BR58" s="123">
        <v>33000</v>
      </c>
      <c r="BS58" s="124">
        <f>IFERROR(BR58/BN58,"-")</f>
        <v>6600</v>
      </c>
      <c r="BT58" s="125"/>
      <c r="BU58" s="125">
        <v>2</v>
      </c>
      <c r="BV58" s="125">
        <v>1</v>
      </c>
      <c r="BW58" s="126">
        <v>1</v>
      </c>
      <c r="BX58" s="127">
        <f>IF(P58=0,"",IF(BW58=0,"",(BW58/P58)))</f>
        <v>0.125</v>
      </c>
      <c r="BY58" s="128">
        <v>1</v>
      </c>
      <c r="BZ58" s="129">
        <f>IFERROR(BY58/BW58,"-")</f>
        <v>1</v>
      </c>
      <c r="CA58" s="130">
        <v>75000</v>
      </c>
      <c r="CB58" s="131">
        <f>IFERROR(CA58/BW58,"-")</f>
        <v>75000</v>
      </c>
      <c r="CC58" s="132"/>
      <c r="CD58" s="132"/>
      <c r="CE58" s="132">
        <v>1</v>
      </c>
      <c r="CF58" s="133">
        <v>2</v>
      </c>
      <c r="CG58" s="134">
        <f>IF(P58=0,"",IF(CF58=0,"",(CF58/P58)))</f>
        <v>0.25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4</v>
      </c>
      <c r="CP58" s="141">
        <v>108000</v>
      </c>
      <c r="CQ58" s="141">
        <v>75000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0.76666666666667</v>
      </c>
      <c r="B59" s="203" t="s">
        <v>202</v>
      </c>
      <c r="C59" s="203"/>
      <c r="D59" s="203" t="s">
        <v>76</v>
      </c>
      <c r="E59" s="203" t="s">
        <v>77</v>
      </c>
      <c r="F59" s="203" t="s">
        <v>64</v>
      </c>
      <c r="G59" s="203" t="s">
        <v>203</v>
      </c>
      <c r="H59" s="90" t="s">
        <v>72</v>
      </c>
      <c r="I59" s="90" t="s">
        <v>204</v>
      </c>
      <c r="J59" s="188">
        <v>90000</v>
      </c>
      <c r="K59" s="81">
        <v>13</v>
      </c>
      <c r="L59" s="81">
        <v>0</v>
      </c>
      <c r="M59" s="81">
        <v>34</v>
      </c>
      <c r="N59" s="91">
        <v>6</v>
      </c>
      <c r="O59" s="92">
        <v>0</v>
      </c>
      <c r="P59" s="93">
        <f>N59+O59</f>
        <v>6</v>
      </c>
      <c r="Q59" s="82">
        <f>IFERROR(P59/M59,"-")</f>
        <v>0.17647058823529</v>
      </c>
      <c r="R59" s="81">
        <v>1</v>
      </c>
      <c r="S59" s="81">
        <v>4</v>
      </c>
      <c r="T59" s="82">
        <f>IFERROR(S59/(O59+P59),"-")</f>
        <v>0.66666666666667</v>
      </c>
      <c r="U59" s="182">
        <f>IFERROR(J59/SUM(P59:P60),"-")</f>
        <v>10000</v>
      </c>
      <c r="V59" s="84">
        <v>1</v>
      </c>
      <c r="W59" s="82">
        <f>IF(P59=0,"-",V59/P59)</f>
        <v>0.16666666666667</v>
      </c>
      <c r="X59" s="186">
        <v>8000</v>
      </c>
      <c r="Y59" s="187">
        <f>IFERROR(X59/P59,"-")</f>
        <v>1333.3333333333</v>
      </c>
      <c r="Z59" s="187">
        <f>IFERROR(X59/V59,"-")</f>
        <v>8000</v>
      </c>
      <c r="AA59" s="188">
        <f>SUM(X59:X60)-SUM(J59:J60)</f>
        <v>-21000</v>
      </c>
      <c r="AB59" s="85">
        <f>SUM(X59:X60)/SUM(J59:J60)</f>
        <v>0.76666666666667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0.16666666666667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4</v>
      </c>
      <c r="BO59" s="120">
        <f>IF(P59=0,"",IF(BN59=0,"",(BN59/P59)))</f>
        <v>0.66666666666667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0.16666666666667</v>
      </c>
      <c r="BY59" s="128">
        <v>1</v>
      </c>
      <c r="BZ59" s="129">
        <f>IFERROR(BY59/BW59,"-")</f>
        <v>1</v>
      </c>
      <c r="CA59" s="130">
        <v>8000</v>
      </c>
      <c r="CB59" s="131">
        <f>IFERROR(CA59/BW59,"-")</f>
        <v>8000</v>
      </c>
      <c r="CC59" s="132"/>
      <c r="CD59" s="132">
        <v>1</v>
      </c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8000</v>
      </c>
      <c r="CQ59" s="141">
        <v>8000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205</v>
      </c>
      <c r="C60" s="203"/>
      <c r="D60" s="203" t="s">
        <v>76</v>
      </c>
      <c r="E60" s="203" t="s">
        <v>77</v>
      </c>
      <c r="F60" s="203" t="s">
        <v>69</v>
      </c>
      <c r="G60" s="203"/>
      <c r="H60" s="90"/>
      <c r="I60" s="90"/>
      <c r="J60" s="188"/>
      <c r="K60" s="81">
        <v>22</v>
      </c>
      <c r="L60" s="81">
        <v>14</v>
      </c>
      <c r="M60" s="81">
        <v>3</v>
      </c>
      <c r="N60" s="91">
        <v>3</v>
      </c>
      <c r="O60" s="92">
        <v>0</v>
      </c>
      <c r="P60" s="93">
        <f>N60+O60</f>
        <v>3</v>
      </c>
      <c r="Q60" s="82">
        <f>IFERROR(P60/M60,"-")</f>
        <v>1</v>
      </c>
      <c r="R60" s="81">
        <v>2</v>
      </c>
      <c r="S60" s="81">
        <v>0</v>
      </c>
      <c r="T60" s="82">
        <f>IFERROR(S60/(O60+P60),"-")</f>
        <v>0</v>
      </c>
      <c r="U60" s="182"/>
      <c r="V60" s="84">
        <v>2</v>
      </c>
      <c r="W60" s="82">
        <f>IF(P60=0,"-",V60/P60)</f>
        <v>0.66666666666667</v>
      </c>
      <c r="X60" s="186">
        <v>61000</v>
      </c>
      <c r="Y60" s="187">
        <f>IFERROR(X60/P60,"-")</f>
        <v>20333.333333333</v>
      </c>
      <c r="Z60" s="187">
        <f>IFERROR(X60/V60,"-")</f>
        <v>30500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0.33333333333333</v>
      </c>
      <c r="BP60" s="121">
        <v>1</v>
      </c>
      <c r="BQ60" s="122">
        <f>IFERROR(BP60/BN60,"-")</f>
        <v>1</v>
      </c>
      <c r="BR60" s="123">
        <v>23000</v>
      </c>
      <c r="BS60" s="124">
        <f>IFERROR(BR60/BN60,"-")</f>
        <v>23000</v>
      </c>
      <c r="BT60" s="125"/>
      <c r="BU60" s="125"/>
      <c r="BV60" s="125">
        <v>1</v>
      </c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>
        <v>2</v>
      </c>
      <c r="CG60" s="134">
        <f>IF(P60=0,"",IF(CF60=0,"",(CF60/P60)))</f>
        <v>0.66666666666667</v>
      </c>
      <c r="CH60" s="135">
        <v>1</v>
      </c>
      <c r="CI60" s="136">
        <f>IFERROR(CH60/CF60,"-")</f>
        <v>0.5</v>
      </c>
      <c r="CJ60" s="137">
        <v>38000</v>
      </c>
      <c r="CK60" s="138">
        <f>IFERROR(CJ60/CF60,"-")</f>
        <v>19000</v>
      </c>
      <c r="CL60" s="139"/>
      <c r="CM60" s="139"/>
      <c r="CN60" s="139">
        <v>1</v>
      </c>
      <c r="CO60" s="140">
        <v>2</v>
      </c>
      <c r="CP60" s="141">
        <v>61000</v>
      </c>
      <c r="CQ60" s="141">
        <v>38000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0.0066666666666667</v>
      </c>
      <c r="B61" s="203" t="s">
        <v>206</v>
      </c>
      <c r="C61" s="203"/>
      <c r="D61" s="203" t="s">
        <v>85</v>
      </c>
      <c r="E61" s="203" t="s">
        <v>63</v>
      </c>
      <c r="F61" s="203" t="s">
        <v>64</v>
      </c>
      <c r="G61" s="203" t="s">
        <v>207</v>
      </c>
      <c r="H61" s="90" t="s">
        <v>72</v>
      </c>
      <c r="I61" s="90" t="s">
        <v>178</v>
      </c>
      <c r="J61" s="188">
        <v>150000</v>
      </c>
      <c r="K61" s="81">
        <v>9</v>
      </c>
      <c r="L61" s="81">
        <v>0</v>
      </c>
      <c r="M61" s="81">
        <v>43</v>
      </c>
      <c r="N61" s="91">
        <v>4</v>
      </c>
      <c r="O61" s="92">
        <v>0</v>
      </c>
      <c r="P61" s="93">
        <f>N61+O61</f>
        <v>4</v>
      </c>
      <c r="Q61" s="82">
        <f>IFERROR(P61/M61,"-")</f>
        <v>0.093023255813953</v>
      </c>
      <c r="R61" s="81">
        <v>0</v>
      </c>
      <c r="S61" s="81">
        <v>3</v>
      </c>
      <c r="T61" s="82">
        <f>IFERROR(S61/(O61+P61),"-")</f>
        <v>0.75</v>
      </c>
      <c r="U61" s="182">
        <f>IFERROR(J61/SUM(P61:P62),"-")</f>
        <v>21428.571428571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-149000</v>
      </c>
      <c r="AB61" s="85">
        <f>SUM(X61:X62)/SUM(J61:J62)</f>
        <v>0.0066666666666667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208</v>
      </c>
      <c r="C62" s="203"/>
      <c r="D62" s="203" t="s">
        <v>85</v>
      </c>
      <c r="E62" s="203" t="s">
        <v>63</v>
      </c>
      <c r="F62" s="203" t="s">
        <v>69</v>
      </c>
      <c r="G62" s="203"/>
      <c r="H62" s="90"/>
      <c r="I62" s="90"/>
      <c r="J62" s="188"/>
      <c r="K62" s="81">
        <v>18</v>
      </c>
      <c r="L62" s="81">
        <v>14</v>
      </c>
      <c r="M62" s="81">
        <v>1</v>
      </c>
      <c r="N62" s="91">
        <v>3</v>
      </c>
      <c r="O62" s="92">
        <v>0</v>
      </c>
      <c r="P62" s="93">
        <f>N62+O62</f>
        <v>3</v>
      </c>
      <c r="Q62" s="82">
        <f>IFERROR(P62/M62,"-")</f>
        <v>3</v>
      </c>
      <c r="R62" s="81">
        <v>0</v>
      </c>
      <c r="S62" s="81">
        <v>2</v>
      </c>
      <c r="T62" s="82">
        <f>IFERROR(S62/(O62+P62),"-")</f>
        <v>0.66666666666667</v>
      </c>
      <c r="U62" s="182"/>
      <c r="V62" s="84">
        <v>1</v>
      </c>
      <c r="W62" s="82">
        <f>IF(P62=0,"-",V62/P62)</f>
        <v>0.33333333333333</v>
      </c>
      <c r="X62" s="186">
        <v>1000</v>
      </c>
      <c r="Y62" s="187">
        <f>IFERROR(X62/P62,"-")</f>
        <v>333.33333333333</v>
      </c>
      <c r="Z62" s="187">
        <f>IFERROR(X62/V62,"-")</f>
        <v>1000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0.33333333333333</v>
      </c>
      <c r="BP62" s="121">
        <v>1</v>
      </c>
      <c r="BQ62" s="122">
        <f>IFERROR(BP62/BN62,"-")</f>
        <v>1</v>
      </c>
      <c r="BR62" s="123">
        <v>1000</v>
      </c>
      <c r="BS62" s="124">
        <f>IFERROR(BR62/BN62,"-")</f>
        <v>1000</v>
      </c>
      <c r="BT62" s="125">
        <v>1</v>
      </c>
      <c r="BU62" s="125"/>
      <c r="BV62" s="125"/>
      <c r="BW62" s="126">
        <v>2</v>
      </c>
      <c r="BX62" s="127">
        <f>IF(P62=0,"",IF(BW62=0,"",(BW62/P62)))</f>
        <v>0.66666666666667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1000</v>
      </c>
      <c r="CQ62" s="141">
        <v>1000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0.1</v>
      </c>
      <c r="B63" s="203" t="s">
        <v>209</v>
      </c>
      <c r="C63" s="203"/>
      <c r="D63" s="203" t="s">
        <v>76</v>
      </c>
      <c r="E63" s="203" t="s">
        <v>77</v>
      </c>
      <c r="F63" s="203" t="s">
        <v>64</v>
      </c>
      <c r="G63" s="203" t="s">
        <v>210</v>
      </c>
      <c r="H63" s="90" t="s">
        <v>72</v>
      </c>
      <c r="I63" s="90" t="s">
        <v>204</v>
      </c>
      <c r="J63" s="188">
        <v>90000</v>
      </c>
      <c r="K63" s="81">
        <v>12</v>
      </c>
      <c r="L63" s="81">
        <v>0</v>
      </c>
      <c r="M63" s="81">
        <v>38</v>
      </c>
      <c r="N63" s="91">
        <v>3</v>
      </c>
      <c r="O63" s="92">
        <v>0</v>
      </c>
      <c r="P63" s="93">
        <f>N63+O63</f>
        <v>3</v>
      </c>
      <c r="Q63" s="82">
        <f>IFERROR(P63/M63,"-")</f>
        <v>0.078947368421053</v>
      </c>
      <c r="R63" s="81">
        <v>0</v>
      </c>
      <c r="S63" s="81">
        <v>3</v>
      </c>
      <c r="T63" s="82">
        <f>IFERROR(S63/(O63+P63),"-")</f>
        <v>1</v>
      </c>
      <c r="U63" s="182">
        <f>IFERROR(J63/SUM(P63:P64),"-")</f>
        <v>8181.8181818182</v>
      </c>
      <c r="V63" s="84">
        <v>1</v>
      </c>
      <c r="W63" s="82">
        <f>IF(P63=0,"-",V63/P63)</f>
        <v>0.33333333333333</v>
      </c>
      <c r="X63" s="186">
        <v>3000</v>
      </c>
      <c r="Y63" s="187">
        <f>IFERROR(X63/P63,"-")</f>
        <v>1000</v>
      </c>
      <c r="Z63" s="187">
        <f>IFERROR(X63/V63,"-")</f>
        <v>3000</v>
      </c>
      <c r="AA63" s="188">
        <f>SUM(X63:X64)-SUM(J63:J64)</f>
        <v>-81000</v>
      </c>
      <c r="AB63" s="85">
        <f>SUM(X63:X64)/SUM(J63:J64)</f>
        <v>0.1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0.66666666666667</v>
      </c>
      <c r="BP63" s="121">
        <v>1</v>
      </c>
      <c r="BQ63" s="122">
        <f>IFERROR(BP63/BN63,"-")</f>
        <v>0.5</v>
      </c>
      <c r="BR63" s="123">
        <v>3000</v>
      </c>
      <c r="BS63" s="124">
        <f>IFERROR(BR63/BN63,"-")</f>
        <v>1500</v>
      </c>
      <c r="BT63" s="125">
        <v>1</v>
      </c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211</v>
      </c>
      <c r="C64" s="203"/>
      <c r="D64" s="203" t="s">
        <v>76</v>
      </c>
      <c r="E64" s="203" t="s">
        <v>77</v>
      </c>
      <c r="F64" s="203" t="s">
        <v>69</v>
      </c>
      <c r="G64" s="203"/>
      <c r="H64" s="90"/>
      <c r="I64" s="90"/>
      <c r="J64" s="188"/>
      <c r="K64" s="81">
        <v>25</v>
      </c>
      <c r="L64" s="81">
        <v>18</v>
      </c>
      <c r="M64" s="81">
        <v>10</v>
      </c>
      <c r="N64" s="91">
        <v>8</v>
      </c>
      <c r="O64" s="92">
        <v>0</v>
      </c>
      <c r="P64" s="93">
        <f>N64+O64</f>
        <v>8</v>
      </c>
      <c r="Q64" s="82">
        <f>IFERROR(P64/M64,"-")</f>
        <v>0.8</v>
      </c>
      <c r="R64" s="81">
        <v>1</v>
      </c>
      <c r="S64" s="81">
        <v>2</v>
      </c>
      <c r="T64" s="82">
        <f>IFERROR(S64/(O64+P64),"-")</f>
        <v>0.25</v>
      </c>
      <c r="U64" s="182"/>
      <c r="V64" s="84">
        <v>2</v>
      </c>
      <c r="W64" s="82">
        <f>IF(P64=0,"-",V64/P64)</f>
        <v>0.25</v>
      </c>
      <c r="X64" s="186">
        <v>6000</v>
      </c>
      <c r="Y64" s="187">
        <f>IFERROR(X64/P64,"-")</f>
        <v>750</v>
      </c>
      <c r="Z64" s="187">
        <f>IFERROR(X64/V64,"-")</f>
        <v>3000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0.125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0.375</v>
      </c>
      <c r="BP64" s="121">
        <v>2</v>
      </c>
      <c r="BQ64" s="122">
        <f>IFERROR(BP64/BN64,"-")</f>
        <v>0.66666666666667</v>
      </c>
      <c r="BR64" s="123">
        <v>6000</v>
      </c>
      <c r="BS64" s="124">
        <f>IFERROR(BR64/BN64,"-")</f>
        <v>2000</v>
      </c>
      <c r="BT64" s="125">
        <v>1</v>
      </c>
      <c r="BU64" s="125">
        <v>1</v>
      </c>
      <c r="BV64" s="125"/>
      <c r="BW64" s="126">
        <v>4</v>
      </c>
      <c r="BX64" s="127">
        <f>IF(P64=0,"",IF(BW64=0,"",(BW64/P64)))</f>
        <v>0.5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6000</v>
      </c>
      <c r="CQ64" s="141">
        <v>4000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0.5</v>
      </c>
      <c r="B65" s="203" t="s">
        <v>212</v>
      </c>
      <c r="C65" s="203"/>
      <c r="D65" s="203" t="s">
        <v>213</v>
      </c>
      <c r="E65" s="203" t="s">
        <v>105</v>
      </c>
      <c r="F65" s="203" t="s">
        <v>64</v>
      </c>
      <c r="G65" s="203" t="s">
        <v>65</v>
      </c>
      <c r="H65" s="90" t="s">
        <v>72</v>
      </c>
      <c r="I65" s="204" t="s">
        <v>214</v>
      </c>
      <c r="J65" s="188">
        <v>130000</v>
      </c>
      <c r="K65" s="81">
        <v>11</v>
      </c>
      <c r="L65" s="81">
        <v>0</v>
      </c>
      <c r="M65" s="81">
        <v>35</v>
      </c>
      <c r="N65" s="91">
        <v>6</v>
      </c>
      <c r="O65" s="92">
        <v>0</v>
      </c>
      <c r="P65" s="93">
        <f>N65+O65</f>
        <v>6</v>
      </c>
      <c r="Q65" s="82">
        <f>IFERROR(P65/M65,"-")</f>
        <v>0.17142857142857</v>
      </c>
      <c r="R65" s="81">
        <v>0</v>
      </c>
      <c r="S65" s="81">
        <v>3</v>
      </c>
      <c r="T65" s="82">
        <f>IFERROR(S65/(O65+P65),"-")</f>
        <v>0.5</v>
      </c>
      <c r="U65" s="182">
        <f>IFERROR(J65/SUM(P65:P66),"-")</f>
        <v>10000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-65000</v>
      </c>
      <c r="AB65" s="85">
        <f>SUM(X65:X66)/SUM(J65:J66)</f>
        <v>0.5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0.16666666666667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0.33333333333333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215</v>
      </c>
      <c r="C66" s="203"/>
      <c r="D66" s="203" t="s">
        <v>213</v>
      </c>
      <c r="E66" s="203" t="s">
        <v>105</v>
      </c>
      <c r="F66" s="203" t="s">
        <v>69</v>
      </c>
      <c r="G66" s="203"/>
      <c r="H66" s="90"/>
      <c r="I66" s="90"/>
      <c r="J66" s="188"/>
      <c r="K66" s="81">
        <v>48</v>
      </c>
      <c r="L66" s="81">
        <v>27</v>
      </c>
      <c r="M66" s="81">
        <v>5</v>
      </c>
      <c r="N66" s="91">
        <v>7</v>
      </c>
      <c r="O66" s="92">
        <v>0</v>
      </c>
      <c r="P66" s="93">
        <f>N66+O66</f>
        <v>7</v>
      </c>
      <c r="Q66" s="82">
        <f>IFERROR(P66/M66,"-")</f>
        <v>1.4</v>
      </c>
      <c r="R66" s="81">
        <v>2</v>
      </c>
      <c r="S66" s="81">
        <v>0</v>
      </c>
      <c r="T66" s="82">
        <f>IFERROR(S66/(O66+P66),"-")</f>
        <v>0</v>
      </c>
      <c r="U66" s="182"/>
      <c r="V66" s="84">
        <v>4</v>
      </c>
      <c r="W66" s="82">
        <f>IF(P66=0,"-",V66/P66)</f>
        <v>0.57142857142857</v>
      </c>
      <c r="X66" s="186">
        <v>65000</v>
      </c>
      <c r="Y66" s="187">
        <f>IFERROR(X66/P66,"-")</f>
        <v>9285.7142857143</v>
      </c>
      <c r="Z66" s="187">
        <f>IFERROR(X66/V66,"-")</f>
        <v>16250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4</v>
      </c>
      <c r="BO66" s="120">
        <f>IF(P66=0,"",IF(BN66=0,"",(BN66/P66)))</f>
        <v>0.57142857142857</v>
      </c>
      <c r="BP66" s="121">
        <v>1</v>
      </c>
      <c r="BQ66" s="122">
        <f>IFERROR(BP66/BN66,"-")</f>
        <v>0.25</v>
      </c>
      <c r="BR66" s="123">
        <v>8000</v>
      </c>
      <c r="BS66" s="124">
        <f>IFERROR(BR66/BN66,"-")</f>
        <v>2000</v>
      </c>
      <c r="BT66" s="125"/>
      <c r="BU66" s="125">
        <v>1</v>
      </c>
      <c r="BV66" s="125"/>
      <c r="BW66" s="126">
        <v>3</v>
      </c>
      <c r="BX66" s="127">
        <f>IF(P66=0,"",IF(BW66=0,"",(BW66/P66)))</f>
        <v>0.42857142857143</v>
      </c>
      <c r="BY66" s="128">
        <v>3</v>
      </c>
      <c r="BZ66" s="129">
        <f>IFERROR(BY66/BW66,"-")</f>
        <v>1</v>
      </c>
      <c r="CA66" s="130">
        <v>57000</v>
      </c>
      <c r="CB66" s="131">
        <f>IFERROR(CA66/BW66,"-")</f>
        <v>19000</v>
      </c>
      <c r="CC66" s="132">
        <v>1</v>
      </c>
      <c r="CD66" s="132">
        <v>1</v>
      </c>
      <c r="CE66" s="132">
        <v>1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4</v>
      </c>
      <c r="CP66" s="141">
        <v>65000</v>
      </c>
      <c r="CQ66" s="141">
        <v>45000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2.8833333333333</v>
      </c>
      <c r="B67" s="203" t="s">
        <v>216</v>
      </c>
      <c r="C67" s="203"/>
      <c r="D67" s="203" t="s">
        <v>85</v>
      </c>
      <c r="E67" s="203" t="s">
        <v>86</v>
      </c>
      <c r="F67" s="203" t="s">
        <v>64</v>
      </c>
      <c r="G67" s="203" t="s">
        <v>71</v>
      </c>
      <c r="H67" s="90" t="s">
        <v>217</v>
      </c>
      <c r="I67" s="204" t="s">
        <v>101</v>
      </c>
      <c r="J67" s="188">
        <v>150000</v>
      </c>
      <c r="K67" s="81">
        <v>17</v>
      </c>
      <c r="L67" s="81">
        <v>0</v>
      </c>
      <c r="M67" s="81">
        <v>91</v>
      </c>
      <c r="N67" s="91">
        <v>6</v>
      </c>
      <c r="O67" s="92">
        <v>0</v>
      </c>
      <c r="P67" s="93">
        <f>N67+O67</f>
        <v>6</v>
      </c>
      <c r="Q67" s="82">
        <f>IFERROR(P67/M67,"-")</f>
        <v>0.065934065934066</v>
      </c>
      <c r="R67" s="81">
        <v>0</v>
      </c>
      <c r="S67" s="81">
        <v>2</v>
      </c>
      <c r="T67" s="82">
        <f>IFERROR(S67/(O67+P67),"-")</f>
        <v>0.33333333333333</v>
      </c>
      <c r="U67" s="182">
        <f>IFERROR(J67/SUM(P67:P68),"-")</f>
        <v>10000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282500</v>
      </c>
      <c r="AB67" s="85">
        <f>SUM(X67:X68)/SUM(J67:J68)</f>
        <v>2.8833333333333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0.16666666666667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2</v>
      </c>
      <c r="BO67" s="120">
        <f>IF(P67=0,"",IF(BN67=0,"",(BN67/P67)))</f>
        <v>0.33333333333333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3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218</v>
      </c>
      <c r="C68" s="203"/>
      <c r="D68" s="203" t="s">
        <v>85</v>
      </c>
      <c r="E68" s="203" t="s">
        <v>86</v>
      </c>
      <c r="F68" s="203" t="s">
        <v>69</v>
      </c>
      <c r="G68" s="203"/>
      <c r="H68" s="90"/>
      <c r="I68" s="90"/>
      <c r="J68" s="188"/>
      <c r="K68" s="81">
        <v>37</v>
      </c>
      <c r="L68" s="81">
        <v>28</v>
      </c>
      <c r="M68" s="81">
        <v>15</v>
      </c>
      <c r="N68" s="91">
        <v>9</v>
      </c>
      <c r="O68" s="92">
        <v>0</v>
      </c>
      <c r="P68" s="93">
        <f>N68+O68</f>
        <v>9</v>
      </c>
      <c r="Q68" s="82">
        <f>IFERROR(P68/M68,"-")</f>
        <v>0.6</v>
      </c>
      <c r="R68" s="81">
        <v>4</v>
      </c>
      <c r="S68" s="81">
        <v>0</v>
      </c>
      <c r="T68" s="82">
        <f>IFERROR(S68/(O68+P68),"-")</f>
        <v>0</v>
      </c>
      <c r="U68" s="182"/>
      <c r="V68" s="84">
        <v>2</v>
      </c>
      <c r="W68" s="82">
        <f>IF(P68=0,"-",V68/P68)</f>
        <v>0.22222222222222</v>
      </c>
      <c r="X68" s="186">
        <v>432500</v>
      </c>
      <c r="Y68" s="187">
        <f>IFERROR(X68/P68,"-")</f>
        <v>48055.555555556</v>
      </c>
      <c r="Z68" s="187">
        <f>IFERROR(X68/V68,"-")</f>
        <v>216250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2</v>
      </c>
      <c r="BF68" s="113">
        <f>IF(P68=0,"",IF(BE68=0,"",(BE68/P68)))</f>
        <v>0.22222222222222</v>
      </c>
      <c r="BG68" s="112">
        <v>1</v>
      </c>
      <c r="BH68" s="114">
        <f>IFERROR(BG68/BE68,"-")</f>
        <v>0.5</v>
      </c>
      <c r="BI68" s="115">
        <v>132500</v>
      </c>
      <c r="BJ68" s="116">
        <f>IFERROR(BI68/BE68,"-")</f>
        <v>66250</v>
      </c>
      <c r="BK68" s="117"/>
      <c r="BL68" s="117"/>
      <c r="BM68" s="117">
        <v>1</v>
      </c>
      <c r="BN68" s="119">
        <v>1</v>
      </c>
      <c r="BO68" s="120">
        <f>IF(P68=0,"",IF(BN68=0,"",(BN68/P68)))</f>
        <v>0.11111111111111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3</v>
      </c>
      <c r="BX68" s="127">
        <f>IF(P68=0,"",IF(BW68=0,"",(BW68/P68)))</f>
        <v>0.33333333333333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>
        <v>3</v>
      </c>
      <c r="CG68" s="134">
        <f>IF(P68=0,"",IF(CF68=0,"",(CF68/P68)))</f>
        <v>0.33333333333333</v>
      </c>
      <c r="CH68" s="135">
        <v>1</v>
      </c>
      <c r="CI68" s="136">
        <f>IFERROR(CH68/CF68,"-")</f>
        <v>0.33333333333333</v>
      </c>
      <c r="CJ68" s="137">
        <v>300000</v>
      </c>
      <c r="CK68" s="138">
        <f>IFERROR(CJ68/CF68,"-")</f>
        <v>100000</v>
      </c>
      <c r="CL68" s="139"/>
      <c r="CM68" s="139"/>
      <c r="CN68" s="139">
        <v>1</v>
      </c>
      <c r="CO68" s="140">
        <v>2</v>
      </c>
      <c r="CP68" s="141">
        <v>432500</v>
      </c>
      <c r="CQ68" s="141">
        <v>300000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0.44375</v>
      </c>
      <c r="B69" s="203" t="s">
        <v>219</v>
      </c>
      <c r="C69" s="203"/>
      <c r="D69" s="203" t="s">
        <v>220</v>
      </c>
      <c r="E69" s="203" t="s">
        <v>221</v>
      </c>
      <c r="F69" s="203" t="s">
        <v>64</v>
      </c>
      <c r="G69" s="203" t="s">
        <v>222</v>
      </c>
      <c r="H69" s="90" t="s">
        <v>66</v>
      </c>
      <c r="I69" s="204" t="s">
        <v>67</v>
      </c>
      <c r="J69" s="188">
        <v>320000</v>
      </c>
      <c r="K69" s="81">
        <v>16</v>
      </c>
      <c r="L69" s="81">
        <v>0</v>
      </c>
      <c r="M69" s="81">
        <v>49</v>
      </c>
      <c r="N69" s="91">
        <v>6</v>
      </c>
      <c r="O69" s="92">
        <v>0</v>
      </c>
      <c r="P69" s="93">
        <f>N69+O69</f>
        <v>6</v>
      </c>
      <c r="Q69" s="82">
        <f>IFERROR(P69/M69,"-")</f>
        <v>0.12244897959184</v>
      </c>
      <c r="R69" s="81">
        <v>2</v>
      </c>
      <c r="S69" s="81">
        <v>1</v>
      </c>
      <c r="T69" s="82">
        <f>IFERROR(S69/(O69+P69),"-")</f>
        <v>0.16666666666667</v>
      </c>
      <c r="U69" s="182">
        <f>IFERROR(J69/SUM(P69:P70),"-")</f>
        <v>22857.142857143</v>
      </c>
      <c r="V69" s="84">
        <v>2</v>
      </c>
      <c r="W69" s="82">
        <f>IF(P69=0,"-",V69/P69)</f>
        <v>0.33333333333333</v>
      </c>
      <c r="X69" s="186">
        <v>81000</v>
      </c>
      <c r="Y69" s="187">
        <f>IFERROR(X69/P69,"-")</f>
        <v>13500</v>
      </c>
      <c r="Z69" s="187">
        <f>IFERROR(X69/V69,"-")</f>
        <v>40500</v>
      </c>
      <c r="AA69" s="188">
        <f>SUM(X69:X70)-SUM(J69:J70)</f>
        <v>-178000</v>
      </c>
      <c r="AB69" s="85">
        <f>SUM(X69:X70)/SUM(J69:J70)</f>
        <v>0.44375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0.16666666666667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2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0.33333333333333</v>
      </c>
      <c r="BY69" s="128">
        <v>1</v>
      </c>
      <c r="BZ69" s="129">
        <f>IFERROR(BY69/BW69,"-")</f>
        <v>0.5</v>
      </c>
      <c r="CA69" s="130">
        <v>13000</v>
      </c>
      <c r="CB69" s="131">
        <f>IFERROR(CA69/BW69,"-")</f>
        <v>6500</v>
      </c>
      <c r="CC69" s="132"/>
      <c r="CD69" s="132"/>
      <c r="CE69" s="132">
        <v>1</v>
      </c>
      <c r="CF69" s="133">
        <v>1</v>
      </c>
      <c r="CG69" s="134">
        <f>IF(P69=0,"",IF(CF69=0,"",(CF69/P69)))</f>
        <v>0.16666666666667</v>
      </c>
      <c r="CH69" s="135">
        <v>1</v>
      </c>
      <c r="CI69" s="136">
        <f>IFERROR(CH69/CF69,"-")</f>
        <v>1</v>
      </c>
      <c r="CJ69" s="137">
        <v>68000</v>
      </c>
      <c r="CK69" s="138">
        <f>IFERROR(CJ69/CF69,"-")</f>
        <v>68000</v>
      </c>
      <c r="CL69" s="139"/>
      <c r="CM69" s="139"/>
      <c r="CN69" s="139">
        <v>1</v>
      </c>
      <c r="CO69" s="140">
        <v>2</v>
      </c>
      <c r="CP69" s="141">
        <v>81000</v>
      </c>
      <c r="CQ69" s="141">
        <v>68000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223</v>
      </c>
      <c r="C70" s="203"/>
      <c r="D70" s="203" t="s">
        <v>220</v>
      </c>
      <c r="E70" s="203" t="s">
        <v>221</v>
      </c>
      <c r="F70" s="203" t="s">
        <v>69</v>
      </c>
      <c r="G70" s="203"/>
      <c r="H70" s="90"/>
      <c r="I70" s="90"/>
      <c r="J70" s="188"/>
      <c r="K70" s="81">
        <v>29</v>
      </c>
      <c r="L70" s="81">
        <v>22</v>
      </c>
      <c r="M70" s="81">
        <v>39</v>
      </c>
      <c r="N70" s="91">
        <v>8</v>
      </c>
      <c r="O70" s="92">
        <v>0</v>
      </c>
      <c r="P70" s="93">
        <f>N70+O70</f>
        <v>8</v>
      </c>
      <c r="Q70" s="82">
        <f>IFERROR(P70/M70,"-")</f>
        <v>0.20512820512821</v>
      </c>
      <c r="R70" s="81">
        <v>1</v>
      </c>
      <c r="S70" s="81">
        <v>1</v>
      </c>
      <c r="T70" s="82">
        <f>IFERROR(S70/(O70+P70),"-")</f>
        <v>0.125</v>
      </c>
      <c r="U70" s="182"/>
      <c r="V70" s="84">
        <v>2</v>
      </c>
      <c r="W70" s="82">
        <f>IF(P70=0,"-",V70/P70)</f>
        <v>0.25</v>
      </c>
      <c r="X70" s="186">
        <v>61000</v>
      </c>
      <c r="Y70" s="187">
        <f>IFERROR(X70/P70,"-")</f>
        <v>7625</v>
      </c>
      <c r="Z70" s="187">
        <f>IFERROR(X70/V70,"-")</f>
        <v>30500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5</v>
      </c>
      <c r="BO70" s="120">
        <f>IF(P70=0,"",IF(BN70=0,"",(BN70/P70)))</f>
        <v>0.625</v>
      </c>
      <c r="BP70" s="121">
        <v>1</v>
      </c>
      <c r="BQ70" s="122">
        <f>IFERROR(BP70/BN70,"-")</f>
        <v>0.2</v>
      </c>
      <c r="BR70" s="123">
        <v>2000</v>
      </c>
      <c r="BS70" s="124">
        <f>IFERROR(BR70/BN70,"-")</f>
        <v>400</v>
      </c>
      <c r="BT70" s="125">
        <v>1</v>
      </c>
      <c r="BU70" s="125"/>
      <c r="BV70" s="125"/>
      <c r="BW70" s="126">
        <v>1</v>
      </c>
      <c r="BX70" s="127">
        <f>IF(P70=0,"",IF(BW70=0,"",(BW70/P70)))</f>
        <v>0.125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2</v>
      </c>
      <c r="CG70" s="134">
        <f>IF(P70=0,"",IF(CF70=0,"",(CF70/P70)))</f>
        <v>0.25</v>
      </c>
      <c r="CH70" s="135">
        <v>1</v>
      </c>
      <c r="CI70" s="136">
        <f>IFERROR(CH70/CF70,"-")</f>
        <v>0.5</v>
      </c>
      <c r="CJ70" s="137">
        <v>59000</v>
      </c>
      <c r="CK70" s="138">
        <f>IFERROR(CJ70/CF70,"-")</f>
        <v>29500</v>
      </c>
      <c r="CL70" s="139"/>
      <c r="CM70" s="139"/>
      <c r="CN70" s="139">
        <v>1</v>
      </c>
      <c r="CO70" s="140">
        <v>2</v>
      </c>
      <c r="CP70" s="141">
        <v>61000</v>
      </c>
      <c r="CQ70" s="141">
        <v>59000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0.44615384615385</v>
      </c>
      <c r="B71" s="203" t="s">
        <v>224</v>
      </c>
      <c r="C71" s="203"/>
      <c r="D71" s="203" t="s">
        <v>92</v>
      </c>
      <c r="E71" s="203" t="s">
        <v>86</v>
      </c>
      <c r="F71" s="203" t="s">
        <v>64</v>
      </c>
      <c r="G71" s="203" t="s">
        <v>222</v>
      </c>
      <c r="H71" s="90" t="s">
        <v>72</v>
      </c>
      <c r="I71" s="205" t="s">
        <v>183</v>
      </c>
      <c r="J71" s="188">
        <v>130000</v>
      </c>
      <c r="K71" s="81">
        <v>18</v>
      </c>
      <c r="L71" s="81">
        <v>0</v>
      </c>
      <c r="M71" s="81">
        <v>70</v>
      </c>
      <c r="N71" s="91">
        <v>3</v>
      </c>
      <c r="O71" s="92">
        <v>0</v>
      </c>
      <c r="P71" s="93">
        <f>N71+O71</f>
        <v>3</v>
      </c>
      <c r="Q71" s="82">
        <f>IFERROR(P71/M71,"-")</f>
        <v>0.042857142857143</v>
      </c>
      <c r="R71" s="81">
        <v>0</v>
      </c>
      <c r="S71" s="81">
        <v>3</v>
      </c>
      <c r="T71" s="82">
        <f>IFERROR(S71/(O71+P71),"-")</f>
        <v>1</v>
      </c>
      <c r="U71" s="182">
        <f>IFERROR(J71/SUM(P71:P72),"-")</f>
        <v>18571.428571429</v>
      </c>
      <c r="V71" s="84">
        <v>2</v>
      </c>
      <c r="W71" s="82">
        <f>IF(P71=0,"-",V71/P71)</f>
        <v>0.66666666666667</v>
      </c>
      <c r="X71" s="186">
        <v>26000</v>
      </c>
      <c r="Y71" s="187">
        <f>IFERROR(X71/P71,"-")</f>
        <v>8666.6666666667</v>
      </c>
      <c r="Z71" s="187">
        <f>IFERROR(X71/V71,"-")</f>
        <v>13000</v>
      </c>
      <c r="AA71" s="188">
        <f>SUM(X71:X72)-SUM(J71:J72)</f>
        <v>-72000</v>
      </c>
      <c r="AB71" s="85">
        <f>SUM(X71:X72)/SUM(J71:J72)</f>
        <v>0.44615384615385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2</v>
      </c>
      <c r="BF71" s="113">
        <f>IF(P71=0,"",IF(BE71=0,"",(BE71/P71)))</f>
        <v>0.66666666666667</v>
      </c>
      <c r="BG71" s="112">
        <v>1</v>
      </c>
      <c r="BH71" s="114">
        <f>IFERROR(BG71/BE71,"-")</f>
        <v>0.5</v>
      </c>
      <c r="BI71" s="115">
        <v>5000</v>
      </c>
      <c r="BJ71" s="116">
        <f>IFERROR(BI71/BE71,"-")</f>
        <v>2500</v>
      </c>
      <c r="BK71" s="117">
        <v>1</v>
      </c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1</v>
      </c>
      <c r="BX71" s="127">
        <f>IF(P71=0,"",IF(BW71=0,"",(BW71/P71)))</f>
        <v>0.33333333333333</v>
      </c>
      <c r="BY71" s="128">
        <v>1</v>
      </c>
      <c r="BZ71" s="129">
        <f>IFERROR(BY71/BW71,"-")</f>
        <v>1</v>
      </c>
      <c r="CA71" s="130">
        <v>21000</v>
      </c>
      <c r="CB71" s="131">
        <f>IFERROR(CA71/BW71,"-")</f>
        <v>21000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26000</v>
      </c>
      <c r="CQ71" s="141">
        <v>21000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225</v>
      </c>
      <c r="C72" s="203"/>
      <c r="D72" s="203" t="s">
        <v>92</v>
      </c>
      <c r="E72" s="203" t="s">
        <v>86</v>
      </c>
      <c r="F72" s="203" t="s">
        <v>69</v>
      </c>
      <c r="G72" s="203"/>
      <c r="H72" s="90"/>
      <c r="I72" s="90"/>
      <c r="J72" s="188"/>
      <c r="K72" s="81">
        <v>16</v>
      </c>
      <c r="L72" s="81">
        <v>15</v>
      </c>
      <c r="M72" s="81">
        <v>11</v>
      </c>
      <c r="N72" s="91">
        <v>4</v>
      </c>
      <c r="O72" s="92">
        <v>0</v>
      </c>
      <c r="P72" s="93">
        <f>N72+O72</f>
        <v>4</v>
      </c>
      <c r="Q72" s="82">
        <f>IFERROR(P72/M72,"-")</f>
        <v>0.36363636363636</v>
      </c>
      <c r="R72" s="81">
        <v>2</v>
      </c>
      <c r="S72" s="81">
        <v>1</v>
      </c>
      <c r="T72" s="82">
        <f>IFERROR(S72/(O72+P72),"-")</f>
        <v>0.25</v>
      </c>
      <c r="U72" s="182"/>
      <c r="V72" s="84">
        <v>3</v>
      </c>
      <c r="W72" s="82">
        <f>IF(P72=0,"-",V72/P72)</f>
        <v>0.75</v>
      </c>
      <c r="X72" s="186">
        <v>32000</v>
      </c>
      <c r="Y72" s="187">
        <f>IFERROR(X72/P72,"-")</f>
        <v>8000</v>
      </c>
      <c r="Z72" s="187">
        <f>IFERROR(X72/V72,"-")</f>
        <v>10666.666666667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3</v>
      </c>
      <c r="BO72" s="120">
        <f>IF(P72=0,"",IF(BN72=0,"",(BN72/P72)))</f>
        <v>0.75</v>
      </c>
      <c r="BP72" s="121">
        <v>2</v>
      </c>
      <c r="BQ72" s="122">
        <f>IFERROR(BP72/BN72,"-")</f>
        <v>0.66666666666667</v>
      </c>
      <c r="BR72" s="123">
        <v>29000</v>
      </c>
      <c r="BS72" s="124">
        <f>IFERROR(BR72/BN72,"-")</f>
        <v>9666.6666666667</v>
      </c>
      <c r="BT72" s="125">
        <v>1</v>
      </c>
      <c r="BU72" s="125"/>
      <c r="BV72" s="125">
        <v>1</v>
      </c>
      <c r="BW72" s="126">
        <v>1</v>
      </c>
      <c r="BX72" s="127">
        <f>IF(P72=0,"",IF(BW72=0,"",(BW72/P72)))</f>
        <v>0.25</v>
      </c>
      <c r="BY72" s="128">
        <v>1</v>
      </c>
      <c r="BZ72" s="129">
        <f>IFERROR(BY72/BW72,"-")</f>
        <v>1</v>
      </c>
      <c r="CA72" s="130">
        <v>3000</v>
      </c>
      <c r="CB72" s="131">
        <f>IFERROR(CA72/BW72,"-")</f>
        <v>3000</v>
      </c>
      <c r="CC72" s="132">
        <v>1</v>
      </c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3</v>
      </c>
      <c r="CP72" s="141">
        <v>32000</v>
      </c>
      <c r="CQ72" s="141">
        <v>26000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17.546153846154</v>
      </c>
      <c r="B73" s="203" t="s">
        <v>226</v>
      </c>
      <c r="C73" s="203"/>
      <c r="D73" s="203" t="s">
        <v>62</v>
      </c>
      <c r="E73" s="203" t="s">
        <v>105</v>
      </c>
      <c r="F73" s="203" t="s">
        <v>64</v>
      </c>
      <c r="G73" s="203" t="s">
        <v>222</v>
      </c>
      <c r="H73" s="90" t="s">
        <v>72</v>
      </c>
      <c r="I73" s="205" t="s">
        <v>197</v>
      </c>
      <c r="J73" s="188">
        <v>130000</v>
      </c>
      <c r="K73" s="81">
        <v>23</v>
      </c>
      <c r="L73" s="81">
        <v>0</v>
      </c>
      <c r="M73" s="81">
        <v>80</v>
      </c>
      <c r="N73" s="91">
        <v>8</v>
      </c>
      <c r="O73" s="92">
        <v>0</v>
      </c>
      <c r="P73" s="93">
        <f>N73+O73</f>
        <v>8</v>
      </c>
      <c r="Q73" s="82">
        <f>IFERROR(P73/M73,"-")</f>
        <v>0.1</v>
      </c>
      <c r="R73" s="81">
        <v>1</v>
      </c>
      <c r="S73" s="81">
        <v>3</v>
      </c>
      <c r="T73" s="82">
        <f>IFERROR(S73/(O73+P73),"-")</f>
        <v>0.375</v>
      </c>
      <c r="U73" s="182">
        <f>IFERROR(J73/SUM(P73:P74),"-")</f>
        <v>11818.181818182</v>
      </c>
      <c r="V73" s="84">
        <v>3</v>
      </c>
      <c r="W73" s="82">
        <f>IF(P73=0,"-",V73/P73)</f>
        <v>0.375</v>
      </c>
      <c r="X73" s="186">
        <v>1277000</v>
      </c>
      <c r="Y73" s="187">
        <f>IFERROR(X73/P73,"-")</f>
        <v>159625</v>
      </c>
      <c r="Z73" s="187">
        <f>IFERROR(X73/V73,"-")</f>
        <v>425666.66666667</v>
      </c>
      <c r="AA73" s="188">
        <f>SUM(X73:X74)-SUM(J73:J74)</f>
        <v>2151000</v>
      </c>
      <c r="AB73" s="85">
        <f>SUM(X73:X74)/SUM(J73:J74)</f>
        <v>17.546153846154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0.125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>
        <v>3</v>
      </c>
      <c r="BF73" s="113">
        <f>IF(P73=0,"",IF(BE73=0,"",(BE73/P73)))</f>
        <v>0.375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>
        <v>4</v>
      </c>
      <c r="CG73" s="134">
        <f>IF(P73=0,"",IF(CF73=0,"",(CF73/P73)))</f>
        <v>0.5</v>
      </c>
      <c r="CH73" s="135">
        <v>3</v>
      </c>
      <c r="CI73" s="136">
        <f>IFERROR(CH73/CF73,"-")</f>
        <v>0.75</v>
      </c>
      <c r="CJ73" s="137">
        <v>1277000</v>
      </c>
      <c r="CK73" s="138">
        <f>IFERROR(CJ73/CF73,"-")</f>
        <v>319250</v>
      </c>
      <c r="CL73" s="139">
        <v>1</v>
      </c>
      <c r="CM73" s="139"/>
      <c r="CN73" s="139">
        <v>2</v>
      </c>
      <c r="CO73" s="140">
        <v>3</v>
      </c>
      <c r="CP73" s="141">
        <v>1277000</v>
      </c>
      <c r="CQ73" s="141">
        <v>1206000</v>
      </c>
      <c r="CR73" s="141"/>
      <c r="CS73" s="142" t="str">
        <f>IF(AND(CQ73=0,CR73=0),"",IF(AND(CQ73&lt;=100000,CR73&lt;=100000),"",IF(CQ73/CP73&gt;0.7,"男高",IF(CR73/CP73&gt;0.7,"女高",""))))</f>
        <v>男高</v>
      </c>
    </row>
    <row r="74" spans="1:98">
      <c r="A74" s="80"/>
      <c r="B74" s="203" t="s">
        <v>227</v>
      </c>
      <c r="C74" s="203"/>
      <c r="D74" s="203" t="s">
        <v>62</v>
      </c>
      <c r="E74" s="203" t="s">
        <v>105</v>
      </c>
      <c r="F74" s="203" t="s">
        <v>69</v>
      </c>
      <c r="G74" s="203"/>
      <c r="H74" s="90"/>
      <c r="I74" s="90"/>
      <c r="J74" s="188"/>
      <c r="K74" s="81">
        <v>26</v>
      </c>
      <c r="L74" s="81">
        <v>18</v>
      </c>
      <c r="M74" s="81">
        <v>36</v>
      </c>
      <c r="N74" s="91">
        <v>3</v>
      </c>
      <c r="O74" s="92">
        <v>0</v>
      </c>
      <c r="P74" s="93">
        <f>N74+O74</f>
        <v>3</v>
      </c>
      <c r="Q74" s="82">
        <f>IFERROR(P74/M74,"-")</f>
        <v>0.083333333333333</v>
      </c>
      <c r="R74" s="81">
        <v>1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0.33333333333333</v>
      </c>
      <c r="X74" s="186">
        <v>1004000</v>
      </c>
      <c r="Y74" s="187">
        <f>IFERROR(X74/P74,"-")</f>
        <v>334666.66666667</v>
      </c>
      <c r="Z74" s="187">
        <f>IFERROR(X74/V74,"-")</f>
        <v>1004000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0.33333333333333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0.33333333333333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>
        <v>1</v>
      </c>
      <c r="CG74" s="134">
        <f>IF(P74=0,"",IF(CF74=0,"",(CF74/P74)))</f>
        <v>0.33333333333333</v>
      </c>
      <c r="CH74" s="135">
        <v>1</v>
      </c>
      <c r="CI74" s="136">
        <f>IFERROR(CH74/CF74,"-")</f>
        <v>1</v>
      </c>
      <c r="CJ74" s="137">
        <v>1014000</v>
      </c>
      <c r="CK74" s="138">
        <f>IFERROR(CJ74/CF74,"-")</f>
        <v>1014000</v>
      </c>
      <c r="CL74" s="139"/>
      <c r="CM74" s="139"/>
      <c r="CN74" s="139">
        <v>1</v>
      </c>
      <c r="CO74" s="140">
        <v>1</v>
      </c>
      <c r="CP74" s="141">
        <v>1004000</v>
      </c>
      <c r="CQ74" s="141">
        <v>1014000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>
        <f>AB75</f>
        <v>0.44166666666667</v>
      </c>
      <c r="B75" s="203" t="s">
        <v>228</v>
      </c>
      <c r="C75" s="203"/>
      <c r="D75" s="203" t="s">
        <v>62</v>
      </c>
      <c r="E75" s="203" t="s">
        <v>105</v>
      </c>
      <c r="F75" s="203" t="s">
        <v>64</v>
      </c>
      <c r="G75" s="203" t="s">
        <v>81</v>
      </c>
      <c r="H75" s="90" t="s">
        <v>66</v>
      </c>
      <c r="I75" s="205" t="s">
        <v>183</v>
      </c>
      <c r="J75" s="188">
        <v>120000</v>
      </c>
      <c r="K75" s="81">
        <v>26</v>
      </c>
      <c r="L75" s="81">
        <v>0</v>
      </c>
      <c r="M75" s="81">
        <v>119</v>
      </c>
      <c r="N75" s="91">
        <v>13</v>
      </c>
      <c r="O75" s="92">
        <v>0</v>
      </c>
      <c r="P75" s="93">
        <f>N75+O75</f>
        <v>13</v>
      </c>
      <c r="Q75" s="82">
        <f>IFERROR(P75/M75,"-")</f>
        <v>0.10924369747899</v>
      </c>
      <c r="R75" s="81">
        <v>1</v>
      </c>
      <c r="S75" s="81">
        <v>7</v>
      </c>
      <c r="T75" s="82">
        <f>IFERROR(S75/(O75+P75),"-")</f>
        <v>0.53846153846154</v>
      </c>
      <c r="U75" s="182">
        <f>IFERROR(J75/SUM(P75:P76),"-")</f>
        <v>5714.2857142857</v>
      </c>
      <c r="V75" s="84">
        <v>3</v>
      </c>
      <c r="W75" s="82">
        <f>IF(P75=0,"-",V75/P75)</f>
        <v>0.23076923076923</v>
      </c>
      <c r="X75" s="186">
        <v>43000</v>
      </c>
      <c r="Y75" s="187">
        <f>IFERROR(X75/P75,"-")</f>
        <v>3307.6923076923</v>
      </c>
      <c r="Z75" s="187">
        <f>IFERROR(X75/V75,"-")</f>
        <v>14333.333333333</v>
      </c>
      <c r="AA75" s="188">
        <f>SUM(X75:X76)-SUM(J75:J76)</f>
        <v>-67000</v>
      </c>
      <c r="AB75" s="85">
        <f>SUM(X75:X76)/SUM(J75:J76)</f>
        <v>0.44166666666667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3</v>
      </c>
      <c r="BF75" s="113">
        <f>IF(P75=0,"",IF(BE75=0,"",(BE75/P75)))</f>
        <v>0.23076923076923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4</v>
      </c>
      <c r="BO75" s="120">
        <f>IF(P75=0,"",IF(BN75=0,"",(BN75/P75)))</f>
        <v>0.30769230769231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4</v>
      </c>
      <c r="BX75" s="127">
        <f>IF(P75=0,"",IF(BW75=0,"",(BW75/P75)))</f>
        <v>0.30769230769231</v>
      </c>
      <c r="BY75" s="128">
        <v>1</v>
      </c>
      <c r="BZ75" s="129">
        <f>IFERROR(BY75/BW75,"-")</f>
        <v>0.25</v>
      </c>
      <c r="CA75" s="130">
        <v>10000</v>
      </c>
      <c r="CB75" s="131">
        <f>IFERROR(CA75/BW75,"-")</f>
        <v>2500</v>
      </c>
      <c r="CC75" s="132"/>
      <c r="CD75" s="132">
        <v>1</v>
      </c>
      <c r="CE75" s="132"/>
      <c r="CF75" s="133">
        <v>2</v>
      </c>
      <c r="CG75" s="134">
        <f>IF(P75=0,"",IF(CF75=0,"",(CF75/P75)))</f>
        <v>0.15384615384615</v>
      </c>
      <c r="CH75" s="135">
        <v>2</v>
      </c>
      <c r="CI75" s="136">
        <f>IFERROR(CH75/CF75,"-")</f>
        <v>1</v>
      </c>
      <c r="CJ75" s="137">
        <v>33000</v>
      </c>
      <c r="CK75" s="138">
        <f>IFERROR(CJ75/CF75,"-")</f>
        <v>16500</v>
      </c>
      <c r="CL75" s="139">
        <v>1</v>
      </c>
      <c r="CM75" s="139"/>
      <c r="CN75" s="139">
        <v>1</v>
      </c>
      <c r="CO75" s="140">
        <v>3</v>
      </c>
      <c r="CP75" s="141">
        <v>43000</v>
      </c>
      <c r="CQ75" s="141">
        <v>30000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229</v>
      </c>
      <c r="C76" s="203"/>
      <c r="D76" s="203" t="s">
        <v>62</v>
      </c>
      <c r="E76" s="203" t="s">
        <v>105</v>
      </c>
      <c r="F76" s="203" t="s">
        <v>69</v>
      </c>
      <c r="G76" s="203"/>
      <c r="H76" s="90"/>
      <c r="I76" s="90"/>
      <c r="J76" s="188"/>
      <c r="K76" s="81">
        <v>22</v>
      </c>
      <c r="L76" s="81">
        <v>21</v>
      </c>
      <c r="M76" s="81">
        <v>5</v>
      </c>
      <c r="N76" s="91">
        <v>8</v>
      </c>
      <c r="O76" s="92">
        <v>0</v>
      </c>
      <c r="P76" s="93">
        <f>N76+O76</f>
        <v>8</v>
      </c>
      <c r="Q76" s="82">
        <f>IFERROR(P76/M76,"-")</f>
        <v>1.6</v>
      </c>
      <c r="R76" s="81">
        <v>3</v>
      </c>
      <c r="S76" s="81">
        <v>0</v>
      </c>
      <c r="T76" s="82">
        <f>IFERROR(S76/(O76+P76),"-")</f>
        <v>0</v>
      </c>
      <c r="U76" s="182"/>
      <c r="V76" s="84">
        <v>4</v>
      </c>
      <c r="W76" s="82">
        <f>IF(P76=0,"-",V76/P76)</f>
        <v>0.5</v>
      </c>
      <c r="X76" s="186">
        <v>10000</v>
      </c>
      <c r="Y76" s="187">
        <f>IFERROR(X76/P76,"-")</f>
        <v>1250</v>
      </c>
      <c r="Z76" s="187">
        <f>IFERROR(X76/V76,"-")</f>
        <v>2500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3</v>
      </c>
      <c r="BF76" s="113">
        <f>IF(P76=0,"",IF(BE76=0,"",(BE76/P76)))</f>
        <v>0.375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1</v>
      </c>
      <c r="BO76" s="120">
        <f>IF(P76=0,"",IF(BN76=0,"",(BN76/P76)))</f>
        <v>0.125</v>
      </c>
      <c r="BP76" s="121">
        <v>1</v>
      </c>
      <c r="BQ76" s="122">
        <f>IFERROR(BP76/BN76,"-")</f>
        <v>1</v>
      </c>
      <c r="BR76" s="123">
        <v>3000</v>
      </c>
      <c r="BS76" s="124">
        <f>IFERROR(BR76/BN76,"-")</f>
        <v>3000</v>
      </c>
      <c r="BT76" s="125">
        <v>1</v>
      </c>
      <c r="BU76" s="125"/>
      <c r="BV76" s="125"/>
      <c r="BW76" s="126">
        <v>4</v>
      </c>
      <c r="BX76" s="127">
        <f>IF(P76=0,"",IF(BW76=0,"",(BW76/P76)))</f>
        <v>0.5</v>
      </c>
      <c r="BY76" s="128">
        <v>3</v>
      </c>
      <c r="BZ76" s="129">
        <f>IFERROR(BY76/BW76,"-")</f>
        <v>0.75</v>
      </c>
      <c r="CA76" s="130">
        <v>7000</v>
      </c>
      <c r="CB76" s="131">
        <f>IFERROR(CA76/BW76,"-")</f>
        <v>1750</v>
      </c>
      <c r="CC76" s="132">
        <v>3</v>
      </c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4</v>
      </c>
      <c r="CP76" s="141">
        <v>10000</v>
      </c>
      <c r="CQ76" s="141">
        <v>5000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3.2071428571429</v>
      </c>
      <c r="B77" s="203" t="s">
        <v>230</v>
      </c>
      <c r="C77" s="203"/>
      <c r="D77" s="203" t="s">
        <v>156</v>
      </c>
      <c r="E77" s="203" t="s">
        <v>231</v>
      </c>
      <c r="F77" s="203" t="s">
        <v>64</v>
      </c>
      <c r="G77" s="203" t="s">
        <v>128</v>
      </c>
      <c r="H77" s="90" t="s">
        <v>232</v>
      </c>
      <c r="I77" s="204" t="s">
        <v>67</v>
      </c>
      <c r="J77" s="188">
        <v>140000</v>
      </c>
      <c r="K77" s="81">
        <v>24</v>
      </c>
      <c r="L77" s="81">
        <v>0</v>
      </c>
      <c r="M77" s="81">
        <v>65</v>
      </c>
      <c r="N77" s="91">
        <v>5</v>
      </c>
      <c r="O77" s="92">
        <v>0</v>
      </c>
      <c r="P77" s="93">
        <f>N77+O77</f>
        <v>5</v>
      </c>
      <c r="Q77" s="82">
        <f>IFERROR(P77/M77,"-")</f>
        <v>0.076923076923077</v>
      </c>
      <c r="R77" s="81">
        <v>0</v>
      </c>
      <c r="S77" s="81">
        <v>2</v>
      </c>
      <c r="T77" s="82">
        <f>IFERROR(S77/(O77+P77),"-")</f>
        <v>0.4</v>
      </c>
      <c r="U77" s="182">
        <f>IFERROR(J77/SUM(P77:P78),"-")</f>
        <v>12727.272727273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309000</v>
      </c>
      <c r="AB77" s="85">
        <f>SUM(X77:X78)/SUM(J77:J78)</f>
        <v>3.2071428571429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0.2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3</v>
      </c>
      <c r="BO77" s="120">
        <f>IF(P77=0,"",IF(BN77=0,"",(BN77/P77)))</f>
        <v>0.6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>
        <v>1</v>
      </c>
      <c r="CG77" s="134">
        <f>IF(P77=0,"",IF(CF77=0,"",(CF77/P77)))</f>
        <v>0.2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233</v>
      </c>
      <c r="C78" s="203"/>
      <c r="D78" s="203" t="s">
        <v>156</v>
      </c>
      <c r="E78" s="203" t="s">
        <v>231</v>
      </c>
      <c r="F78" s="203" t="s">
        <v>69</v>
      </c>
      <c r="G78" s="203"/>
      <c r="H78" s="90"/>
      <c r="I78" s="90"/>
      <c r="J78" s="188"/>
      <c r="K78" s="81">
        <v>17</v>
      </c>
      <c r="L78" s="81">
        <v>14</v>
      </c>
      <c r="M78" s="81">
        <v>7</v>
      </c>
      <c r="N78" s="91">
        <v>6</v>
      </c>
      <c r="O78" s="92">
        <v>0</v>
      </c>
      <c r="P78" s="93">
        <f>N78+O78</f>
        <v>6</v>
      </c>
      <c r="Q78" s="82">
        <f>IFERROR(P78/M78,"-")</f>
        <v>0.85714285714286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0.16666666666667</v>
      </c>
      <c r="X78" s="186">
        <v>449000</v>
      </c>
      <c r="Y78" s="187">
        <f>IFERROR(X78/P78,"-")</f>
        <v>74833.333333333</v>
      </c>
      <c r="Z78" s="187">
        <f>IFERROR(X78/V78,"-")</f>
        <v>449000</v>
      </c>
      <c r="AA78" s="188"/>
      <c r="AB78" s="85"/>
      <c r="AC78" s="79"/>
      <c r="AD78" s="94">
        <v>1</v>
      </c>
      <c r="AE78" s="95">
        <f>IF(P78=0,"",IF(AD78=0,"",(AD78/P78)))</f>
        <v>0.16666666666667</v>
      </c>
      <c r="AF78" s="94"/>
      <c r="AG78" s="96">
        <f>IFERROR(AF78/AD78,"-")</f>
        <v>0</v>
      </c>
      <c r="AH78" s="97"/>
      <c r="AI78" s="98">
        <f>IFERROR(AH78/AD78,"-")</f>
        <v>0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>
        <v>1</v>
      </c>
      <c r="AW78" s="107">
        <f>IF(P78=0,"",IF(AV78=0,"",(AV78/P78)))</f>
        <v>0.16666666666667</v>
      </c>
      <c r="AX78" s="106"/>
      <c r="AY78" s="108">
        <f>IFERROR(AX78/AV78,"-")</f>
        <v>0</v>
      </c>
      <c r="AZ78" s="109"/>
      <c r="BA78" s="110">
        <f>IFERROR(AZ78/AV78,"-")</f>
        <v>0</v>
      </c>
      <c r="BB78" s="111"/>
      <c r="BC78" s="111"/>
      <c r="BD78" s="111"/>
      <c r="BE78" s="112">
        <v>1</v>
      </c>
      <c r="BF78" s="113">
        <f>IF(P78=0,"",IF(BE78=0,"",(BE78/P78)))</f>
        <v>0.16666666666667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2</v>
      </c>
      <c r="BX78" s="127">
        <f>IF(P78=0,"",IF(BW78=0,"",(BW78/P78)))</f>
        <v>0.33333333333333</v>
      </c>
      <c r="BY78" s="128">
        <v>1</v>
      </c>
      <c r="BZ78" s="129">
        <f>IFERROR(BY78/BW78,"-")</f>
        <v>0.5</v>
      </c>
      <c r="CA78" s="130">
        <v>449000</v>
      </c>
      <c r="CB78" s="131">
        <f>IFERROR(CA78/BW78,"-")</f>
        <v>224500</v>
      </c>
      <c r="CC78" s="132"/>
      <c r="CD78" s="132"/>
      <c r="CE78" s="132">
        <v>1</v>
      </c>
      <c r="CF78" s="133">
        <v>1</v>
      </c>
      <c r="CG78" s="134">
        <f>IF(P78=0,"",IF(CF78=0,"",(CF78/P78)))</f>
        <v>0.16666666666667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1</v>
      </c>
      <c r="CP78" s="141">
        <v>449000</v>
      </c>
      <c r="CQ78" s="141">
        <v>449000</v>
      </c>
      <c r="CR78" s="141"/>
      <c r="CS78" s="142" t="str">
        <f>IF(AND(CQ78=0,CR78=0),"",IF(AND(CQ78&lt;=100000,CR78&lt;=100000),"",IF(CQ78/CP78&gt;0.7,"男高",IF(CR78/CP78&gt;0.7,"女高",""))))</f>
        <v>男高</v>
      </c>
    </row>
    <row r="79" spans="1:98">
      <c r="A79" s="80">
        <f>AB79</f>
        <v>1.6142857142857</v>
      </c>
      <c r="B79" s="203" t="s">
        <v>234</v>
      </c>
      <c r="C79" s="203"/>
      <c r="D79" s="203" t="s">
        <v>156</v>
      </c>
      <c r="E79" s="203" t="s">
        <v>231</v>
      </c>
      <c r="F79" s="203" t="s">
        <v>64</v>
      </c>
      <c r="G79" s="203" t="s">
        <v>207</v>
      </c>
      <c r="H79" s="90" t="s">
        <v>232</v>
      </c>
      <c r="I79" s="204" t="s">
        <v>67</v>
      </c>
      <c r="J79" s="188">
        <v>140000</v>
      </c>
      <c r="K79" s="81">
        <v>13</v>
      </c>
      <c r="L79" s="81">
        <v>0</v>
      </c>
      <c r="M79" s="81">
        <v>46</v>
      </c>
      <c r="N79" s="91">
        <v>2</v>
      </c>
      <c r="O79" s="92">
        <v>0</v>
      </c>
      <c r="P79" s="93">
        <f>N79+O79</f>
        <v>2</v>
      </c>
      <c r="Q79" s="82">
        <f>IFERROR(P79/M79,"-")</f>
        <v>0.043478260869565</v>
      </c>
      <c r="R79" s="81">
        <v>1</v>
      </c>
      <c r="S79" s="81">
        <v>0</v>
      </c>
      <c r="T79" s="82">
        <f>IFERROR(S79/(O79+P79),"-")</f>
        <v>0</v>
      </c>
      <c r="U79" s="182">
        <f>IFERROR(J79/SUM(P79:P80),"-")</f>
        <v>23333.333333333</v>
      </c>
      <c r="V79" s="84">
        <v>1</v>
      </c>
      <c r="W79" s="82">
        <f>IF(P79=0,"-",V79/P79)</f>
        <v>0.5</v>
      </c>
      <c r="X79" s="186">
        <v>3000</v>
      </c>
      <c r="Y79" s="187">
        <f>IFERROR(X79/P79,"-")</f>
        <v>1500</v>
      </c>
      <c r="Z79" s="187">
        <f>IFERROR(X79/V79,"-")</f>
        <v>3000</v>
      </c>
      <c r="AA79" s="188">
        <f>SUM(X79:X80)-SUM(J79:J80)</f>
        <v>86000</v>
      </c>
      <c r="AB79" s="85">
        <f>SUM(X79:X80)/SUM(J79:J80)</f>
        <v>1.6142857142857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0.5</v>
      </c>
      <c r="BP79" s="121">
        <v>1</v>
      </c>
      <c r="BQ79" s="122">
        <f>IFERROR(BP79/BN79,"-")</f>
        <v>1</v>
      </c>
      <c r="BR79" s="123">
        <v>3000</v>
      </c>
      <c r="BS79" s="124">
        <f>IFERROR(BR79/BN79,"-")</f>
        <v>3000</v>
      </c>
      <c r="BT79" s="125">
        <v>1</v>
      </c>
      <c r="BU79" s="125"/>
      <c r="BV79" s="125"/>
      <c r="BW79" s="126">
        <v>1</v>
      </c>
      <c r="BX79" s="127">
        <f>IF(P79=0,"",IF(BW79=0,"",(BW79/P79)))</f>
        <v>0.5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3000</v>
      </c>
      <c r="CQ79" s="141">
        <v>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235</v>
      </c>
      <c r="C80" s="203"/>
      <c r="D80" s="203" t="s">
        <v>156</v>
      </c>
      <c r="E80" s="203" t="s">
        <v>231</v>
      </c>
      <c r="F80" s="203" t="s">
        <v>69</v>
      </c>
      <c r="G80" s="203"/>
      <c r="H80" s="90"/>
      <c r="I80" s="90"/>
      <c r="J80" s="188"/>
      <c r="K80" s="81">
        <v>12</v>
      </c>
      <c r="L80" s="81">
        <v>8</v>
      </c>
      <c r="M80" s="81">
        <v>2</v>
      </c>
      <c r="N80" s="91">
        <v>4</v>
      </c>
      <c r="O80" s="92">
        <v>0</v>
      </c>
      <c r="P80" s="93">
        <f>N80+O80</f>
        <v>4</v>
      </c>
      <c r="Q80" s="82">
        <f>IFERROR(P80/M80,"-")</f>
        <v>2</v>
      </c>
      <c r="R80" s="81">
        <v>3</v>
      </c>
      <c r="S80" s="81">
        <v>0</v>
      </c>
      <c r="T80" s="82">
        <f>IFERROR(S80/(O80+P80),"-")</f>
        <v>0</v>
      </c>
      <c r="U80" s="182"/>
      <c r="V80" s="84">
        <v>2</v>
      </c>
      <c r="W80" s="82">
        <f>IF(P80=0,"-",V80/P80)</f>
        <v>0.5</v>
      </c>
      <c r="X80" s="186">
        <v>223000</v>
      </c>
      <c r="Y80" s="187">
        <f>IFERROR(X80/P80,"-")</f>
        <v>55750</v>
      </c>
      <c r="Z80" s="187">
        <f>IFERROR(X80/V80,"-")</f>
        <v>111500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2</v>
      </c>
      <c r="BO80" s="120">
        <f>IF(P80=0,"",IF(BN80=0,"",(BN80/P80)))</f>
        <v>0.5</v>
      </c>
      <c r="BP80" s="121">
        <v>1</v>
      </c>
      <c r="BQ80" s="122">
        <f>IFERROR(BP80/BN80,"-")</f>
        <v>0.5</v>
      </c>
      <c r="BR80" s="123">
        <v>193000</v>
      </c>
      <c r="BS80" s="124">
        <f>IFERROR(BR80/BN80,"-")</f>
        <v>96500</v>
      </c>
      <c r="BT80" s="125"/>
      <c r="BU80" s="125"/>
      <c r="BV80" s="125">
        <v>1</v>
      </c>
      <c r="BW80" s="126">
        <v>1</v>
      </c>
      <c r="BX80" s="127">
        <f>IF(P80=0,"",IF(BW80=0,"",(BW80/P80)))</f>
        <v>0.25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>
        <v>1</v>
      </c>
      <c r="CG80" s="134">
        <f>IF(P80=0,"",IF(CF80=0,"",(CF80/P80)))</f>
        <v>0.25</v>
      </c>
      <c r="CH80" s="135">
        <v>1</v>
      </c>
      <c r="CI80" s="136">
        <f>IFERROR(CH80/CF80,"-")</f>
        <v>1</v>
      </c>
      <c r="CJ80" s="137">
        <v>30000</v>
      </c>
      <c r="CK80" s="138">
        <f>IFERROR(CJ80/CF80,"-")</f>
        <v>30000</v>
      </c>
      <c r="CL80" s="139">
        <v>1</v>
      </c>
      <c r="CM80" s="139"/>
      <c r="CN80" s="139"/>
      <c r="CO80" s="140">
        <v>2</v>
      </c>
      <c r="CP80" s="141">
        <v>223000</v>
      </c>
      <c r="CQ80" s="141">
        <v>193000</v>
      </c>
      <c r="CR80" s="141"/>
      <c r="CS80" s="142" t="str">
        <f>IF(AND(CQ80=0,CR80=0),"",IF(AND(CQ80&lt;=100000,CR80&lt;=100000),"",IF(CQ80/CP80&gt;0.7,"男高",IF(CR80/CP80&gt;0.7,"女高",""))))</f>
        <v>男高</v>
      </c>
    </row>
    <row r="81" spans="1:98">
      <c r="A81" s="80">
        <f>AB81</f>
        <v>0.061538461538462</v>
      </c>
      <c r="B81" s="203" t="s">
        <v>236</v>
      </c>
      <c r="C81" s="203"/>
      <c r="D81" s="203" t="s">
        <v>156</v>
      </c>
      <c r="E81" s="203" t="s">
        <v>231</v>
      </c>
      <c r="F81" s="203" t="s">
        <v>64</v>
      </c>
      <c r="G81" s="203" t="s">
        <v>65</v>
      </c>
      <c r="H81" s="90" t="s">
        <v>232</v>
      </c>
      <c r="I81" s="90" t="s">
        <v>178</v>
      </c>
      <c r="J81" s="188">
        <v>130000</v>
      </c>
      <c r="K81" s="81">
        <v>14</v>
      </c>
      <c r="L81" s="81">
        <v>0</v>
      </c>
      <c r="M81" s="81">
        <v>30</v>
      </c>
      <c r="N81" s="91">
        <v>5</v>
      </c>
      <c r="O81" s="92">
        <v>0</v>
      </c>
      <c r="P81" s="93">
        <f>N81+O81</f>
        <v>5</v>
      </c>
      <c r="Q81" s="82">
        <f>IFERROR(P81/M81,"-")</f>
        <v>0.16666666666667</v>
      </c>
      <c r="R81" s="81">
        <v>0</v>
      </c>
      <c r="S81" s="81">
        <v>1</v>
      </c>
      <c r="T81" s="82">
        <f>IFERROR(S81/(O81+P81),"-")</f>
        <v>0.2</v>
      </c>
      <c r="U81" s="182">
        <f>IFERROR(J81/SUM(P81:P82),"-")</f>
        <v>18571.428571429</v>
      </c>
      <c r="V81" s="84">
        <v>1</v>
      </c>
      <c r="W81" s="82">
        <f>IF(P81=0,"-",V81/P81)</f>
        <v>0.2</v>
      </c>
      <c r="X81" s="186">
        <v>3000</v>
      </c>
      <c r="Y81" s="187">
        <f>IFERROR(X81/P81,"-")</f>
        <v>600</v>
      </c>
      <c r="Z81" s="187">
        <f>IFERROR(X81/V81,"-")</f>
        <v>3000</v>
      </c>
      <c r="AA81" s="188">
        <f>SUM(X81:X82)-SUM(J81:J82)</f>
        <v>-122000</v>
      </c>
      <c r="AB81" s="85">
        <f>SUM(X81:X82)/SUM(J81:J82)</f>
        <v>0.061538461538462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4</v>
      </c>
      <c r="BO81" s="120">
        <f>IF(P81=0,"",IF(BN81=0,"",(BN81/P81)))</f>
        <v>0.8</v>
      </c>
      <c r="BP81" s="121">
        <v>1</v>
      </c>
      <c r="BQ81" s="122">
        <f>IFERROR(BP81/BN81,"-")</f>
        <v>0.25</v>
      </c>
      <c r="BR81" s="123">
        <v>3000</v>
      </c>
      <c r="BS81" s="124">
        <f>IFERROR(BR81/BN81,"-")</f>
        <v>750</v>
      </c>
      <c r="BT81" s="125">
        <v>1</v>
      </c>
      <c r="BU81" s="125"/>
      <c r="BV81" s="125"/>
      <c r="BW81" s="126">
        <v>1</v>
      </c>
      <c r="BX81" s="127">
        <f>IF(P81=0,"",IF(BW81=0,"",(BW81/P81)))</f>
        <v>0.2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1</v>
      </c>
      <c r="CP81" s="141">
        <v>3000</v>
      </c>
      <c r="CQ81" s="141">
        <v>3000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237</v>
      </c>
      <c r="C82" s="203"/>
      <c r="D82" s="203" t="s">
        <v>156</v>
      </c>
      <c r="E82" s="203" t="s">
        <v>231</v>
      </c>
      <c r="F82" s="203" t="s">
        <v>69</v>
      </c>
      <c r="G82" s="203"/>
      <c r="H82" s="90"/>
      <c r="I82" s="90"/>
      <c r="J82" s="188"/>
      <c r="K82" s="81">
        <v>13</v>
      </c>
      <c r="L82" s="81">
        <v>11</v>
      </c>
      <c r="M82" s="81">
        <v>3</v>
      </c>
      <c r="N82" s="91">
        <v>2</v>
      </c>
      <c r="O82" s="92">
        <v>0</v>
      </c>
      <c r="P82" s="93">
        <f>N82+O82</f>
        <v>2</v>
      </c>
      <c r="Q82" s="82">
        <f>IFERROR(P82/M82,"-")</f>
        <v>0.66666666666667</v>
      </c>
      <c r="R82" s="81">
        <v>0</v>
      </c>
      <c r="S82" s="81">
        <v>2</v>
      </c>
      <c r="T82" s="82">
        <f>IFERROR(S82/(O82+P82),"-")</f>
        <v>1</v>
      </c>
      <c r="U82" s="182"/>
      <c r="V82" s="84">
        <v>1</v>
      </c>
      <c r="W82" s="82">
        <f>IF(P82=0,"-",V82/P82)</f>
        <v>0.5</v>
      </c>
      <c r="X82" s="186">
        <v>5000</v>
      </c>
      <c r="Y82" s="187">
        <f>IFERROR(X82/P82,"-")</f>
        <v>2500</v>
      </c>
      <c r="Z82" s="187">
        <f>IFERROR(X82/V82,"-")</f>
        <v>5000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0.5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1</v>
      </c>
      <c r="BX82" s="127">
        <f>IF(P82=0,"",IF(BW82=0,"",(BW82/P82)))</f>
        <v>0.5</v>
      </c>
      <c r="BY82" s="128">
        <v>1</v>
      </c>
      <c r="BZ82" s="129">
        <f>IFERROR(BY82/BW82,"-")</f>
        <v>1</v>
      </c>
      <c r="CA82" s="130">
        <v>5000</v>
      </c>
      <c r="CB82" s="131">
        <f>IFERROR(CA82/BW82,"-")</f>
        <v>5000</v>
      </c>
      <c r="CC82" s="132">
        <v>1</v>
      </c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5000</v>
      </c>
      <c r="CQ82" s="141">
        <v>5000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0</v>
      </c>
      <c r="B83" s="203" t="s">
        <v>238</v>
      </c>
      <c r="C83" s="203"/>
      <c r="D83" s="203" t="s">
        <v>239</v>
      </c>
      <c r="E83" s="203" t="s">
        <v>111</v>
      </c>
      <c r="F83" s="203" t="s">
        <v>64</v>
      </c>
      <c r="G83" s="203" t="s">
        <v>128</v>
      </c>
      <c r="H83" s="90" t="s">
        <v>240</v>
      </c>
      <c r="I83" s="205" t="s">
        <v>241</v>
      </c>
      <c r="J83" s="188">
        <v>30000</v>
      </c>
      <c r="K83" s="81">
        <v>5</v>
      </c>
      <c r="L83" s="81">
        <v>0</v>
      </c>
      <c r="M83" s="81">
        <v>84</v>
      </c>
      <c r="N83" s="91">
        <v>1</v>
      </c>
      <c r="O83" s="92">
        <v>0</v>
      </c>
      <c r="P83" s="93">
        <f>N83+O83</f>
        <v>1</v>
      </c>
      <c r="Q83" s="82">
        <f>IFERROR(P83/M83,"-")</f>
        <v>0.011904761904762</v>
      </c>
      <c r="R83" s="81">
        <v>0</v>
      </c>
      <c r="S83" s="81">
        <v>0</v>
      </c>
      <c r="T83" s="82">
        <f>IFERROR(S83/(O83+P83),"-")</f>
        <v>0</v>
      </c>
      <c r="U83" s="182">
        <f>IFERROR(J83/SUM(P83:P84),"-")</f>
        <v>10000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-30000</v>
      </c>
      <c r="AB83" s="85">
        <f>SUM(X83:X84)/SUM(J83:J84)</f>
        <v>0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1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242</v>
      </c>
      <c r="C84" s="203"/>
      <c r="D84" s="203" t="s">
        <v>239</v>
      </c>
      <c r="E84" s="203" t="s">
        <v>111</v>
      </c>
      <c r="F84" s="203" t="s">
        <v>69</v>
      </c>
      <c r="G84" s="203"/>
      <c r="H84" s="90"/>
      <c r="I84" s="90"/>
      <c r="J84" s="188"/>
      <c r="K84" s="81">
        <v>6</v>
      </c>
      <c r="L84" s="81">
        <v>5</v>
      </c>
      <c r="M84" s="81">
        <v>1</v>
      </c>
      <c r="N84" s="91">
        <v>2</v>
      </c>
      <c r="O84" s="92">
        <v>0</v>
      </c>
      <c r="P84" s="93">
        <f>N84+O84</f>
        <v>2</v>
      </c>
      <c r="Q84" s="82">
        <f>IFERROR(P84/M84,"-")</f>
        <v>2</v>
      </c>
      <c r="R84" s="81">
        <v>0</v>
      </c>
      <c r="S84" s="81">
        <v>0</v>
      </c>
      <c r="T84" s="82">
        <f>IFERROR(S84/(O84+P84),"-")</f>
        <v>0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0.5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1</v>
      </c>
      <c r="BX84" s="127">
        <f>IF(P84=0,"",IF(BW84=0,"",(BW84/P84)))</f>
        <v>0.5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0.73333333333333</v>
      </c>
      <c r="B85" s="203" t="s">
        <v>243</v>
      </c>
      <c r="C85" s="203"/>
      <c r="D85" s="203" t="s">
        <v>244</v>
      </c>
      <c r="E85" s="203" t="s">
        <v>116</v>
      </c>
      <c r="F85" s="203" t="s">
        <v>64</v>
      </c>
      <c r="G85" s="203" t="s">
        <v>128</v>
      </c>
      <c r="H85" s="90" t="s">
        <v>240</v>
      </c>
      <c r="I85" s="204" t="s">
        <v>101</v>
      </c>
      <c r="J85" s="188">
        <v>30000</v>
      </c>
      <c r="K85" s="81">
        <v>6</v>
      </c>
      <c r="L85" s="81">
        <v>0</v>
      </c>
      <c r="M85" s="81">
        <v>22</v>
      </c>
      <c r="N85" s="91">
        <v>1</v>
      </c>
      <c r="O85" s="92">
        <v>0</v>
      </c>
      <c r="P85" s="93">
        <f>N85+O85</f>
        <v>1</v>
      </c>
      <c r="Q85" s="82">
        <f>IFERROR(P85/M85,"-")</f>
        <v>0.045454545454545</v>
      </c>
      <c r="R85" s="81">
        <v>1</v>
      </c>
      <c r="S85" s="81">
        <v>0</v>
      </c>
      <c r="T85" s="82">
        <f>IFERROR(S85/(O85+P85),"-")</f>
        <v>0</v>
      </c>
      <c r="U85" s="182">
        <f>IFERROR(J85/SUM(P85:P86),"-")</f>
        <v>15000</v>
      </c>
      <c r="V85" s="84">
        <v>1</v>
      </c>
      <c r="W85" s="82">
        <f>IF(P85=0,"-",V85/P85)</f>
        <v>1</v>
      </c>
      <c r="X85" s="186">
        <v>7000</v>
      </c>
      <c r="Y85" s="187">
        <f>IFERROR(X85/P85,"-")</f>
        <v>7000</v>
      </c>
      <c r="Z85" s="187">
        <f>IFERROR(X85/V85,"-")</f>
        <v>7000</v>
      </c>
      <c r="AA85" s="188">
        <f>SUM(X85:X86)-SUM(J85:J86)</f>
        <v>-8000</v>
      </c>
      <c r="AB85" s="85">
        <f>SUM(X85:X86)/SUM(J85:J86)</f>
        <v>0.73333333333333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1</v>
      </c>
      <c r="BG85" s="112">
        <v>1</v>
      </c>
      <c r="BH85" s="114">
        <f>IFERROR(BG85/BE85,"-")</f>
        <v>1</v>
      </c>
      <c r="BI85" s="115">
        <v>7000</v>
      </c>
      <c r="BJ85" s="116">
        <f>IFERROR(BI85/BE85,"-")</f>
        <v>7000</v>
      </c>
      <c r="BK85" s="117"/>
      <c r="BL85" s="117">
        <v>1</v>
      </c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1</v>
      </c>
      <c r="CP85" s="141">
        <v>7000</v>
      </c>
      <c r="CQ85" s="141">
        <v>7000</v>
      </c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245</v>
      </c>
      <c r="C86" s="203"/>
      <c r="D86" s="203" t="s">
        <v>244</v>
      </c>
      <c r="E86" s="203" t="s">
        <v>116</v>
      </c>
      <c r="F86" s="203" t="s">
        <v>69</v>
      </c>
      <c r="G86" s="203"/>
      <c r="H86" s="90"/>
      <c r="I86" s="90"/>
      <c r="J86" s="188"/>
      <c r="K86" s="81">
        <v>3</v>
      </c>
      <c r="L86" s="81">
        <v>3</v>
      </c>
      <c r="M86" s="81">
        <v>1</v>
      </c>
      <c r="N86" s="91">
        <v>1</v>
      </c>
      <c r="O86" s="92">
        <v>0</v>
      </c>
      <c r="P86" s="93">
        <f>N86+O86</f>
        <v>1</v>
      </c>
      <c r="Q86" s="82">
        <f>IFERROR(P86/M86,"-")</f>
        <v>1</v>
      </c>
      <c r="R86" s="81">
        <v>1</v>
      </c>
      <c r="S86" s="81">
        <v>0</v>
      </c>
      <c r="T86" s="82">
        <f>IFERROR(S86/(O86+P86),"-")</f>
        <v>0</v>
      </c>
      <c r="U86" s="182"/>
      <c r="V86" s="84">
        <v>1</v>
      </c>
      <c r="W86" s="82">
        <f>IF(P86=0,"-",V86/P86)</f>
        <v>1</v>
      </c>
      <c r="X86" s="186">
        <v>15000</v>
      </c>
      <c r="Y86" s="187">
        <f>IFERROR(X86/P86,"-")</f>
        <v>15000</v>
      </c>
      <c r="Z86" s="187">
        <f>IFERROR(X86/V86,"-")</f>
        <v>15000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>
        <v>1</v>
      </c>
      <c r="BX86" s="127">
        <f>IF(P86=0,"",IF(BW86=0,"",(BW86/P86)))</f>
        <v>1</v>
      </c>
      <c r="BY86" s="128">
        <v>1</v>
      </c>
      <c r="BZ86" s="129">
        <f>IFERROR(BY86/BW86,"-")</f>
        <v>1</v>
      </c>
      <c r="CA86" s="130">
        <v>15000</v>
      </c>
      <c r="CB86" s="131">
        <f>IFERROR(CA86/BW86,"-")</f>
        <v>15000</v>
      </c>
      <c r="CC86" s="132"/>
      <c r="CD86" s="132"/>
      <c r="CE86" s="132">
        <v>1</v>
      </c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1</v>
      </c>
      <c r="CP86" s="141">
        <v>15000</v>
      </c>
      <c r="CQ86" s="141">
        <v>15000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>
        <f>AB87</f>
        <v>0</v>
      </c>
      <c r="B87" s="203" t="s">
        <v>246</v>
      </c>
      <c r="C87" s="203"/>
      <c r="D87" s="203" t="s">
        <v>156</v>
      </c>
      <c r="E87" s="203" t="s">
        <v>120</v>
      </c>
      <c r="F87" s="203" t="s">
        <v>64</v>
      </c>
      <c r="G87" s="203" t="s">
        <v>128</v>
      </c>
      <c r="H87" s="90" t="s">
        <v>240</v>
      </c>
      <c r="I87" s="205" t="s">
        <v>197</v>
      </c>
      <c r="J87" s="188">
        <v>30000</v>
      </c>
      <c r="K87" s="81">
        <v>5</v>
      </c>
      <c r="L87" s="81">
        <v>0</v>
      </c>
      <c r="M87" s="81">
        <v>38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>
        <f>IFERROR(J87/SUM(P87:P88),"-")</f>
        <v>30000</v>
      </c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>
        <f>SUM(X87:X88)-SUM(J87:J88)</f>
        <v>-30000</v>
      </c>
      <c r="AB87" s="85">
        <f>SUM(X87:X88)/SUM(J87:J88)</f>
        <v>0</v>
      </c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247</v>
      </c>
      <c r="C88" s="203"/>
      <c r="D88" s="203" t="s">
        <v>156</v>
      </c>
      <c r="E88" s="203" t="s">
        <v>120</v>
      </c>
      <c r="F88" s="203" t="s">
        <v>69</v>
      </c>
      <c r="G88" s="203"/>
      <c r="H88" s="90"/>
      <c r="I88" s="90"/>
      <c r="J88" s="188"/>
      <c r="K88" s="81">
        <v>11</v>
      </c>
      <c r="L88" s="81">
        <v>6</v>
      </c>
      <c r="M88" s="81">
        <v>26</v>
      </c>
      <c r="N88" s="91">
        <v>1</v>
      </c>
      <c r="O88" s="92">
        <v>0</v>
      </c>
      <c r="P88" s="93">
        <f>N88+O88</f>
        <v>1</v>
      </c>
      <c r="Q88" s="82">
        <f>IFERROR(P88/M88,"-")</f>
        <v>0.038461538461538</v>
      </c>
      <c r="R88" s="81">
        <v>0</v>
      </c>
      <c r="S88" s="81">
        <v>0</v>
      </c>
      <c r="T88" s="82">
        <f>IFERROR(S88/(O88+P88),"-")</f>
        <v>0</v>
      </c>
      <c r="U88" s="182"/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>
        <v>1</v>
      </c>
      <c r="BX88" s="127">
        <f>IF(P88=0,"",IF(BW88=0,"",(BW88/P88)))</f>
        <v>1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</v>
      </c>
      <c r="B89" s="203" t="s">
        <v>248</v>
      </c>
      <c r="C89" s="203"/>
      <c r="D89" s="203" t="s">
        <v>249</v>
      </c>
      <c r="E89" s="203" t="s">
        <v>135</v>
      </c>
      <c r="F89" s="203" t="s">
        <v>64</v>
      </c>
      <c r="G89" s="203" t="s">
        <v>128</v>
      </c>
      <c r="H89" s="90" t="s">
        <v>240</v>
      </c>
      <c r="I89" s="204" t="s">
        <v>214</v>
      </c>
      <c r="J89" s="188">
        <v>30000</v>
      </c>
      <c r="K89" s="81">
        <v>14</v>
      </c>
      <c r="L89" s="81">
        <v>0</v>
      </c>
      <c r="M89" s="81">
        <v>38</v>
      </c>
      <c r="N89" s="91">
        <v>2</v>
      </c>
      <c r="O89" s="92">
        <v>0</v>
      </c>
      <c r="P89" s="93">
        <f>N89+O89</f>
        <v>2</v>
      </c>
      <c r="Q89" s="82">
        <f>IFERROR(P89/M89,"-")</f>
        <v>0.052631578947368</v>
      </c>
      <c r="R89" s="81">
        <v>0</v>
      </c>
      <c r="S89" s="81">
        <v>1</v>
      </c>
      <c r="T89" s="82">
        <f>IFERROR(S89/(O89+P89),"-")</f>
        <v>0.5</v>
      </c>
      <c r="U89" s="182">
        <f>IFERROR(J89/SUM(P89:P90),"-")</f>
        <v>15000</v>
      </c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>
        <f>SUM(X89:X90)-SUM(J89:J90)</f>
        <v>-30000</v>
      </c>
      <c r="AB89" s="85">
        <f>SUM(X89:X90)/SUM(J89:J90)</f>
        <v>0</v>
      </c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2</v>
      </c>
      <c r="BF89" s="113">
        <f>IF(P89=0,"",IF(BE89=0,"",(BE89/P89)))</f>
        <v>1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/>
      <c r="BO89" s="120">
        <f>IF(P89=0,"",IF(BN89=0,"",(BN89/P89)))</f>
        <v>0</v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250</v>
      </c>
      <c r="C90" s="203"/>
      <c r="D90" s="203" t="s">
        <v>249</v>
      </c>
      <c r="E90" s="203" t="s">
        <v>135</v>
      </c>
      <c r="F90" s="203" t="s">
        <v>69</v>
      </c>
      <c r="G90" s="203"/>
      <c r="H90" s="90"/>
      <c r="I90" s="90"/>
      <c r="J90" s="188"/>
      <c r="K90" s="81">
        <v>9</v>
      </c>
      <c r="L90" s="81">
        <v>8</v>
      </c>
      <c r="M90" s="81">
        <v>0</v>
      </c>
      <c r="N90" s="91">
        <v>0</v>
      </c>
      <c r="O90" s="92">
        <v>0</v>
      </c>
      <c r="P90" s="93">
        <f>N90+O90</f>
        <v>0</v>
      </c>
      <c r="Q90" s="82" t="str">
        <f>IFERROR(P90/M90,"-")</f>
        <v>-</v>
      </c>
      <c r="R90" s="81">
        <v>0</v>
      </c>
      <c r="S90" s="81">
        <v>0</v>
      </c>
      <c r="T90" s="82" t="str">
        <f>IFERROR(S90/(O90+P90),"-")</f>
        <v>-</v>
      </c>
      <c r="U90" s="182"/>
      <c r="V90" s="84">
        <v>0</v>
      </c>
      <c r="W90" s="82" t="str">
        <f>IF(P90=0,"-",V90/P90)</f>
        <v>-</v>
      </c>
      <c r="X90" s="186">
        <v>0</v>
      </c>
      <c r="Y90" s="187" t="str">
        <f>IFERROR(X90/P90,"-")</f>
        <v>-</v>
      </c>
      <c r="Z90" s="187" t="str">
        <f>IFERROR(X90/V90,"-")</f>
        <v>-</v>
      </c>
      <c r="AA90" s="188"/>
      <c r="AB90" s="85"/>
      <c r="AC90" s="79"/>
      <c r="AD90" s="94"/>
      <c r="AE90" s="95" t="str">
        <f>IF(P90=0,"",IF(AD90=0,"",(AD90/P90)))</f>
        <v/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 t="str">
        <f>IF(P90=0,"",IF(AM90=0,"",(AM90/P90)))</f>
        <v/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 t="str">
        <f>IF(P90=0,"",IF(AV90=0,"",(AV90/P90)))</f>
        <v/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 t="str">
        <f>IF(P90=0,"",IF(BE90=0,"",(BE90/P90)))</f>
        <v/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 t="str">
        <f>IF(P90=0,"",IF(BN90=0,"",(BN90/P90)))</f>
        <v/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 t="str">
        <f>IF(P90=0,"",IF(BW90=0,"",(BW90/P90)))</f>
        <v/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 t="str">
        <f>IF(P90=0,"",IF(CF90=0,"",(CF90/P90)))</f>
        <v/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</v>
      </c>
      <c r="B91" s="203" t="s">
        <v>251</v>
      </c>
      <c r="C91" s="203"/>
      <c r="D91" s="203"/>
      <c r="E91" s="203"/>
      <c r="F91" s="203" t="s">
        <v>64</v>
      </c>
      <c r="G91" s="203" t="s">
        <v>252</v>
      </c>
      <c r="H91" s="90" t="s">
        <v>253</v>
      </c>
      <c r="I91" s="90" t="s">
        <v>189</v>
      </c>
      <c r="J91" s="188">
        <v>80000</v>
      </c>
      <c r="K91" s="81">
        <v>2</v>
      </c>
      <c r="L91" s="81">
        <v>0</v>
      </c>
      <c r="M91" s="81">
        <v>37</v>
      </c>
      <c r="N91" s="91">
        <v>1</v>
      </c>
      <c r="O91" s="92">
        <v>0</v>
      </c>
      <c r="P91" s="93">
        <f>N91+O91</f>
        <v>1</v>
      </c>
      <c r="Q91" s="82">
        <f>IFERROR(P91/M91,"-")</f>
        <v>0.027027027027027</v>
      </c>
      <c r="R91" s="81">
        <v>0</v>
      </c>
      <c r="S91" s="81">
        <v>1</v>
      </c>
      <c r="T91" s="82">
        <f>IFERROR(S91/(O91+P91),"-")</f>
        <v>1</v>
      </c>
      <c r="U91" s="182">
        <f>IFERROR(J91/SUM(P91:P92),"-")</f>
        <v>20000</v>
      </c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>
        <f>SUM(X91:X92)-SUM(J91:J92)</f>
        <v>-80000</v>
      </c>
      <c r="AB91" s="85">
        <f>SUM(X91:X92)/SUM(J91:J92)</f>
        <v>0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1</v>
      </c>
      <c r="BO91" s="120">
        <f>IF(P91=0,"",IF(BN91=0,"",(BN91/P91)))</f>
        <v>1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254</v>
      </c>
      <c r="C92" s="203"/>
      <c r="D92" s="203"/>
      <c r="E92" s="203"/>
      <c r="F92" s="203" t="s">
        <v>69</v>
      </c>
      <c r="G92" s="203"/>
      <c r="H92" s="90"/>
      <c r="I92" s="90"/>
      <c r="J92" s="188"/>
      <c r="K92" s="81">
        <v>7</v>
      </c>
      <c r="L92" s="81">
        <v>7</v>
      </c>
      <c r="M92" s="81">
        <v>1</v>
      </c>
      <c r="N92" s="91">
        <v>3</v>
      </c>
      <c r="O92" s="92">
        <v>0</v>
      </c>
      <c r="P92" s="93">
        <f>N92+O92</f>
        <v>3</v>
      </c>
      <c r="Q92" s="82">
        <f>IFERROR(P92/M92,"-")</f>
        <v>3</v>
      </c>
      <c r="R92" s="81">
        <v>1</v>
      </c>
      <c r="S92" s="81">
        <v>1</v>
      </c>
      <c r="T92" s="82">
        <f>IFERROR(S92/(O92+P92),"-")</f>
        <v>0.33333333333333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>
        <v>1</v>
      </c>
      <c r="BF92" s="113">
        <f>IF(P92=0,"",IF(BE92=0,"",(BE92/P92)))</f>
        <v>0.33333333333333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>
        <v>2</v>
      </c>
      <c r="BX92" s="127">
        <f>IF(P92=0,"",IF(BW92=0,"",(BW92/P92)))</f>
        <v>0.66666666666667</v>
      </c>
      <c r="BY92" s="128"/>
      <c r="BZ92" s="129">
        <f>IFERROR(BY92/BW92,"-")</f>
        <v>0</v>
      </c>
      <c r="CA92" s="130"/>
      <c r="CB92" s="131">
        <f>IFERROR(CA92/BW92,"-")</f>
        <v>0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>
        <f>AB93</f>
        <v>0.14</v>
      </c>
      <c r="B93" s="203" t="s">
        <v>255</v>
      </c>
      <c r="C93" s="203"/>
      <c r="D93" s="203" t="s">
        <v>256</v>
      </c>
      <c r="E93" s="203" t="s">
        <v>111</v>
      </c>
      <c r="F93" s="203" t="s">
        <v>64</v>
      </c>
      <c r="G93" s="203" t="s">
        <v>81</v>
      </c>
      <c r="H93" s="90" t="s">
        <v>257</v>
      </c>
      <c r="I93" s="204" t="s">
        <v>67</v>
      </c>
      <c r="J93" s="188">
        <v>100000</v>
      </c>
      <c r="K93" s="81">
        <v>8</v>
      </c>
      <c r="L93" s="81">
        <v>0</v>
      </c>
      <c r="M93" s="81">
        <v>45</v>
      </c>
      <c r="N93" s="91">
        <v>6</v>
      </c>
      <c r="O93" s="92">
        <v>0</v>
      </c>
      <c r="P93" s="93">
        <f>N93+O93</f>
        <v>6</v>
      </c>
      <c r="Q93" s="82">
        <f>IFERROR(P93/M93,"-")</f>
        <v>0.13333333333333</v>
      </c>
      <c r="R93" s="81">
        <v>1</v>
      </c>
      <c r="S93" s="81">
        <v>0</v>
      </c>
      <c r="T93" s="82">
        <f>IFERROR(S93/(O93+P93),"-")</f>
        <v>0</v>
      </c>
      <c r="U93" s="182">
        <f>IFERROR(J93/SUM(P93:P97),"-")</f>
        <v>5263.1578947368</v>
      </c>
      <c r="V93" s="84">
        <v>0</v>
      </c>
      <c r="W93" s="82">
        <f>IF(P93=0,"-",V93/P93)</f>
        <v>0</v>
      </c>
      <c r="X93" s="186">
        <v>0</v>
      </c>
      <c r="Y93" s="187">
        <f>IFERROR(X93/P93,"-")</f>
        <v>0</v>
      </c>
      <c r="Z93" s="187" t="str">
        <f>IFERROR(X93/V93,"-")</f>
        <v>-</v>
      </c>
      <c r="AA93" s="188">
        <f>SUM(X93:X97)-SUM(J93:J97)</f>
        <v>-86000</v>
      </c>
      <c r="AB93" s="85">
        <f>SUM(X93:X97)/SUM(J93:J97)</f>
        <v>0.14</v>
      </c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>
        <v>1</v>
      </c>
      <c r="AN93" s="101">
        <f>IF(P93=0,"",IF(AM93=0,"",(AM93/P93)))</f>
        <v>0.16666666666667</v>
      </c>
      <c r="AO93" s="100"/>
      <c r="AP93" s="102">
        <f>IFERROR(AP93/AM93,"-")</f>
        <v>0</v>
      </c>
      <c r="AQ93" s="103"/>
      <c r="AR93" s="104">
        <f>IFERROR(AQ93/AM93,"-")</f>
        <v>0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>
        <v>2</v>
      </c>
      <c r="BO93" s="120">
        <f>IF(P93=0,"",IF(BN93=0,"",(BN93/P93)))</f>
        <v>0.33333333333333</v>
      </c>
      <c r="BP93" s="121"/>
      <c r="BQ93" s="122">
        <f>IFERROR(BP93/BN93,"-")</f>
        <v>0</v>
      </c>
      <c r="BR93" s="123"/>
      <c r="BS93" s="124">
        <f>IFERROR(BR93/BN93,"-")</f>
        <v>0</v>
      </c>
      <c r="BT93" s="125"/>
      <c r="BU93" s="125"/>
      <c r="BV93" s="125"/>
      <c r="BW93" s="126">
        <v>3</v>
      </c>
      <c r="BX93" s="127">
        <f>IF(P93=0,"",IF(BW93=0,"",(BW93/P93)))</f>
        <v>0.5</v>
      </c>
      <c r="BY93" s="128"/>
      <c r="BZ93" s="129">
        <f>IFERROR(BY93/BW93,"-")</f>
        <v>0</v>
      </c>
      <c r="CA93" s="130"/>
      <c r="CB93" s="131">
        <f>IFERROR(CA93/BW93,"-")</f>
        <v>0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258</v>
      </c>
      <c r="C94" s="203"/>
      <c r="D94" s="203" t="s">
        <v>259</v>
      </c>
      <c r="E94" s="203" t="s">
        <v>116</v>
      </c>
      <c r="F94" s="203" t="s">
        <v>64</v>
      </c>
      <c r="G94" s="203" t="s">
        <v>81</v>
      </c>
      <c r="H94" s="90" t="s">
        <v>257</v>
      </c>
      <c r="I94" s="205" t="s">
        <v>183</v>
      </c>
      <c r="J94" s="188"/>
      <c r="K94" s="81">
        <v>7</v>
      </c>
      <c r="L94" s="81">
        <v>0</v>
      </c>
      <c r="M94" s="81">
        <v>49</v>
      </c>
      <c r="N94" s="91">
        <v>4</v>
      </c>
      <c r="O94" s="92">
        <v>0</v>
      </c>
      <c r="P94" s="93">
        <f>N94+O94</f>
        <v>4</v>
      </c>
      <c r="Q94" s="82">
        <f>IFERROR(P94/M94,"-")</f>
        <v>0.081632653061224</v>
      </c>
      <c r="R94" s="81">
        <v>0</v>
      </c>
      <c r="S94" s="81">
        <v>1</v>
      </c>
      <c r="T94" s="82">
        <f>IFERROR(S94/(O94+P94),"-")</f>
        <v>0.25</v>
      </c>
      <c r="U94" s="182"/>
      <c r="V94" s="84">
        <v>0</v>
      </c>
      <c r="W94" s="82">
        <f>IF(P94=0,"-",V94/P94)</f>
        <v>0</v>
      </c>
      <c r="X94" s="186">
        <v>0</v>
      </c>
      <c r="Y94" s="187">
        <f>IFERROR(X94/P94,"-")</f>
        <v>0</v>
      </c>
      <c r="Z94" s="187" t="str">
        <f>IFERROR(X94/V94,"-")</f>
        <v>-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>
        <v>1</v>
      </c>
      <c r="AW94" s="107">
        <f>IF(P94=0,"",IF(AV94=0,"",(AV94/P94)))</f>
        <v>0.25</v>
      </c>
      <c r="AX94" s="106"/>
      <c r="AY94" s="108">
        <f>IFERROR(AX94/AV94,"-")</f>
        <v>0</v>
      </c>
      <c r="AZ94" s="109"/>
      <c r="BA94" s="110">
        <f>IFERROR(AZ94/AV94,"-")</f>
        <v>0</v>
      </c>
      <c r="BB94" s="111"/>
      <c r="BC94" s="111"/>
      <c r="BD94" s="111"/>
      <c r="BE94" s="112">
        <v>1</v>
      </c>
      <c r="BF94" s="113">
        <f>IF(P94=0,"",IF(BE94=0,"",(BE94/P94)))</f>
        <v>0.25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/>
      <c r="BO94" s="120">
        <f>IF(P94=0,"",IF(BN94=0,"",(BN94/P94)))</f>
        <v>0</v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>
        <v>1</v>
      </c>
      <c r="BX94" s="127">
        <f>IF(P94=0,"",IF(BW94=0,"",(BW94/P94)))</f>
        <v>0.25</v>
      </c>
      <c r="BY94" s="128"/>
      <c r="BZ94" s="129">
        <f>IFERROR(BY94/BW94,"-")</f>
        <v>0</v>
      </c>
      <c r="CA94" s="130"/>
      <c r="CB94" s="131">
        <f>IFERROR(CA94/BW94,"-")</f>
        <v>0</v>
      </c>
      <c r="CC94" s="132"/>
      <c r="CD94" s="132"/>
      <c r="CE94" s="132"/>
      <c r="CF94" s="133">
        <v>1</v>
      </c>
      <c r="CG94" s="134">
        <f>IF(P94=0,"",IF(CF94=0,"",(CF94/P94)))</f>
        <v>0.25</v>
      </c>
      <c r="CH94" s="135"/>
      <c r="CI94" s="136">
        <f>IFERROR(CH94/CF94,"-")</f>
        <v>0</v>
      </c>
      <c r="CJ94" s="137"/>
      <c r="CK94" s="138">
        <f>IFERROR(CJ94/CF94,"-")</f>
        <v>0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260</v>
      </c>
      <c r="C95" s="203"/>
      <c r="D95" s="203" t="s">
        <v>261</v>
      </c>
      <c r="E95" s="203" t="s">
        <v>120</v>
      </c>
      <c r="F95" s="203" t="s">
        <v>64</v>
      </c>
      <c r="G95" s="203" t="s">
        <v>81</v>
      </c>
      <c r="H95" s="90" t="s">
        <v>257</v>
      </c>
      <c r="I95" s="204" t="s">
        <v>103</v>
      </c>
      <c r="J95" s="188"/>
      <c r="K95" s="81">
        <v>9</v>
      </c>
      <c r="L95" s="81">
        <v>0</v>
      </c>
      <c r="M95" s="81">
        <v>37</v>
      </c>
      <c r="N95" s="91">
        <v>2</v>
      </c>
      <c r="O95" s="92">
        <v>0</v>
      </c>
      <c r="P95" s="93">
        <f>N95+O95</f>
        <v>2</v>
      </c>
      <c r="Q95" s="82">
        <f>IFERROR(P95/M95,"-")</f>
        <v>0.054054054054054</v>
      </c>
      <c r="R95" s="81">
        <v>1</v>
      </c>
      <c r="S95" s="81">
        <v>1</v>
      </c>
      <c r="T95" s="82">
        <f>IFERROR(S95/(O95+P95),"-")</f>
        <v>0.5</v>
      </c>
      <c r="U95" s="182"/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>
        <v>1</v>
      </c>
      <c r="BO95" s="120">
        <f>IF(P95=0,"",IF(BN95=0,"",(BN95/P95)))</f>
        <v>0.5</v>
      </c>
      <c r="BP95" s="121"/>
      <c r="BQ95" s="122">
        <f>IFERROR(BP95/BN95,"-")</f>
        <v>0</v>
      </c>
      <c r="BR95" s="123"/>
      <c r="BS95" s="124">
        <f>IFERROR(BR95/BN95,"-")</f>
        <v>0</v>
      </c>
      <c r="BT95" s="125"/>
      <c r="BU95" s="125"/>
      <c r="BV95" s="125"/>
      <c r="BW95" s="126">
        <v>1</v>
      </c>
      <c r="BX95" s="127">
        <f>IF(P95=0,"",IF(BW95=0,"",(BW95/P95)))</f>
        <v>0.5</v>
      </c>
      <c r="BY95" s="128"/>
      <c r="BZ95" s="129">
        <f>IFERROR(BY95/BW95,"-")</f>
        <v>0</v>
      </c>
      <c r="CA95" s="130"/>
      <c r="CB95" s="131">
        <f>IFERROR(CA95/BW95,"-")</f>
        <v>0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262</v>
      </c>
      <c r="C96" s="203"/>
      <c r="D96" s="203" t="s">
        <v>263</v>
      </c>
      <c r="E96" s="203" t="s">
        <v>135</v>
      </c>
      <c r="F96" s="203" t="s">
        <v>64</v>
      </c>
      <c r="G96" s="203" t="s">
        <v>81</v>
      </c>
      <c r="H96" s="90" t="s">
        <v>257</v>
      </c>
      <c r="I96" s="205" t="s">
        <v>78</v>
      </c>
      <c r="J96" s="188"/>
      <c r="K96" s="81">
        <v>2</v>
      </c>
      <c r="L96" s="81">
        <v>0</v>
      </c>
      <c r="M96" s="81">
        <v>28</v>
      </c>
      <c r="N96" s="91">
        <v>1</v>
      </c>
      <c r="O96" s="92">
        <v>0</v>
      </c>
      <c r="P96" s="93">
        <f>N96+O96</f>
        <v>1</v>
      </c>
      <c r="Q96" s="82">
        <f>IFERROR(P96/M96,"-")</f>
        <v>0.035714285714286</v>
      </c>
      <c r="R96" s="81">
        <v>1</v>
      </c>
      <c r="S96" s="81">
        <v>0</v>
      </c>
      <c r="T96" s="82">
        <f>IFERROR(S96/(O96+P96),"-")</f>
        <v>0</v>
      </c>
      <c r="U96" s="182"/>
      <c r="V96" s="84">
        <v>1</v>
      </c>
      <c r="W96" s="82">
        <f>IF(P96=0,"-",V96/P96)</f>
        <v>1</v>
      </c>
      <c r="X96" s="186">
        <v>3000</v>
      </c>
      <c r="Y96" s="187">
        <f>IFERROR(X96/P96,"-")</f>
        <v>3000</v>
      </c>
      <c r="Z96" s="187">
        <f>IFERROR(X96/V96,"-")</f>
        <v>3000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>
        <v>1</v>
      </c>
      <c r="BO96" s="120">
        <f>IF(P96=0,"",IF(BN96=0,"",(BN96/P96)))</f>
        <v>1</v>
      </c>
      <c r="BP96" s="121">
        <v>1</v>
      </c>
      <c r="BQ96" s="122">
        <f>IFERROR(BP96/BN96,"-")</f>
        <v>1</v>
      </c>
      <c r="BR96" s="123">
        <v>6000</v>
      </c>
      <c r="BS96" s="124">
        <f>IFERROR(BR96/BN96,"-")</f>
        <v>6000</v>
      </c>
      <c r="BT96" s="125"/>
      <c r="BU96" s="125">
        <v>1</v>
      </c>
      <c r="BV96" s="125"/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1</v>
      </c>
      <c r="CP96" s="141">
        <v>3000</v>
      </c>
      <c r="CQ96" s="141">
        <v>6000</v>
      </c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264</v>
      </c>
      <c r="C97" s="203"/>
      <c r="D97" s="203" t="s">
        <v>95</v>
      </c>
      <c r="E97" s="203" t="s">
        <v>95</v>
      </c>
      <c r="F97" s="203" t="s">
        <v>69</v>
      </c>
      <c r="G97" s="203" t="s">
        <v>199</v>
      </c>
      <c r="H97" s="90"/>
      <c r="I97" s="90"/>
      <c r="J97" s="188"/>
      <c r="K97" s="81">
        <v>41</v>
      </c>
      <c r="L97" s="81">
        <v>24</v>
      </c>
      <c r="M97" s="81">
        <v>31</v>
      </c>
      <c r="N97" s="91">
        <v>6</v>
      </c>
      <c r="O97" s="92">
        <v>0</v>
      </c>
      <c r="P97" s="93">
        <f>N97+O97</f>
        <v>6</v>
      </c>
      <c r="Q97" s="82">
        <f>IFERROR(P97/M97,"-")</f>
        <v>0.19354838709677</v>
      </c>
      <c r="R97" s="81">
        <v>1</v>
      </c>
      <c r="S97" s="81">
        <v>0</v>
      </c>
      <c r="T97" s="82">
        <f>IFERROR(S97/(O97+P97),"-")</f>
        <v>0</v>
      </c>
      <c r="U97" s="182"/>
      <c r="V97" s="84">
        <v>2</v>
      </c>
      <c r="W97" s="82">
        <f>IF(P97=0,"-",V97/P97)</f>
        <v>0.33333333333333</v>
      </c>
      <c r="X97" s="186">
        <v>11000</v>
      </c>
      <c r="Y97" s="187">
        <f>IFERROR(X97/P97,"-")</f>
        <v>1833.3333333333</v>
      </c>
      <c r="Z97" s="187">
        <f>IFERROR(X97/V97,"-")</f>
        <v>5500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>
        <f>IF(P97=0,"",IF(BE97=0,"",(BE97/P97)))</f>
        <v>0</v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>
        <v>2</v>
      </c>
      <c r="BO97" s="120">
        <f>IF(P97=0,"",IF(BN97=0,"",(BN97/P97)))</f>
        <v>0.33333333333333</v>
      </c>
      <c r="BP97" s="121">
        <v>1</v>
      </c>
      <c r="BQ97" s="122">
        <f>IFERROR(BP97/BN97,"-")</f>
        <v>0.5</v>
      </c>
      <c r="BR97" s="123">
        <v>1000</v>
      </c>
      <c r="BS97" s="124">
        <f>IFERROR(BR97/BN97,"-")</f>
        <v>500</v>
      </c>
      <c r="BT97" s="125">
        <v>1</v>
      </c>
      <c r="BU97" s="125"/>
      <c r="BV97" s="125"/>
      <c r="BW97" s="126">
        <v>4</v>
      </c>
      <c r="BX97" s="127">
        <f>IF(P97=0,"",IF(BW97=0,"",(BW97/P97)))</f>
        <v>0.66666666666667</v>
      </c>
      <c r="BY97" s="128">
        <v>1</v>
      </c>
      <c r="BZ97" s="129">
        <f>IFERROR(BY97/BW97,"-")</f>
        <v>0.25</v>
      </c>
      <c r="CA97" s="130">
        <v>10000</v>
      </c>
      <c r="CB97" s="131">
        <f>IFERROR(CA97/BW97,"-")</f>
        <v>2500</v>
      </c>
      <c r="CC97" s="132">
        <v>1</v>
      </c>
      <c r="CD97" s="132"/>
      <c r="CE97" s="132"/>
      <c r="CF97" s="133"/>
      <c r="CG97" s="134">
        <f>IF(P97=0,"",IF(CF97=0,"",(CF97/P97)))</f>
        <v>0</v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2</v>
      </c>
      <c r="CP97" s="141">
        <v>11000</v>
      </c>
      <c r="CQ97" s="141">
        <v>10000</v>
      </c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30"/>
      <c r="B98" s="87"/>
      <c r="C98" s="88"/>
      <c r="D98" s="88"/>
      <c r="E98" s="88"/>
      <c r="F98" s="89"/>
      <c r="G98" s="90"/>
      <c r="H98" s="90"/>
      <c r="I98" s="90"/>
      <c r="J98" s="192"/>
      <c r="K98" s="34"/>
      <c r="L98" s="34"/>
      <c r="M98" s="31"/>
      <c r="N98" s="23"/>
      <c r="O98" s="23"/>
      <c r="P98" s="23"/>
      <c r="Q98" s="33"/>
      <c r="R98" s="32"/>
      <c r="S98" s="23"/>
      <c r="T98" s="32"/>
      <c r="U98" s="183"/>
      <c r="V98" s="25"/>
      <c r="W98" s="25"/>
      <c r="X98" s="189"/>
      <c r="Y98" s="189"/>
      <c r="Z98" s="189"/>
      <c r="AA98" s="189"/>
      <c r="AB98" s="33"/>
      <c r="AC98" s="59"/>
      <c r="AD98" s="63"/>
      <c r="AE98" s="64"/>
      <c r="AF98" s="63"/>
      <c r="AG98" s="67"/>
      <c r="AH98" s="68"/>
      <c r="AI98" s="69"/>
      <c r="AJ98" s="70"/>
      <c r="AK98" s="70"/>
      <c r="AL98" s="70"/>
      <c r="AM98" s="63"/>
      <c r="AN98" s="64"/>
      <c r="AO98" s="63"/>
      <c r="AP98" s="67"/>
      <c r="AQ98" s="68"/>
      <c r="AR98" s="69"/>
      <c r="AS98" s="70"/>
      <c r="AT98" s="70"/>
      <c r="AU98" s="70"/>
      <c r="AV98" s="63"/>
      <c r="AW98" s="64"/>
      <c r="AX98" s="63"/>
      <c r="AY98" s="67"/>
      <c r="AZ98" s="68"/>
      <c r="BA98" s="69"/>
      <c r="BB98" s="70"/>
      <c r="BC98" s="70"/>
      <c r="BD98" s="70"/>
      <c r="BE98" s="63"/>
      <c r="BF98" s="64"/>
      <c r="BG98" s="63"/>
      <c r="BH98" s="67"/>
      <c r="BI98" s="68"/>
      <c r="BJ98" s="69"/>
      <c r="BK98" s="70"/>
      <c r="BL98" s="70"/>
      <c r="BM98" s="70"/>
      <c r="BN98" s="65"/>
      <c r="BO98" s="66"/>
      <c r="BP98" s="63"/>
      <c r="BQ98" s="67"/>
      <c r="BR98" s="68"/>
      <c r="BS98" s="69"/>
      <c r="BT98" s="70"/>
      <c r="BU98" s="70"/>
      <c r="BV98" s="70"/>
      <c r="BW98" s="65"/>
      <c r="BX98" s="66"/>
      <c r="BY98" s="63"/>
      <c r="BZ98" s="67"/>
      <c r="CA98" s="68"/>
      <c r="CB98" s="69"/>
      <c r="CC98" s="70"/>
      <c r="CD98" s="70"/>
      <c r="CE98" s="70"/>
      <c r="CF98" s="65"/>
      <c r="CG98" s="66"/>
      <c r="CH98" s="63"/>
      <c r="CI98" s="67"/>
      <c r="CJ98" s="68"/>
      <c r="CK98" s="69"/>
      <c r="CL98" s="70"/>
      <c r="CM98" s="70"/>
      <c r="CN98" s="70"/>
      <c r="CO98" s="71"/>
      <c r="CP98" s="68"/>
      <c r="CQ98" s="68"/>
      <c r="CR98" s="68"/>
      <c r="CS98" s="72"/>
    </row>
    <row r="99" spans="1:98">
      <c r="A99" s="30"/>
      <c r="B99" s="37"/>
      <c r="C99" s="21"/>
      <c r="D99" s="21"/>
      <c r="E99" s="21"/>
      <c r="F99" s="22"/>
      <c r="G99" s="36"/>
      <c r="H99" s="36"/>
      <c r="I99" s="75"/>
      <c r="J99" s="193"/>
      <c r="K99" s="34"/>
      <c r="L99" s="34"/>
      <c r="M99" s="31"/>
      <c r="N99" s="23"/>
      <c r="O99" s="23"/>
      <c r="P99" s="23"/>
      <c r="Q99" s="33"/>
      <c r="R99" s="32"/>
      <c r="S99" s="23"/>
      <c r="T99" s="32"/>
      <c r="U99" s="183"/>
      <c r="V99" s="25"/>
      <c r="W99" s="25"/>
      <c r="X99" s="189"/>
      <c r="Y99" s="189"/>
      <c r="Z99" s="189"/>
      <c r="AA99" s="189"/>
      <c r="AB99" s="33"/>
      <c r="AC99" s="61"/>
      <c r="AD99" s="63"/>
      <c r="AE99" s="64"/>
      <c r="AF99" s="63"/>
      <c r="AG99" s="67"/>
      <c r="AH99" s="68"/>
      <c r="AI99" s="69"/>
      <c r="AJ99" s="70"/>
      <c r="AK99" s="70"/>
      <c r="AL99" s="70"/>
      <c r="AM99" s="63"/>
      <c r="AN99" s="64"/>
      <c r="AO99" s="63"/>
      <c r="AP99" s="67"/>
      <c r="AQ99" s="68"/>
      <c r="AR99" s="69"/>
      <c r="AS99" s="70"/>
      <c r="AT99" s="70"/>
      <c r="AU99" s="70"/>
      <c r="AV99" s="63"/>
      <c r="AW99" s="64"/>
      <c r="AX99" s="63"/>
      <c r="AY99" s="67"/>
      <c r="AZ99" s="68"/>
      <c r="BA99" s="69"/>
      <c r="BB99" s="70"/>
      <c r="BC99" s="70"/>
      <c r="BD99" s="70"/>
      <c r="BE99" s="63"/>
      <c r="BF99" s="64"/>
      <c r="BG99" s="63"/>
      <c r="BH99" s="67"/>
      <c r="BI99" s="68"/>
      <c r="BJ99" s="69"/>
      <c r="BK99" s="70"/>
      <c r="BL99" s="70"/>
      <c r="BM99" s="70"/>
      <c r="BN99" s="65"/>
      <c r="BO99" s="66"/>
      <c r="BP99" s="63"/>
      <c r="BQ99" s="67"/>
      <c r="BR99" s="68"/>
      <c r="BS99" s="69"/>
      <c r="BT99" s="70"/>
      <c r="BU99" s="70"/>
      <c r="BV99" s="70"/>
      <c r="BW99" s="65"/>
      <c r="BX99" s="66"/>
      <c r="BY99" s="63"/>
      <c r="BZ99" s="67"/>
      <c r="CA99" s="68"/>
      <c r="CB99" s="69"/>
      <c r="CC99" s="70"/>
      <c r="CD99" s="70"/>
      <c r="CE99" s="70"/>
      <c r="CF99" s="65"/>
      <c r="CG99" s="66"/>
      <c r="CH99" s="63"/>
      <c r="CI99" s="67"/>
      <c r="CJ99" s="68"/>
      <c r="CK99" s="69"/>
      <c r="CL99" s="70"/>
      <c r="CM99" s="70"/>
      <c r="CN99" s="70"/>
      <c r="CO99" s="71"/>
      <c r="CP99" s="68"/>
      <c r="CQ99" s="68"/>
      <c r="CR99" s="68"/>
      <c r="CS99" s="72"/>
    </row>
    <row r="100" spans="1:98">
      <c r="A100" s="19">
        <f>AB100</f>
        <v>2.7341008563273</v>
      </c>
      <c r="B100" s="39"/>
      <c r="C100" s="39"/>
      <c r="D100" s="39"/>
      <c r="E100" s="39"/>
      <c r="F100" s="39"/>
      <c r="G100" s="40" t="s">
        <v>265</v>
      </c>
      <c r="H100" s="40"/>
      <c r="I100" s="40"/>
      <c r="J100" s="190">
        <f>SUM(J6:J99)</f>
        <v>5255000</v>
      </c>
      <c r="K100" s="41">
        <f>SUM(K6:K99)</f>
        <v>1990</v>
      </c>
      <c r="L100" s="41">
        <f>SUM(L6:L99)</f>
        <v>847</v>
      </c>
      <c r="M100" s="41">
        <f>SUM(M6:M99)</f>
        <v>3577</v>
      </c>
      <c r="N100" s="41">
        <f>SUM(N6:N99)</f>
        <v>472</v>
      </c>
      <c r="O100" s="41">
        <f>SUM(O6:O99)</f>
        <v>2</v>
      </c>
      <c r="P100" s="41">
        <f>SUM(P6:P99)</f>
        <v>474</v>
      </c>
      <c r="Q100" s="42">
        <f>IFERROR(P100/M100,"-")</f>
        <v>0.13251327928432</v>
      </c>
      <c r="R100" s="78">
        <f>SUM(R6:R99)</f>
        <v>97</v>
      </c>
      <c r="S100" s="78">
        <f>SUM(S6:S99)</f>
        <v>140</v>
      </c>
      <c r="T100" s="42">
        <f>IFERROR(R100/P100,"-")</f>
        <v>0.20464135021097</v>
      </c>
      <c r="U100" s="184">
        <f>IFERROR(J100/P100,"-")</f>
        <v>11086.497890295</v>
      </c>
      <c r="V100" s="44">
        <f>SUM(V6:V99)</f>
        <v>120</v>
      </c>
      <c r="W100" s="42">
        <f>IFERROR(V100/P100,"-")</f>
        <v>0.25316455696203</v>
      </c>
      <c r="X100" s="190">
        <f>SUM(X6:X99)</f>
        <v>14367700</v>
      </c>
      <c r="Y100" s="190">
        <f>IFERROR(X100/P100,"-")</f>
        <v>30311.603375527</v>
      </c>
      <c r="Z100" s="190">
        <f>IFERROR(X100/V100,"-")</f>
        <v>119730.83333333</v>
      </c>
      <c r="AA100" s="190">
        <f>X100-J100</f>
        <v>9112700</v>
      </c>
      <c r="AB100" s="47">
        <f>X100/J100</f>
        <v>2.7341008563273</v>
      </c>
      <c r="AC100" s="60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22"/>
    <mergeCell ref="J18:J22"/>
    <mergeCell ref="U18:U22"/>
    <mergeCell ref="AA18:AA22"/>
    <mergeCell ref="AB18:AB22"/>
    <mergeCell ref="A23:A30"/>
    <mergeCell ref="J23:J30"/>
    <mergeCell ref="U23:U30"/>
    <mergeCell ref="AA23:AA30"/>
    <mergeCell ref="AB23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2"/>
    <mergeCell ref="J40:J42"/>
    <mergeCell ref="U40:U42"/>
    <mergeCell ref="AA40:AA42"/>
    <mergeCell ref="AB40:AB42"/>
    <mergeCell ref="A43:A56"/>
    <mergeCell ref="J43:J56"/>
    <mergeCell ref="U43:U56"/>
    <mergeCell ref="AA43:AA56"/>
    <mergeCell ref="AB4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2"/>
    <mergeCell ref="J91:J92"/>
    <mergeCell ref="U91:U92"/>
    <mergeCell ref="AA91:AA92"/>
    <mergeCell ref="AB91:AB92"/>
    <mergeCell ref="A93:A97"/>
    <mergeCell ref="J93:J97"/>
    <mergeCell ref="U93:U97"/>
    <mergeCell ref="AA93:AA97"/>
    <mergeCell ref="AB93:AB9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266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1.13</v>
      </c>
      <c r="B6" s="203" t="s">
        <v>267</v>
      </c>
      <c r="C6" s="203" t="s">
        <v>268</v>
      </c>
      <c r="D6" s="203" t="s">
        <v>269</v>
      </c>
      <c r="E6" s="203" t="s">
        <v>63</v>
      </c>
      <c r="F6" s="203" t="s">
        <v>64</v>
      </c>
      <c r="G6" s="203" t="s">
        <v>270</v>
      </c>
      <c r="H6" s="90" t="s">
        <v>271</v>
      </c>
      <c r="I6" s="90" t="s">
        <v>272</v>
      </c>
      <c r="J6" s="188">
        <v>200000</v>
      </c>
      <c r="K6" s="81">
        <v>12</v>
      </c>
      <c r="L6" s="81">
        <v>0</v>
      </c>
      <c r="M6" s="81">
        <v>69</v>
      </c>
      <c r="N6" s="91">
        <v>6</v>
      </c>
      <c r="O6" s="92">
        <v>0</v>
      </c>
      <c r="P6" s="93">
        <f>N6+O6</f>
        <v>6</v>
      </c>
      <c r="Q6" s="82">
        <f>IFERROR(P6/M6,"-")</f>
        <v>0.08695652173913</v>
      </c>
      <c r="R6" s="81">
        <v>0</v>
      </c>
      <c r="S6" s="81">
        <v>5</v>
      </c>
      <c r="T6" s="82">
        <f>IFERROR(S6/(O6+P6),"-")</f>
        <v>0.83333333333333</v>
      </c>
      <c r="U6" s="182">
        <f>IFERROR(J6/SUM(P6:P7),"-")</f>
        <v>11764.705882353</v>
      </c>
      <c r="V6" s="84">
        <v>2</v>
      </c>
      <c r="W6" s="82">
        <f>IF(P6=0,"-",V6/P6)</f>
        <v>0.33333333333333</v>
      </c>
      <c r="X6" s="186">
        <v>8000</v>
      </c>
      <c r="Y6" s="187">
        <f>IFERROR(X6/P6,"-")</f>
        <v>1333.3333333333</v>
      </c>
      <c r="Z6" s="187">
        <f>IFERROR(X6/V6,"-")</f>
        <v>4000</v>
      </c>
      <c r="AA6" s="188">
        <f>SUM(X6:X7)-SUM(J6:J7)</f>
        <v>26000</v>
      </c>
      <c r="AB6" s="85">
        <f>SUM(X6:X7)/SUM(J6:J7)</f>
        <v>1.13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0.66666666666667</v>
      </c>
      <c r="BP6" s="121">
        <v>2</v>
      </c>
      <c r="BQ6" s="122">
        <f>IFERROR(BP6/BN6,"-")</f>
        <v>0.5</v>
      </c>
      <c r="BR6" s="123">
        <v>8000</v>
      </c>
      <c r="BS6" s="124">
        <f>IFERROR(BR6/BN6,"-")</f>
        <v>2000</v>
      </c>
      <c r="BT6" s="125">
        <v>2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273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130</v>
      </c>
      <c r="L7" s="81">
        <v>46</v>
      </c>
      <c r="M7" s="81">
        <v>37</v>
      </c>
      <c r="N7" s="91">
        <v>11</v>
      </c>
      <c r="O7" s="92">
        <v>0</v>
      </c>
      <c r="P7" s="93">
        <f>N7+O7</f>
        <v>11</v>
      </c>
      <c r="Q7" s="82">
        <f>IFERROR(P7/M7,"-")</f>
        <v>0.2972972972973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0.27272727272727</v>
      </c>
      <c r="X7" s="186">
        <v>218000</v>
      </c>
      <c r="Y7" s="187">
        <f>IFERROR(X7/P7,"-")</f>
        <v>19818.181818182</v>
      </c>
      <c r="Z7" s="187">
        <f>IFERROR(X7/V7,"-")</f>
        <v>72666.666666667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0.18181818181818</v>
      </c>
      <c r="BG7" s="112">
        <v>1</v>
      </c>
      <c r="BH7" s="114">
        <f>IFERROR(BG7/BE7,"-")</f>
        <v>0.5</v>
      </c>
      <c r="BI7" s="115">
        <v>15000</v>
      </c>
      <c r="BJ7" s="116">
        <f>IFERROR(BI7/BE7,"-")</f>
        <v>7500</v>
      </c>
      <c r="BK7" s="117"/>
      <c r="BL7" s="117">
        <v>1</v>
      </c>
      <c r="BM7" s="117"/>
      <c r="BN7" s="119">
        <v>5</v>
      </c>
      <c r="BO7" s="120">
        <f>IF(P7=0,"",IF(BN7=0,"",(BN7/P7)))</f>
        <v>0.45454545454545</v>
      </c>
      <c r="BP7" s="121">
        <v>1</v>
      </c>
      <c r="BQ7" s="122">
        <f>IFERROR(BP7/BN7,"-")</f>
        <v>0.2</v>
      </c>
      <c r="BR7" s="123">
        <v>8000</v>
      </c>
      <c r="BS7" s="124">
        <f>IFERROR(BR7/BN7,"-")</f>
        <v>1600</v>
      </c>
      <c r="BT7" s="125"/>
      <c r="BU7" s="125">
        <v>1</v>
      </c>
      <c r="BV7" s="125"/>
      <c r="BW7" s="126">
        <v>3</v>
      </c>
      <c r="BX7" s="127">
        <f>IF(P7=0,"",IF(BW7=0,"",(BW7/P7)))</f>
        <v>0.27272727272727</v>
      </c>
      <c r="BY7" s="128">
        <v>1</v>
      </c>
      <c r="BZ7" s="129">
        <f>IFERROR(BY7/BW7,"-")</f>
        <v>0.33333333333333</v>
      </c>
      <c r="CA7" s="130">
        <v>195000</v>
      </c>
      <c r="CB7" s="131">
        <f>IFERROR(CA7/BW7,"-")</f>
        <v>65000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218000</v>
      </c>
      <c r="CQ7" s="141">
        <v>195000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0.3125</v>
      </c>
      <c r="B8" s="203" t="s">
        <v>274</v>
      </c>
      <c r="C8" s="203" t="s">
        <v>275</v>
      </c>
      <c r="D8" s="203" t="s">
        <v>276</v>
      </c>
      <c r="E8" s="203" t="s">
        <v>63</v>
      </c>
      <c r="F8" s="203" t="s">
        <v>64</v>
      </c>
      <c r="G8" s="203" t="s">
        <v>277</v>
      </c>
      <c r="H8" s="90" t="s">
        <v>278</v>
      </c>
      <c r="I8" s="90" t="s">
        <v>279</v>
      </c>
      <c r="J8" s="188">
        <v>80000</v>
      </c>
      <c r="K8" s="81">
        <v>33</v>
      </c>
      <c r="L8" s="81">
        <v>0</v>
      </c>
      <c r="M8" s="81">
        <v>99</v>
      </c>
      <c r="N8" s="91">
        <v>17</v>
      </c>
      <c r="O8" s="92">
        <v>0</v>
      </c>
      <c r="P8" s="93">
        <f>N8+O8</f>
        <v>17</v>
      </c>
      <c r="Q8" s="82">
        <f>IFERROR(P8/M8,"-")</f>
        <v>0.17171717171717</v>
      </c>
      <c r="R8" s="81">
        <v>0</v>
      </c>
      <c r="S8" s="81">
        <v>5</v>
      </c>
      <c r="T8" s="82">
        <f>IFERROR(S8/(O8+P8),"-")</f>
        <v>0.29411764705882</v>
      </c>
      <c r="U8" s="182">
        <f>IFERROR(J8/SUM(P8:P9),"-")</f>
        <v>2051.2820512821</v>
      </c>
      <c r="V8" s="84">
        <v>1</v>
      </c>
      <c r="W8" s="82">
        <f>IF(P8=0,"-",V8/P8)</f>
        <v>0.058823529411765</v>
      </c>
      <c r="X8" s="186">
        <v>2000</v>
      </c>
      <c r="Y8" s="187">
        <f>IFERROR(X8/P8,"-")</f>
        <v>117.64705882353</v>
      </c>
      <c r="Z8" s="187">
        <f>IFERROR(X8/V8,"-")</f>
        <v>2000</v>
      </c>
      <c r="AA8" s="188">
        <f>SUM(X8:X9)-SUM(J8:J9)</f>
        <v>-55000</v>
      </c>
      <c r="AB8" s="85">
        <f>SUM(X8:X9)/SUM(J8:J9)</f>
        <v>0.3125</v>
      </c>
      <c r="AC8" s="79"/>
      <c r="AD8" s="94">
        <v>2</v>
      </c>
      <c r="AE8" s="95">
        <f>IF(P8=0,"",IF(AD8=0,"",(AD8/P8)))</f>
        <v>0.11764705882353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7</v>
      </c>
      <c r="AN8" s="101">
        <f>IF(P8=0,"",IF(AM8=0,"",(AM8/P8)))</f>
        <v>0.41176470588235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0.11764705882353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0.29411764705882</v>
      </c>
      <c r="BG8" s="112">
        <v>1</v>
      </c>
      <c r="BH8" s="114">
        <f>IFERROR(BG8/BE8,"-")</f>
        <v>0.2</v>
      </c>
      <c r="BI8" s="115">
        <v>2000</v>
      </c>
      <c r="BJ8" s="116">
        <f>IFERROR(BI8/BE8,"-")</f>
        <v>400</v>
      </c>
      <c r="BK8" s="117">
        <v>1</v>
      </c>
      <c r="BL8" s="117"/>
      <c r="BM8" s="117"/>
      <c r="BN8" s="119">
        <v>1</v>
      </c>
      <c r="BO8" s="120">
        <f>IF(P8=0,"",IF(BN8=0,"",(BN8/P8)))</f>
        <v>0.058823529411765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</v>
      </c>
      <c r="CQ8" s="141">
        <v>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280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115</v>
      </c>
      <c r="L9" s="81">
        <v>62</v>
      </c>
      <c r="M9" s="81">
        <v>26</v>
      </c>
      <c r="N9" s="91">
        <v>22</v>
      </c>
      <c r="O9" s="92">
        <v>0</v>
      </c>
      <c r="P9" s="93">
        <f>N9+O9</f>
        <v>22</v>
      </c>
      <c r="Q9" s="82">
        <f>IFERROR(P9/M9,"-")</f>
        <v>0.84615384615385</v>
      </c>
      <c r="R9" s="81">
        <v>3</v>
      </c>
      <c r="S9" s="81">
        <v>6</v>
      </c>
      <c r="T9" s="82">
        <f>IFERROR(S9/(O9+P9),"-")</f>
        <v>0.27272727272727</v>
      </c>
      <c r="U9" s="182"/>
      <c r="V9" s="84">
        <v>3</v>
      </c>
      <c r="W9" s="82">
        <f>IF(P9=0,"-",V9/P9)</f>
        <v>0.13636363636364</v>
      </c>
      <c r="X9" s="186">
        <v>23000</v>
      </c>
      <c r="Y9" s="187">
        <f>IFERROR(X9/P9,"-")</f>
        <v>1045.4545454545</v>
      </c>
      <c r="Z9" s="187">
        <f>IFERROR(X9/V9,"-")</f>
        <v>7666.6666666667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0.13636363636364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0.090909090909091</v>
      </c>
      <c r="AX9" s="106">
        <v>1</v>
      </c>
      <c r="AY9" s="108">
        <f>IFERROR(AX9/AV9,"-")</f>
        <v>0.5</v>
      </c>
      <c r="AZ9" s="109">
        <v>3000</v>
      </c>
      <c r="BA9" s="110">
        <f>IFERROR(AZ9/AV9,"-")</f>
        <v>1500</v>
      </c>
      <c r="BB9" s="111">
        <v>1</v>
      </c>
      <c r="BC9" s="111"/>
      <c r="BD9" s="111"/>
      <c r="BE9" s="112">
        <v>5</v>
      </c>
      <c r="BF9" s="113">
        <f>IF(P9=0,"",IF(BE9=0,"",(BE9/P9)))</f>
        <v>0.22727272727273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0.31818181818182</v>
      </c>
      <c r="BP9" s="121">
        <v>1</v>
      </c>
      <c r="BQ9" s="122">
        <f>IFERROR(BP9/BN9,"-")</f>
        <v>0.14285714285714</v>
      </c>
      <c r="BR9" s="123">
        <v>6000</v>
      </c>
      <c r="BS9" s="124">
        <f>IFERROR(BR9/BN9,"-")</f>
        <v>857.14285714286</v>
      </c>
      <c r="BT9" s="125"/>
      <c r="BU9" s="125">
        <v>1</v>
      </c>
      <c r="BV9" s="125"/>
      <c r="BW9" s="126">
        <v>5</v>
      </c>
      <c r="BX9" s="127">
        <f>IF(P9=0,"",IF(BW9=0,"",(BW9/P9)))</f>
        <v>0.22727272727273</v>
      </c>
      <c r="BY9" s="128">
        <v>1</v>
      </c>
      <c r="BZ9" s="129">
        <f>IFERROR(BY9/BW9,"-")</f>
        <v>0.2</v>
      </c>
      <c r="CA9" s="130">
        <v>14000</v>
      </c>
      <c r="CB9" s="131">
        <f>IFERROR(CA9/BW9,"-")</f>
        <v>2800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23000</v>
      </c>
      <c r="CQ9" s="141">
        <v>14000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0.89642857142857</v>
      </c>
      <c r="B12" s="39"/>
      <c r="C12" s="39"/>
      <c r="D12" s="39"/>
      <c r="E12" s="39"/>
      <c r="F12" s="39"/>
      <c r="G12" s="40" t="s">
        <v>281</v>
      </c>
      <c r="H12" s="40"/>
      <c r="I12" s="40"/>
      <c r="J12" s="190">
        <f>SUM(J6:J11)</f>
        <v>280000</v>
      </c>
      <c r="K12" s="41">
        <f>SUM(K6:K11)</f>
        <v>290</v>
      </c>
      <c r="L12" s="41">
        <f>SUM(L6:L11)</f>
        <v>108</v>
      </c>
      <c r="M12" s="41">
        <f>SUM(M6:M11)</f>
        <v>231</v>
      </c>
      <c r="N12" s="41">
        <f>SUM(N6:N11)</f>
        <v>56</v>
      </c>
      <c r="O12" s="41">
        <f>SUM(O6:O11)</f>
        <v>0</v>
      </c>
      <c r="P12" s="41">
        <f>SUM(P6:P11)</f>
        <v>56</v>
      </c>
      <c r="Q12" s="42">
        <f>IFERROR(P12/M12,"-")</f>
        <v>0.24242424242424</v>
      </c>
      <c r="R12" s="78">
        <f>SUM(R6:R11)</f>
        <v>6</v>
      </c>
      <c r="S12" s="78">
        <f>SUM(S6:S11)</f>
        <v>16</v>
      </c>
      <c r="T12" s="42">
        <f>IFERROR(R12/P12,"-")</f>
        <v>0.10714285714286</v>
      </c>
      <c r="U12" s="184">
        <f>IFERROR(J12/P12,"-")</f>
        <v>5000</v>
      </c>
      <c r="V12" s="44">
        <f>SUM(V6:V11)</f>
        <v>9</v>
      </c>
      <c r="W12" s="42">
        <f>IFERROR(V12/P12,"-")</f>
        <v>0.16071428571429</v>
      </c>
      <c r="X12" s="190">
        <f>SUM(X6:X11)</f>
        <v>251000</v>
      </c>
      <c r="Y12" s="190">
        <f>IFERROR(X12/P12,"-")</f>
        <v>4482.1428571429</v>
      </c>
      <c r="Z12" s="190">
        <f>IFERROR(X12/V12,"-")</f>
        <v>27888.888888889</v>
      </c>
      <c r="AA12" s="190">
        <f>X12-J12</f>
        <v>-29000</v>
      </c>
      <c r="AB12" s="47">
        <f>X12/J12</f>
        <v>0.89642857142857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