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<sst xmlns="http://schemas.openxmlformats.org/spreadsheetml/2006/main" uniqueCount="252">
  <si>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</si>
  <si>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</si>
  <si>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</si>
  <si>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</si>
  <si>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</si>
  <si>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</si>
  <si>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</si>
  <si>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</si>
  <si>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</si>
  <si>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</si>
  <si>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</si>
  <si>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</si>
  <si>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</si>
  <si>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</si>
  <si>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</si>
  <si>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</si>
  <si>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</si>
  <si>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</si>
  <si>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</si>
  <si>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</si>
  <si>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</si>
  <si>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</si>
  <si>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</si>
  <si>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</si>
  <si>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</si>
  <si>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12月</t>
  </si>
  <si>
    <t>りんご</t>
  </si>
  <si>
    <t>最終更新日</t>
  </si>
  <si>
    <t>03月31日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</si>
  <si>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</si>
  <si>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</si>
  <si>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</si>
  <si>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</si>
  <si>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</si>
  <si>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</si>
  <si>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</si>
  <si>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</si>
  <si>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</si>
  <si>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</si>
  <si>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</si>
  <si>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</si>
  <si>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</si>
  <si>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</si>
  <si>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</si>
  <si>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</si>
  <si>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</si>
  <si>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</si>
  <si>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</si>
  <si>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</si>
  <si>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</si>
  <si>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</si>
  <si>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</si>
  <si>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</si>
  <si>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</si>
  <si>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</si>
  <si>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</si>
  <si>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</si>
  <si>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</si>
  <si>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</si>
  <si>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</si>
  <si>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</si>
  <si>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ks135</t>
  </si>
  <si>
    <t>C版（栗山絵麻）</t>
  </si>
  <si>
    <t>女性からナンパしてほしい</t>
  </si>
  <si>
    <t>TOP</t>
  </si>
  <si>
    <t>スポニチ関東</t>
  </si>
  <si>
    <t>4C終面全5段</t>
  </si>
  <si>
    <t>12月12日(土)</t>
  </si>
  <si>
    <t>ks136</t>
  </si>
  <si>
    <t>スポニチ関西</t>
  </si>
  <si>
    <t>ks137</t>
  </si>
  <si>
    <t>スポニチ西部</t>
  </si>
  <si>
    <t>ks138</t>
  </si>
  <si>
    <t>スポニチ北海道</t>
  </si>
  <si>
    <t>ks139</t>
  </si>
  <si>
    <t>(空電共通)</t>
  </si>
  <si>
    <t>空電</t>
  </si>
  <si>
    <t>空電 (共通)</t>
  </si>
  <si>
    <t>ks140</t>
  </si>
  <si>
    <t>サンスポ関西</t>
  </si>
  <si>
    <t>12月19日(土)</t>
  </si>
  <si>
    <t>ks141</t>
  </si>
  <si>
    <t>ks142</t>
  </si>
  <si>
    <t>ガチャ版（栗山絵麻）</t>
  </si>
  <si>
    <t>SSS熟女から指名</t>
  </si>
  <si>
    <t>サンスポ関東</t>
  </si>
  <si>
    <t>全5段</t>
  </si>
  <si>
    <t>12月06日(日)</t>
  </si>
  <si>
    <t>ks143</t>
  </si>
  <si>
    <t>ks144</t>
  </si>
  <si>
    <t>右女3スマホ(NEW)（栗山絵麻）</t>
  </si>
  <si>
    <t>求む50歳以上の女性</t>
  </si>
  <si>
    <t>ks145</t>
  </si>
  <si>
    <t>ks146</t>
  </si>
  <si>
    <t>右女３（栗山絵麻）</t>
  </si>
  <si>
    <t>ニッカン関西</t>
  </si>
  <si>
    <t>4C煙突</t>
  </si>
  <si>
    <t>ks147</t>
  </si>
  <si>
    <t>ks148</t>
  </si>
  <si>
    <t>①大正版（栗山絵麻）</t>
  </si>
  <si>
    <t>147「クリスマスの予定が無いならウチで一緒に食事しない？」</t>
  </si>
  <si>
    <t>半2段つかみ20段保証</t>
  </si>
  <si>
    <t>20段保証</t>
  </si>
  <si>
    <t>ks149</t>
  </si>
  <si>
    <t>②旧デイリー風（栗山絵麻）</t>
  </si>
  <si>
    <t>148「日本の出会い系番付第1位！に推薦します」</t>
  </si>
  <si>
    <t>ks150</t>
  </si>
  <si>
    <t>③求人風（栗山絵麻）</t>
  </si>
  <si>
    <t>149「年間10回以上使う人のための出会い系です」</t>
  </si>
  <si>
    <t>ks151</t>
  </si>
  <si>
    <t>④右女3（栗山絵麻）</t>
  </si>
  <si>
    <t>150「ゼロから始める出会い系入門「パートナー」」</t>
  </si>
  <si>
    <t>ks152</t>
  </si>
  <si>
    <t>ks153</t>
  </si>
  <si>
    <t>50代の女性と出会えるサイト登場</t>
  </si>
  <si>
    <t>ニッカン西部</t>
  </si>
  <si>
    <t>全5段つかみ5回</t>
  </si>
  <si>
    <t>12月07日(月)</t>
  </si>
  <si>
    <t>ks154</t>
  </si>
  <si>
    <t>右女3スマホ（栗山絵麻）</t>
  </si>
  <si>
    <t>12月11日(金)</t>
  </si>
  <si>
    <t>ks155</t>
  </si>
  <si>
    <t>雑誌版りんご（栗山絵麻）</t>
  </si>
  <si>
    <t>いまさら聞けない</t>
  </si>
  <si>
    <t>12月17日(木)</t>
  </si>
  <si>
    <t>ks156</t>
  </si>
  <si>
    <t>黒：C版（栗山絵麻）</t>
  </si>
  <si>
    <t>女性からご飯に誘われる。男性はyesかnoか返事するだけ</t>
  </si>
  <si>
    <t>ks157</t>
  </si>
  <si>
    <t>熟女版（栗山絵麻）</t>
  </si>
  <si>
    <t>ks158</t>
  </si>
  <si>
    <t>ks159</t>
  </si>
  <si>
    <t>ニッカン北海道</t>
  </si>
  <si>
    <t>半2段つかみ10回以上</t>
  </si>
  <si>
    <t>1～10日</t>
  </si>
  <si>
    <t>ks160</t>
  </si>
  <si>
    <t>11～20日</t>
  </si>
  <si>
    <t>ks161</t>
  </si>
  <si>
    <t>男は頑張らずに出会えるサイトすごいすごい</t>
  </si>
  <si>
    <t>21～31日</t>
  </si>
  <si>
    <t>ks162</t>
  </si>
  <si>
    <t>ks163</t>
  </si>
  <si>
    <t>①求人風（栗山絵麻）</t>
  </si>
  <si>
    <t>50〜70代男性限定！熟女好きな男性募集中！</t>
  </si>
  <si>
    <t>東スポ</t>
  </si>
  <si>
    <t>全2段金土 8回セット</t>
  </si>
  <si>
    <t>12/1～</t>
  </si>
  <si>
    <t>ks164</t>
  </si>
  <si>
    <t>②右女9（栗山絵麻）</t>
  </si>
  <si>
    <t>学生いません。ギャルいません。熟女、熟女、熟女</t>
  </si>
  <si>
    <t>ks165</t>
  </si>
  <si>
    <t>③旧デイリー風（栗山絵麻）</t>
  </si>
  <si>
    <t>女性から逆指名</t>
  </si>
  <si>
    <t>ks166</t>
  </si>
  <si>
    <t>ks167</t>
  </si>
  <si>
    <t>ks168</t>
  </si>
  <si>
    <t>ks169</t>
  </si>
  <si>
    <t>12月26日(土)</t>
  </si>
  <si>
    <t>ks170</t>
  </si>
  <si>
    <t>ks171</t>
  </si>
  <si>
    <t>スポーツ報知関東</t>
  </si>
  <si>
    <t>ks172</t>
  </si>
  <si>
    <t>ks173</t>
  </si>
  <si>
    <t>12月20日(日)</t>
  </si>
  <si>
    <t>ks174</t>
  </si>
  <si>
    <t>ks175</t>
  </si>
  <si>
    <t>スポーツ報知関西</t>
  </si>
  <si>
    <t>ks176</t>
  </si>
  <si>
    <t>ks177</t>
  </si>
  <si>
    <t>中京スポーツ</t>
  </si>
  <si>
    <t>12月04日(金)</t>
  </si>
  <si>
    <t>ks178</t>
  </si>
  <si>
    <t>ks179</t>
  </si>
  <si>
    <t>もう50代の熟女だけど、</t>
  </si>
  <si>
    <t>ks180</t>
  </si>
  <si>
    <t>ks181</t>
  </si>
  <si>
    <t>九スポ</t>
  </si>
  <si>
    <t>ks182</t>
  </si>
  <si>
    <t>ks183</t>
  </si>
  <si>
    <t>ks184</t>
  </si>
  <si>
    <t>ks185</t>
  </si>
  <si>
    <t>コンパニオン版（栗山絵麻）</t>
  </si>
  <si>
    <t>4C雑報</t>
  </si>
  <si>
    <t>12月05日(土)</t>
  </si>
  <si>
    <t>ks186</t>
  </si>
  <si>
    <t>ks187</t>
  </si>
  <si>
    <t>旧デイリー風（栗山絵麻）</t>
  </si>
  <si>
    <t>12月13日(日)</t>
  </si>
  <si>
    <t>ks188</t>
  </si>
  <si>
    <t>ks189</t>
  </si>
  <si>
    <t>大正版（フリー女性⑯）</t>
  </si>
  <si>
    <t>ks190</t>
  </si>
  <si>
    <t>ks191</t>
  </si>
  <si>
    <t>旧デイリー風（フリー女性⑦）</t>
  </si>
  <si>
    <t>12月27日(日)</t>
  </si>
  <si>
    <t>ks192</t>
  </si>
  <si>
    <t>ks193</t>
  </si>
  <si>
    <t>記事(ノーマル)（）</t>
  </si>
  <si>
    <t>デイリースポーツ関西</t>
  </si>
  <si>
    <t>4C記事枠</t>
  </si>
  <si>
    <t>ks194</t>
  </si>
  <si>
    <t>記事(赤)（）</t>
  </si>
  <si>
    <t>ks195</t>
  </si>
  <si>
    <t>記事(青)（）</t>
  </si>
  <si>
    <t>ks196</t>
  </si>
  <si>
    <t>記事(黄)（）</t>
  </si>
  <si>
    <t>ks197</t>
  </si>
  <si>
    <t>共通</t>
  </si>
  <si>
    <t>新聞 TOTAL</t>
  </si>
  <si>
    <t>●雑誌 広告</t>
  </si>
  <si>
    <t>rz009</t>
  </si>
  <si>
    <t>芸文社</t>
  </si>
  <si>
    <t>新50代（栗山絵麻）</t>
  </si>
  <si>
    <t>献身交際。キュートな四十路妻。</t>
  </si>
  <si>
    <t>カミオン</t>
  </si>
  <si>
    <t>4C1P</t>
  </si>
  <si>
    <t>12月01日(火)</t>
  </si>
  <si>
    <t>rz010</t>
  </si>
  <si>
    <t>rz015</t>
  </si>
  <si>
    <t>光文社</t>
  </si>
  <si>
    <t>サプリ版2（栗山絵麻）</t>
  </si>
  <si>
    <t>FLASH</t>
  </si>
  <si>
    <t>12月24日(木)</t>
  </si>
  <si>
    <t>rz016</t>
  </si>
  <si>
    <t>rz017</t>
  </si>
  <si>
    <t>日本ジャーナル出版</t>
  </si>
  <si>
    <t>黄色黒版（ソフトver）（栗山絵麻）</t>
  </si>
  <si>
    <t>週刊実話</t>
  </si>
  <si>
    <t>表4</t>
  </si>
  <si>
    <t>12月10日(木)</t>
  </si>
  <si>
    <t>rz018</t>
  </si>
  <si>
    <t>rz019</t>
  </si>
  <si>
    <t>リイド社</t>
  </si>
  <si>
    <t>横向きキャッチ版（栗山絵麻）</t>
  </si>
  <si>
    <t>コミック乱twins</t>
  </si>
  <si>
    <t>1C2P</t>
  </si>
  <si>
    <t>rz020</t>
  </si>
  <si>
    <t>rz021</t>
  </si>
  <si>
    <t>徳間書店</t>
  </si>
  <si>
    <t>アサヒ芸能(合併号)</t>
  </si>
  <si>
    <t>12月22日(火)</t>
  </si>
  <si>
    <t>rz022</t>
  </si>
  <si>
    <t>rz011</t>
  </si>
  <si>
    <t>扶桑社</t>
  </si>
  <si>
    <t>（栗山絵麻）</t>
  </si>
  <si>
    <t>Tvnavi</t>
  </si>
  <si>
    <t>(月間Tvnavi)①</t>
  </si>
  <si>
    <t>12月16日(水)</t>
  </si>
  <si>
    <t>rz012</t>
  </si>
  <si>
    <t>rz013</t>
  </si>
  <si>
    <t>rz014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</si>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</sst>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63</v>
      </c>
      <c r="D6" s="195">
        <v>4245000</v>
      </c>
      <c r="E6" s="81">
        <v>1532</v>
      </c>
      <c r="F6" s="81">
        <v>639</v>
      </c>
      <c r="G6" s="81">
        <v>2982</v>
      </c>
      <c r="H6" s="91">
        <v>418</v>
      </c>
      <c r="I6" s="92">
        <v>0</v>
      </c>
      <c r="J6" s="145">
        <f>H6+I6</f>
        <v>418</v>
      </c>
      <c r="K6" s="82">
        <f>IFERROR(J6/G6,"-")</f>
        <v>0.140174379611</v>
      </c>
      <c r="L6" s="81">
        <v>66</v>
      </c>
      <c r="M6" s="81">
        <v>151</v>
      </c>
      <c r="N6" s="82">
        <f>IFERROR(L6/J6,"-")</f>
        <v>0.15789473684211</v>
      </c>
      <c r="O6" s="83">
        <f>IFERROR(D6/J6,"-")</f>
        <v>10155.502392344</v>
      </c>
      <c r="P6" s="84">
        <v>119</v>
      </c>
      <c r="Q6" s="82">
        <f>IFERROR(P6/J6,"-")</f>
        <v>0.28468899521531</v>
      </c>
      <c r="R6" s="200">
        <v>6124390</v>
      </c>
      <c r="S6" s="201">
        <f>IFERROR(R6/J6,"-")</f>
        <v>14651.650717703</v>
      </c>
      <c r="T6" s="201">
        <f>IFERROR(R6/P6,"-")</f>
        <v>51465.462184874</v>
      </c>
      <c r="U6" s="195">
        <f>IFERROR(R6-D6,"-")</f>
        <v>1879390</v>
      </c>
      <c r="V6" s="85">
        <f>R6/D6</f>
        <v>1.4427302709069</v>
      </c>
      <c r="W6" s="79"/>
      <c r="X6" s="144"/>
    </row>
    <row r="7" spans="1:24">
      <c r="A7" s="80"/>
      <c r="B7" s="86" t="s">
        <v>24</v>
      </c>
      <c r="C7" s="86">
        <v>14</v>
      </c>
      <c r="D7" s="195">
        <v>1425000</v>
      </c>
      <c r="E7" s="81">
        <v>2112</v>
      </c>
      <c r="F7" s="81">
        <v>238</v>
      </c>
      <c r="G7" s="81">
        <v>883</v>
      </c>
      <c r="H7" s="91">
        <v>188</v>
      </c>
      <c r="I7" s="92">
        <v>4</v>
      </c>
      <c r="J7" s="145">
        <f>H7+I7</f>
        <v>192</v>
      </c>
      <c r="K7" s="82">
        <f>IFERROR(J7/G7,"-")</f>
        <v>0.21744054360136</v>
      </c>
      <c r="L7" s="81">
        <v>29</v>
      </c>
      <c r="M7" s="81">
        <v>63</v>
      </c>
      <c r="N7" s="82">
        <f>IFERROR(L7/J7,"-")</f>
        <v>0.15104166666667</v>
      </c>
      <c r="O7" s="83">
        <f>IFERROR(D7/J7,"-")</f>
        <v>7421.875</v>
      </c>
      <c r="P7" s="84">
        <v>38</v>
      </c>
      <c r="Q7" s="82">
        <f>IFERROR(P7/J7,"-")</f>
        <v>0.19791666666667</v>
      </c>
      <c r="R7" s="200">
        <v>1950000</v>
      </c>
      <c r="S7" s="201">
        <f>IFERROR(R7/J7,"-")</f>
        <v>10156.25</v>
      </c>
      <c r="T7" s="201">
        <f>IFERROR(R7/P7,"-")</f>
        <v>51315.789473684</v>
      </c>
      <c r="U7" s="195">
        <f>IFERROR(R7-D7,"-")</f>
        <v>525000</v>
      </c>
      <c r="V7" s="85">
        <f>R7/D7</f>
        <v>1.3684210526316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5670000</v>
      </c>
      <c r="E10" s="41">
        <f>SUM(E6:E8)</f>
        <v>3644</v>
      </c>
      <c r="F10" s="41">
        <f>SUM(F6:F8)</f>
        <v>877</v>
      </c>
      <c r="G10" s="41">
        <f>SUM(G6:G8)</f>
        <v>3865</v>
      </c>
      <c r="H10" s="41">
        <f>SUM(H6:H8)</f>
        <v>606</v>
      </c>
      <c r="I10" s="41">
        <f>SUM(I6:I8)</f>
        <v>4</v>
      </c>
      <c r="J10" s="41">
        <f>SUM(J6:J8)</f>
        <v>610</v>
      </c>
      <c r="K10" s="42">
        <f>IFERROR(J10/G10,"-")</f>
        <v>0.15782664941785</v>
      </c>
      <c r="L10" s="78">
        <f>SUM(L6:L8)</f>
        <v>95</v>
      </c>
      <c r="M10" s="78">
        <f>SUM(M6:M8)</f>
        <v>214</v>
      </c>
      <c r="N10" s="42">
        <f>IFERROR(L10/J10,"-")</f>
        <v>0.15573770491803</v>
      </c>
      <c r="O10" s="43">
        <f>IFERROR(D10/J10,"-")</f>
        <v>9295.0819672131</v>
      </c>
      <c r="P10" s="44">
        <f>SUM(P6:P8)</f>
        <v>157</v>
      </c>
      <c r="Q10" s="42">
        <f>IFERROR(P10/J10,"-")</f>
        <v>0.25737704918033</v>
      </c>
      <c r="R10" s="45">
        <f>SUM(R6:R8)</f>
        <v>8074390</v>
      </c>
      <c r="S10" s="45">
        <f>IFERROR(R10/J10,"-")</f>
        <v>13236.704918033</v>
      </c>
      <c r="T10" s="45">
        <f>IFERROR(R10/P10,"-")</f>
        <v>51429.23566879</v>
      </c>
      <c r="U10" s="46">
        <f>SUM(U6:U8)</f>
        <v>2404390</v>
      </c>
      <c r="V10" s="47">
        <f>IFERROR(R10/D10,"-")</f>
        <v>1.4240546737213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71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0.72571428571429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30</v>
      </c>
      <c r="L6" s="81">
        <v>0</v>
      </c>
      <c r="M6" s="81">
        <v>96</v>
      </c>
      <c r="N6" s="91">
        <v>16</v>
      </c>
      <c r="O6" s="92">
        <v>0</v>
      </c>
      <c r="P6" s="93">
        <f>N6+O6</f>
        <v>16</v>
      </c>
      <c r="Q6" s="82">
        <f>IFERROR(P6/M6,"-")</f>
        <v>0.16666666666667</v>
      </c>
      <c r="R6" s="81">
        <v>0</v>
      </c>
      <c r="S6" s="81">
        <v>8</v>
      </c>
      <c r="T6" s="82">
        <f>IFERROR(S6/(O6+P6),"-")</f>
        <v>0.5</v>
      </c>
      <c r="U6" s="182">
        <f>IFERROR(J6/SUM(P6:P10),"-")</f>
        <v>10769.230769231</v>
      </c>
      <c r="V6" s="84">
        <v>4</v>
      </c>
      <c r="W6" s="82">
        <f>IF(P6=0,"-",V6/P6)</f>
        <v>0.25</v>
      </c>
      <c r="X6" s="186">
        <v>99000</v>
      </c>
      <c r="Y6" s="187">
        <f>IFERROR(X6/P6,"-")</f>
        <v>6187.5</v>
      </c>
      <c r="Z6" s="187">
        <f>IFERROR(X6/V6,"-")</f>
        <v>24750</v>
      </c>
      <c r="AA6" s="188">
        <f>SUM(X6:X10)-SUM(J6:J10)</f>
        <v>-192000</v>
      </c>
      <c r="AB6" s="85">
        <f>SUM(X6:X10)/SUM(J6:J10)</f>
        <v>0.72571428571429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0.0625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2</v>
      </c>
      <c r="AW6" s="107">
        <f>IF(P6=0,"",IF(AV6=0,"",(AV6/P6)))</f>
        <v>0.125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5</v>
      </c>
      <c r="BF6" s="113">
        <f>IF(P6=0,"",IF(BE6=0,"",(BE6/P6)))</f>
        <v>0.3125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6</v>
      </c>
      <c r="BO6" s="120">
        <f>IF(P6=0,"",IF(BN6=0,"",(BN6/P6)))</f>
        <v>0.375</v>
      </c>
      <c r="BP6" s="121">
        <v>2</v>
      </c>
      <c r="BQ6" s="122">
        <f>IFERROR(BP6/BN6,"-")</f>
        <v>0.33333333333333</v>
      </c>
      <c r="BR6" s="123">
        <v>44000</v>
      </c>
      <c r="BS6" s="124">
        <f>IFERROR(BR6/BN6,"-")</f>
        <v>7333.3333333333</v>
      </c>
      <c r="BT6" s="125"/>
      <c r="BU6" s="125"/>
      <c r="BV6" s="125">
        <v>2</v>
      </c>
      <c r="BW6" s="126">
        <v>2</v>
      </c>
      <c r="BX6" s="127">
        <f>IF(P6=0,"",IF(BW6=0,"",(BW6/P6)))</f>
        <v>0.125</v>
      </c>
      <c r="BY6" s="128">
        <v>2</v>
      </c>
      <c r="BZ6" s="129">
        <f>IFERROR(BY6/BW6,"-")</f>
        <v>1</v>
      </c>
      <c r="CA6" s="130">
        <v>55000</v>
      </c>
      <c r="CB6" s="131">
        <f>IFERROR(CA6/BW6,"-")</f>
        <v>27500</v>
      </c>
      <c r="CC6" s="132"/>
      <c r="CD6" s="132">
        <v>1</v>
      </c>
      <c r="CE6" s="132">
        <v>1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4</v>
      </c>
      <c r="CP6" s="141">
        <v>99000</v>
      </c>
      <c r="CQ6" s="141">
        <v>51000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24</v>
      </c>
      <c r="L7" s="81">
        <v>0</v>
      </c>
      <c r="M7" s="81">
        <v>91</v>
      </c>
      <c r="N7" s="91">
        <v>10</v>
      </c>
      <c r="O7" s="92">
        <v>0</v>
      </c>
      <c r="P7" s="93">
        <f>N7+O7</f>
        <v>10</v>
      </c>
      <c r="Q7" s="82">
        <f>IFERROR(P7/M7,"-")</f>
        <v>0.10989010989011</v>
      </c>
      <c r="R7" s="81">
        <v>0</v>
      </c>
      <c r="S7" s="81">
        <v>4</v>
      </c>
      <c r="T7" s="82">
        <f>IFERROR(S7/(O7+P7),"-")</f>
        <v>0.4</v>
      </c>
      <c r="U7" s="182"/>
      <c r="V7" s="84">
        <v>1</v>
      </c>
      <c r="W7" s="82">
        <f>IF(P7=0,"-",V7/P7)</f>
        <v>0.1</v>
      </c>
      <c r="X7" s="186">
        <v>5000</v>
      </c>
      <c r="Y7" s="187">
        <f>IFERROR(X7/P7,"-")</f>
        <v>500</v>
      </c>
      <c r="Z7" s="187">
        <f>IFERROR(X7/V7,"-")</f>
        <v>5000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1</v>
      </c>
      <c r="AN7" s="101">
        <f>IF(P7=0,"",IF(AM7=0,"",(AM7/P7)))</f>
        <v>0.1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</v>
      </c>
      <c r="AW7" s="107">
        <f>IF(P7=0,"",IF(AV7=0,"",(AV7/P7)))</f>
        <v>0.1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2</v>
      </c>
      <c r="BF7" s="113">
        <f>IF(P7=0,"",IF(BE7=0,"",(BE7/P7)))</f>
        <v>0.2</v>
      </c>
      <c r="BG7" s="112">
        <v>1</v>
      </c>
      <c r="BH7" s="114">
        <f>IFERROR(BG7/BE7,"-")</f>
        <v>0.5</v>
      </c>
      <c r="BI7" s="115">
        <v>5000</v>
      </c>
      <c r="BJ7" s="116">
        <f>IFERROR(BI7/BE7,"-")</f>
        <v>2500</v>
      </c>
      <c r="BK7" s="117">
        <v>1</v>
      </c>
      <c r="BL7" s="117"/>
      <c r="BM7" s="117"/>
      <c r="BN7" s="119">
        <v>5</v>
      </c>
      <c r="BO7" s="120">
        <f>IF(P7=0,"",IF(BN7=0,"",(BN7/P7)))</f>
        <v>0.5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>
        <v>1</v>
      </c>
      <c r="BX7" s="127">
        <f>IF(P7=0,"",IF(BW7=0,"",(BW7/P7)))</f>
        <v>0.1</v>
      </c>
      <c r="BY7" s="128"/>
      <c r="BZ7" s="129">
        <f>IFERROR(BY7/BW7,"-")</f>
        <v>0</v>
      </c>
      <c r="CA7" s="130"/>
      <c r="CB7" s="131">
        <f>IFERROR(CA7/BW7,"-")</f>
        <v>0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1</v>
      </c>
      <c r="CP7" s="141">
        <v>5000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10</v>
      </c>
      <c r="L8" s="81">
        <v>0</v>
      </c>
      <c r="M8" s="81">
        <v>19</v>
      </c>
      <c r="N8" s="91">
        <v>4</v>
      </c>
      <c r="O8" s="92">
        <v>0</v>
      </c>
      <c r="P8" s="93">
        <f>N8+O8</f>
        <v>4</v>
      </c>
      <c r="Q8" s="82">
        <f>IFERROR(P8/M8,"-")</f>
        <v>0.21052631578947</v>
      </c>
      <c r="R8" s="81">
        <v>1</v>
      </c>
      <c r="S8" s="81">
        <v>2</v>
      </c>
      <c r="T8" s="82">
        <f>IFERROR(S8/(O8+P8),"-")</f>
        <v>0.5</v>
      </c>
      <c r="U8" s="182"/>
      <c r="V8" s="84">
        <v>3</v>
      </c>
      <c r="W8" s="82">
        <f>IF(P8=0,"-",V8/P8)</f>
        <v>0.75</v>
      </c>
      <c r="X8" s="186">
        <v>72000</v>
      </c>
      <c r="Y8" s="187">
        <f>IFERROR(X8/P8,"-")</f>
        <v>18000</v>
      </c>
      <c r="Z8" s="187">
        <f>IFERROR(X8/V8,"-")</f>
        <v>24000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1</v>
      </c>
      <c r="BO8" s="120">
        <f>IF(P8=0,"",IF(BN8=0,"",(BN8/P8)))</f>
        <v>0.25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2</v>
      </c>
      <c r="BX8" s="127">
        <f>IF(P8=0,"",IF(BW8=0,"",(BW8/P8)))</f>
        <v>0.5</v>
      </c>
      <c r="BY8" s="128">
        <v>2</v>
      </c>
      <c r="BZ8" s="129">
        <f>IFERROR(BY8/BW8,"-")</f>
        <v>1</v>
      </c>
      <c r="CA8" s="130">
        <v>60000</v>
      </c>
      <c r="CB8" s="131">
        <f>IFERROR(CA8/BW8,"-")</f>
        <v>30000</v>
      </c>
      <c r="CC8" s="132"/>
      <c r="CD8" s="132"/>
      <c r="CE8" s="132">
        <v>2</v>
      </c>
      <c r="CF8" s="133">
        <v>1</v>
      </c>
      <c r="CG8" s="134">
        <f>IF(P8=0,"",IF(CF8=0,"",(CF8/P8)))</f>
        <v>0.25</v>
      </c>
      <c r="CH8" s="135">
        <v>1</v>
      </c>
      <c r="CI8" s="136">
        <f>IFERROR(CH8/CF8,"-")</f>
        <v>1</v>
      </c>
      <c r="CJ8" s="137">
        <v>12000</v>
      </c>
      <c r="CK8" s="138">
        <f>IFERROR(CJ8/CF8,"-")</f>
        <v>12000</v>
      </c>
      <c r="CL8" s="139"/>
      <c r="CM8" s="139"/>
      <c r="CN8" s="139">
        <v>1</v>
      </c>
      <c r="CO8" s="140">
        <v>3</v>
      </c>
      <c r="CP8" s="141">
        <v>72000</v>
      </c>
      <c r="CQ8" s="141">
        <v>49000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18</v>
      </c>
      <c r="L9" s="81">
        <v>0</v>
      </c>
      <c r="M9" s="81">
        <v>34</v>
      </c>
      <c r="N9" s="91">
        <v>6</v>
      </c>
      <c r="O9" s="92">
        <v>0</v>
      </c>
      <c r="P9" s="93">
        <f>N9+O9</f>
        <v>6</v>
      </c>
      <c r="Q9" s="82">
        <f>IFERROR(P9/M9,"-")</f>
        <v>0.17647058823529</v>
      </c>
      <c r="R9" s="81">
        <v>0</v>
      </c>
      <c r="S9" s="81">
        <v>3</v>
      </c>
      <c r="T9" s="82">
        <f>IFERROR(S9/(O9+P9),"-")</f>
        <v>0.5</v>
      </c>
      <c r="U9" s="182"/>
      <c r="V9" s="84">
        <v>0</v>
      </c>
      <c r="W9" s="82">
        <f>IF(P9=0,"-",V9/P9)</f>
        <v>0</v>
      </c>
      <c r="X9" s="186">
        <v>0</v>
      </c>
      <c r="Y9" s="187">
        <f>IFERROR(X9/P9,"-")</f>
        <v>0</v>
      </c>
      <c r="Z9" s="187" t="str">
        <f>IFERROR(X9/V9,"-")</f>
        <v>-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/>
      <c r="AN9" s="101">
        <f>IF(P9=0,"",IF(AM9=0,"",(AM9/P9)))</f>
        <v>0</v>
      </c>
      <c r="AO9" s="100"/>
      <c r="AP9" s="102" t="str">
        <f>IFERROR(AP9/AM9,"-")</f>
        <v>-</v>
      </c>
      <c r="AQ9" s="103"/>
      <c r="AR9" s="104" t="str">
        <f>IFERROR(AQ9/AM9,"-")</f>
        <v>-</v>
      </c>
      <c r="AS9" s="105"/>
      <c r="AT9" s="105"/>
      <c r="AU9" s="105"/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3</v>
      </c>
      <c r="BO9" s="120">
        <f>IF(P9=0,"",IF(BN9=0,"",(BN9/P9)))</f>
        <v>0.5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3</v>
      </c>
      <c r="BX9" s="127">
        <f>IF(P9=0,"",IF(BW9=0,"",(BW9/P9)))</f>
        <v>0.5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0</v>
      </c>
      <c r="CP9" s="141">
        <v>0</v>
      </c>
      <c r="CQ9" s="141"/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124</v>
      </c>
      <c r="L10" s="81">
        <v>89</v>
      </c>
      <c r="M10" s="81">
        <v>61</v>
      </c>
      <c r="N10" s="91">
        <v>29</v>
      </c>
      <c r="O10" s="92">
        <v>0</v>
      </c>
      <c r="P10" s="93">
        <f>N10+O10</f>
        <v>29</v>
      </c>
      <c r="Q10" s="82">
        <f>IFERROR(P10/M10,"-")</f>
        <v>0.47540983606557</v>
      </c>
      <c r="R10" s="81">
        <v>9</v>
      </c>
      <c r="S10" s="81">
        <v>8</v>
      </c>
      <c r="T10" s="82">
        <f>IFERROR(S10/(O10+P10),"-")</f>
        <v>0.27586206896552</v>
      </c>
      <c r="U10" s="182"/>
      <c r="V10" s="84">
        <v>10</v>
      </c>
      <c r="W10" s="82">
        <f>IF(P10=0,"-",V10/P10)</f>
        <v>0.3448275862069</v>
      </c>
      <c r="X10" s="186">
        <v>332000</v>
      </c>
      <c r="Y10" s="187">
        <f>IFERROR(X10/P10,"-")</f>
        <v>11448.275862069</v>
      </c>
      <c r="Z10" s="187">
        <f>IFERROR(X10/V10,"-")</f>
        <v>33200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/>
      <c r="AN10" s="101">
        <f>IF(P10=0,"",IF(AM10=0,"",(AM10/P10)))</f>
        <v>0</v>
      </c>
      <c r="AO10" s="100"/>
      <c r="AP10" s="102" t="str">
        <f>IFERROR(AP10/AM10,"-")</f>
        <v>-</v>
      </c>
      <c r="AQ10" s="103"/>
      <c r="AR10" s="104" t="str">
        <f>IFERROR(AQ10/AM10,"-")</f>
        <v>-</v>
      </c>
      <c r="AS10" s="105"/>
      <c r="AT10" s="105"/>
      <c r="AU10" s="105"/>
      <c r="AV10" s="106"/>
      <c r="AW10" s="107">
        <f>IF(P10=0,"",IF(AV10=0,"",(AV10/P10)))</f>
        <v>0</v>
      </c>
      <c r="AX10" s="106"/>
      <c r="AY10" s="108" t="str">
        <f>IFERROR(AX10/AV10,"-")</f>
        <v>-</v>
      </c>
      <c r="AZ10" s="109"/>
      <c r="BA10" s="110" t="str">
        <f>IFERROR(AZ10/AV10,"-")</f>
        <v>-</v>
      </c>
      <c r="BB10" s="111"/>
      <c r="BC10" s="111"/>
      <c r="BD10" s="111"/>
      <c r="BE10" s="112">
        <v>6</v>
      </c>
      <c r="BF10" s="113">
        <f>IF(P10=0,"",IF(BE10=0,"",(BE10/P10)))</f>
        <v>0.20689655172414</v>
      </c>
      <c r="BG10" s="112">
        <v>2</v>
      </c>
      <c r="BH10" s="114">
        <f>IFERROR(BG10/BE10,"-")</f>
        <v>0.33333333333333</v>
      </c>
      <c r="BI10" s="115">
        <v>104000</v>
      </c>
      <c r="BJ10" s="116">
        <f>IFERROR(BI10/BE10,"-")</f>
        <v>17333.333333333</v>
      </c>
      <c r="BK10" s="117">
        <v>1</v>
      </c>
      <c r="BL10" s="117"/>
      <c r="BM10" s="117">
        <v>1</v>
      </c>
      <c r="BN10" s="119">
        <v>13</v>
      </c>
      <c r="BO10" s="120">
        <f>IF(P10=0,"",IF(BN10=0,"",(BN10/P10)))</f>
        <v>0.44827586206897</v>
      </c>
      <c r="BP10" s="121">
        <v>2</v>
      </c>
      <c r="BQ10" s="122">
        <f>IFERROR(BP10/BN10,"-")</f>
        <v>0.15384615384615</v>
      </c>
      <c r="BR10" s="123">
        <v>17000</v>
      </c>
      <c r="BS10" s="124">
        <f>IFERROR(BR10/BN10,"-")</f>
        <v>1307.6923076923</v>
      </c>
      <c r="BT10" s="125">
        <v>1</v>
      </c>
      <c r="BU10" s="125"/>
      <c r="BV10" s="125">
        <v>1</v>
      </c>
      <c r="BW10" s="126">
        <v>9</v>
      </c>
      <c r="BX10" s="127">
        <f>IF(P10=0,"",IF(BW10=0,"",(BW10/P10)))</f>
        <v>0.31034482758621</v>
      </c>
      <c r="BY10" s="128">
        <v>5</v>
      </c>
      <c r="BZ10" s="129">
        <f>IFERROR(BY10/BW10,"-")</f>
        <v>0.55555555555556</v>
      </c>
      <c r="CA10" s="130">
        <v>163000</v>
      </c>
      <c r="CB10" s="131">
        <f>IFERROR(CA10/BW10,"-")</f>
        <v>18111.111111111</v>
      </c>
      <c r="CC10" s="132">
        <v>2</v>
      </c>
      <c r="CD10" s="132"/>
      <c r="CE10" s="132">
        <v>3</v>
      </c>
      <c r="CF10" s="133">
        <v>1</v>
      </c>
      <c r="CG10" s="134">
        <f>IF(P10=0,"",IF(CF10=0,"",(CF10/P10)))</f>
        <v>0.03448275862069</v>
      </c>
      <c r="CH10" s="135">
        <v>1</v>
      </c>
      <c r="CI10" s="136">
        <f>IFERROR(CH10/CF10,"-")</f>
        <v>1</v>
      </c>
      <c r="CJ10" s="137">
        <v>48000</v>
      </c>
      <c r="CK10" s="138">
        <f>IFERROR(CJ10/CF10,"-")</f>
        <v>48000</v>
      </c>
      <c r="CL10" s="139"/>
      <c r="CM10" s="139"/>
      <c r="CN10" s="139">
        <v>1</v>
      </c>
      <c r="CO10" s="140">
        <v>10</v>
      </c>
      <c r="CP10" s="141">
        <v>332000</v>
      </c>
      <c r="CQ10" s="141">
        <v>101000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1.7210526315789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4" t="s">
        <v>80</v>
      </c>
      <c r="J11" s="188">
        <v>570000</v>
      </c>
      <c r="K11" s="81">
        <v>21</v>
      </c>
      <c r="L11" s="81">
        <v>0</v>
      </c>
      <c r="M11" s="81">
        <v>479</v>
      </c>
      <c r="N11" s="91">
        <v>9</v>
      </c>
      <c r="O11" s="92">
        <v>0</v>
      </c>
      <c r="P11" s="93">
        <f>N11+O11</f>
        <v>9</v>
      </c>
      <c r="Q11" s="82">
        <f>IFERROR(P11/M11,"-")</f>
        <v>0.018789144050104</v>
      </c>
      <c r="R11" s="81">
        <v>0</v>
      </c>
      <c r="S11" s="81">
        <v>5</v>
      </c>
      <c r="T11" s="82">
        <f>IFERROR(S11/(O11+P11),"-")</f>
        <v>0.55555555555556</v>
      </c>
      <c r="U11" s="182">
        <f>IFERROR(J11/SUM(P11:P16),"-")</f>
        <v>10000</v>
      </c>
      <c r="V11" s="84">
        <v>1</v>
      </c>
      <c r="W11" s="82">
        <f>IF(P11=0,"-",V11/P11)</f>
        <v>0.11111111111111</v>
      </c>
      <c r="X11" s="186">
        <v>68000</v>
      </c>
      <c r="Y11" s="187">
        <f>IFERROR(X11/P11,"-")</f>
        <v>7555.5555555556</v>
      </c>
      <c r="Z11" s="187">
        <f>IFERROR(X11/V11,"-")</f>
        <v>68000</v>
      </c>
      <c r="AA11" s="188">
        <f>SUM(X11:X16)-SUM(J11:J16)</f>
        <v>411000</v>
      </c>
      <c r="AB11" s="85">
        <f>SUM(X11:X16)/SUM(J11:J16)</f>
        <v>1.7210526315789</v>
      </c>
      <c r="AC11" s="79"/>
      <c r="AD11" s="94">
        <v>1</v>
      </c>
      <c r="AE11" s="95">
        <f>IF(P11=0,"",IF(AD11=0,"",(AD11/P11)))</f>
        <v>0.11111111111111</v>
      </c>
      <c r="AF11" s="94"/>
      <c r="AG11" s="96">
        <f>IFERROR(AF11/AD11,"-")</f>
        <v>0</v>
      </c>
      <c r="AH11" s="97"/>
      <c r="AI11" s="98">
        <f>IFERROR(AH11/AD11,"-")</f>
        <v>0</v>
      </c>
      <c r="AJ11" s="99"/>
      <c r="AK11" s="99"/>
      <c r="AL11" s="99"/>
      <c r="AM11" s="100"/>
      <c r="AN11" s="101">
        <f>IF(P11=0,"",IF(AM11=0,"",(AM11/P11)))</f>
        <v>0</v>
      </c>
      <c r="AO11" s="100"/>
      <c r="AP11" s="102" t="str">
        <f>IFERROR(AP11/AM11,"-")</f>
        <v>-</v>
      </c>
      <c r="AQ11" s="103"/>
      <c r="AR11" s="104" t="str">
        <f>IFERROR(AQ11/AM11,"-")</f>
        <v>-</v>
      </c>
      <c r="AS11" s="105"/>
      <c r="AT11" s="105"/>
      <c r="AU11" s="105"/>
      <c r="AV11" s="106">
        <v>1</v>
      </c>
      <c r="AW11" s="107">
        <f>IF(P11=0,"",IF(AV11=0,"",(AV11/P11)))</f>
        <v>0.11111111111111</v>
      </c>
      <c r="AX11" s="106"/>
      <c r="AY11" s="108">
        <f>IFERROR(AX11/AV11,"-")</f>
        <v>0</v>
      </c>
      <c r="AZ11" s="109"/>
      <c r="BA11" s="110">
        <f>IFERROR(AZ11/AV11,"-")</f>
        <v>0</v>
      </c>
      <c r="BB11" s="111"/>
      <c r="BC11" s="111"/>
      <c r="BD11" s="111"/>
      <c r="BE11" s="112">
        <v>1</v>
      </c>
      <c r="BF11" s="113">
        <f>IF(P11=0,"",IF(BE11=0,"",(BE11/P11)))</f>
        <v>0.11111111111111</v>
      </c>
      <c r="BG11" s="112"/>
      <c r="BH11" s="114">
        <f>IFERROR(BG11/BE11,"-")</f>
        <v>0</v>
      </c>
      <c r="BI11" s="115"/>
      <c r="BJ11" s="116">
        <f>IFERROR(BI11/BE11,"-")</f>
        <v>0</v>
      </c>
      <c r="BK11" s="117"/>
      <c r="BL11" s="117"/>
      <c r="BM11" s="117"/>
      <c r="BN11" s="119">
        <v>4</v>
      </c>
      <c r="BO11" s="120">
        <f>IF(P11=0,"",IF(BN11=0,"",(BN11/P11)))</f>
        <v>0.44444444444444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2</v>
      </c>
      <c r="BX11" s="127">
        <f>IF(P11=0,"",IF(BW11=0,"",(BW11/P11)))</f>
        <v>0.22222222222222</v>
      </c>
      <c r="BY11" s="128">
        <v>1</v>
      </c>
      <c r="BZ11" s="129">
        <f>IFERROR(BY11/BW11,"-")</f>
        <v>0.5</v>
      </c>
      <c r="CA11" s="130">
        <v>68000</v>
      </c>
      <c r="CB11" s="131">
        <f>IFERROR(CA11/BW11,"-")</f>
        <v>34000</v>
      </c>
      <c r="CC11" s="132"/>
      <c r="CD11" s="132"/>
      <c r="CE11" s="132">
        <v>1</v>
      </c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68000</v>
      </c>
      <c r="CQ11" s="141">
        <v>68000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81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49</v>
      </c>
      <c r="L12" s="81">
        <v>38</v>
      </c>
      <c r="M12" s="81">
        <v>35</v>
      </c>
      <c r="N12" s="91">
        <v>13</v>
      </c>
      <c r="O12" s="92">
        <v>0</v>
      </c>
      <c r="P12" s="93">
        <f>N12+O12</f>
        <v>13</v>
      </c>
      <c r="Q12" s="82">
        <f>IFERROR(P12/M12,"-")</f>
        <v>0.37142857142857</v>
      </c>
      <c r="R12" s="81">
        <v>2</v>
      </c>
      <c r="S12" s="81">
        <v>4</v>
      </c>
      <c r="T12" s="82">
        <f>IFERROR(S12/(O12+P12),"-")</f>
        <v>0.30769230769231</v>
      </c>
      <c r="U12" s="182"/>
      <c r="V12" s="84">
        <v>4</v>
      </c>
      <c r="W12" s="82">
        <f>IF(P12=0,"-",V12/P12)</f>
        <v>0.30769230769231</v>
      </c>
      <c r="X12" s="186">
        <v>212000</v>
      </c>
      <c r="Y12" s="187">
        <f>IFERROR(X12/P12,"-")</f>
        <v>16307.692307692</v>
      </c>
      <c r="Z12" s="187">
        <f>IFERROR(X12/V12,"-")</f>
        <v>53000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>
        <v>1</v>
      </c>
      <c r="AN12" s="101">
        <f>IF(P12=0,"",IF(AM12=0,"",(AM12/P12)))</f>
        <v>0.076923076923077</v>
      </c>
      <c r="AO12" s="100"/>
      <c r="AP12" s="102">
        <f>IFERROR(AP12/AM12,"-")</f>
        <v>0</v>
      </c>
      <c r="AQ12" s="103"/>
      <c r="AR12" s="104">
        <f>IFERROR(AQ12/AM12,"-")</f>
        <v>0</v>
      </c>
      <c r="AS12" s="105"/>
      <c r="AT12" s="105"/>
      <c r="AU12" s="105"/>
      <c r="AV12" s="106">
        <v>1</v>
      </c>
      <c r="AW12" s="107">
        <f>IF(P12=0,"",IF(AV12=0,"",(AV12/P12)))</f>
        <v>0.076923076923077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2</v>
      </c>
      <c r="BF12" s="113">
        <f>IF(P12=0,"",IF(BE12=0,"",(BE12/P12)))</f>
        <v>0.15384615384615</v>
      </c>
      <c r="BG12" s="112">
        <v>1</v>
      </c>
      <c r="BH12" s="114">
        <f>IFERROR(BG12/BE12,"-")</f>
        <v>0.5</v>
      </c>
      <c r="BI12" s="115">
        <v>33000</v>
      </c>
      <c r="BJ12" s="116">
        <f>IFERROR(BI12/BE12,"-")</f>
        <v>16500</v>
      </c>
      <c r="BK12" s="117"/>
      <c r="BL12" s="117"/>
      <c r="BM12" s="117">
        <v>1</v>
      </c>
      <c r="BN12" s="119">
        <v>4</v>
      </c>
      <c r="BO12" s="120">
        <f>IF(P12=0,"",IF(BN12=0,"",(BN12/P12)))</f>
        <v>0.30769230769231</v>
      </c>
      <c r="BP12" s="121">
        <v>3</v>
      </c>
      <c r="BQ12" s="122">
        <f>IFERROR(BP12/BN12,"-")</f>
        <v>0.75</v>
      </c>
      <c r="BR12" s="123">
        <v>179000</v>
      </c>
      <c r="BS12" s="124">
        <f>IFERROR(BR12/BN12,"-")</f>
        <v>44750</v>
      </c>
      <c r="BT12" s="125"/>
      <c r="BU12" s="125"/>
      <c r="BV12" s="125">
        <v>3</v>
      </c>
      <c r="BW12" s="126">
        <v>2</v>
      </c>
      <c r="BX12" s="127">
        <f>IF(P12=0,"",IF(BW12=0,"",(BW12/P12)))</f>
        <v>0.15384615384615</v>
      </c>
      <c r="BY12" s="128"/>
      <c r="BZ12" s="129">
        <f>IFERROR(BY12/BW12,"-")</f>
        <v>0</v>
      </c>
      <c r="CA12" s="130"/>
      <c r="CB12" s="131">
        <f>IFERROR(CA12/BW12,"-")</f>
        <v>0</v>
      </c>
      <c r="CC12" s="132"/>
      <c r="CD12" s="132"/>
      <c r="CE12" s="132"/>
      <c r="CF12" s="133">
        <v>3</v>
      </c>
      <c r="CG12" s="134">
        <f>IF(P12=0,"",IF(CF12=0,"",(CF12/P12)))</f>
        <v>0.23076923076923</v>
      </c>
      <c r="CH12" s="135"/>
      <c r="CI12" s="136">
        <f>IFERROR(CH12/CF12,"-")</f>
        <v>0</v>
      </c>
      <c r="CJ12" s="137"/>
      <c r="CK12" s="138">
        <f>IFERROR(CJ12/CF12,"-")</f>
        <v>0</v>
      </c>
      <c r="CL12" s="139"/>
      <c r="CM12" s="139"/>
      <c r="CN12" s="139"/>
      <c r="CO12" s="140">
        <v>4</v>
      </c>
      <c r="CP12" s="141">
        <v>212000</v>
      </c>
      <c r="CQ12" s="141">
        <v>115000</v>
      </c>
      <c r="CR12" s="141"/>
      <c r="CS12" s="142" t="str">
        <f>IF(AND(CQ12=0,CR12=0),"",IF(AND(CQ12&lt;=100000,CR12&lt;=100000),"",IF(CQ12/CP12&gt;0.7,"男高",IF(CR12/CP12&gt;0.7,"女高",""))))</f>
        <v/>
      </c>
    </row>
    <row r="13" spans="1:98">
      <c r="A13" s="80"/>
      <c r="B13" s="203" t="s">
        <v>82</v>
      </c>
      <c r="C13" s="203"/>
      <c r="D13" s="203" t="s">
        <v>83</v>
      </c>
      <c r="E13" s="203" t="s">
        <v>84</v>
      </c>
      <c r="F13" s="203" t="s">
        <v>64</v>
      </c>
      <c r="G13" s="203" t="s">
        <v>85</v>
      </c>
      <c r="H13" s="90" t="s">
        <v>86</v>
      </c>
      <c r="I13" s="205" t="s">
        <v>87</v>
      </c>
      <c r="J13" s="188"/>
      <c r="K13" s="81">
        <v>22</v>
      </c>
      <c r="L13" s="81">
        <v>0</v>
      </c>
      <c r="M13" s="81">
        <v>92</v>
      </c>
      <c r="N13" s="91">
        <v>9</v>
      </c>
      <c r="O13" s="92">
        <v>0</v>
      </c>
      <c r="P13" s="93">
        <f>N13+O13</f>
        <v>9</v>
      </c>
      <c r="Q13" s="82">
        <f>IFERROR(P13/M13,"-")</f>
        <v>0.097826086956522</v>
      </c>
      <c r="R13" s="81">
        <v>1</v>
      </c>
      <c r="S13" s="81">
        <v>3</v>
      </c>
      <c r="T13" s="82">
        <f>IFERROR(S13/(O13+P13),"-")</f>
        <v>0.33333333333333</v>
      </c>
      <c r="U13" s="182"/>
      <c r="V13" s="84">
        <v>0</v>
      </c>
      <c r="W13" s="82">
        <f>IF(P13=0,"-",V13/P13)</f>
        <v>0</v>
      </c>
      <c r="X13" s="186">
        <v>0</v>
      </c>
      <c r="Y13" s="187">
        <f>IFERROR(X13/P13,"-")</f>
        <v>0</v>
      </c>
      <c r="Z13" s="187" t="str">
        <f>IFERROR(X13/V13,"-")</f>
        <v>-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>
        <v>2</v>
      </c>
      <c r="AN13" s="101">
        <f>IF(P13=0,"",IF(AM13=0,"",(AM13/P13)))</f>
        <v>0.22222222222222</v>
      </c>
      <c r="AO13" s="100"/>
      <c r="AP13" s="102">
        <f>IFERROR(AP13/AM13,"-")</f>
        <v>0</v>
      </c>
      <c r="AQ13" s="103"/>
      <c r="AR13" s="104">
        <f>IFERROR(AQ13/AM13,"-")</f>
        <v>0</v>
      </c>
      <c r="AS13" s="105"/>
      <c r="AT13" s="105"/>
      <c r="AU13" s="105"/>
      <c r="AV13" s="106">
        <v>1</v>
      </c>
      <c r="AW13" s="107">
        <f>IF(P13=0,"",IF(AV13=0,"",(AV13/P13)))</f>
        <v>0.11111111111111</v>
      </c>
      <c r="AX13" s="106"/>
      <c r="AY13" s="108">
        <f>IFERROR(AX13/AV13,"-")</f>
        <v>0</v>
      </c>
      <c r="AZ13" s="109"/>
      <c r="BA13" s="110">
        <f>IFERROR(AZ13/AV13,"-")</f>
        <v>0</v>
      </c>
      <c r="BB13" s="111"/>
      <c r="BC13" s="111"/>
      <c r="BD13" s="111"/>
      <c r="BE13" s="112">
        <v>3</v>
      </c>
      <c r="BF13" s="113">
        <f>IF(P13=0,"",IF(BE13=0,"",(BE13/P13)))</f>
        <v>0.33333333333333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1</v>
      </c>
      <c r="BO13" s="120">
        <f>IF(P13=0,"",IF(BN13=0,"",(BN13/P13)))</f>
        <v>0.11111111111111</v>
      </c>
      <c r="BP13" s="121"/>
      <c r="BQ13" s="122">
        <f>IFERROR(BP13/BN13,"-")</f>
        <v>0</v>
      </c>
      <c r="BR13" s="123"/>
      <c r="BS13" s="124">
        <f>IFERROR(BR13/BN13,"-")</f>
        <v>0</v>
      </c>
      <c r="BT13" s="125"/>
      <c r="BU13" s="125"/>
      <c r="BV13" s="125"/>
      <c r="BW13" s="126"/>
      <c r="BX13" s="127">
        <f>IF(P13=0,"",IF(BW13=0,"",(BW13/P13)))</f>
        <v>0</v>
      </c>
      <c r="BY13" s="128"/>
      <c r="BZ13" s="129" t="str">
        <f>IFERROR(BY13/BW13,"-")</f>
        <v>-</v>
      </c>
      <c r="CA13" s="130"/>
      <c r="CB13" s="131" t="str">
        <f>IFERROR(CA13/BW13,"-")</f>
        <v>-</v>
      </c>
      <c r="CC13" s="132"/>
      <c r="CD13" s="132"/>
      <c r="CE13" s="132"/>
      <c r="CF13" s="133">
        <v>2</v>
      </c>
      <c r="CG13" s="134">
        <f>IF(P13=0,"",IF(CF13=0,"",(CF13/P13)))</f>
        <v>0.22222222222222</v>
      </c>
      <c r="CH13" s="135"/>
      <c r="CI13" s="136">
        <f>IFERROR(CH13/CF13,"-")</f>
        <v>0</v>
      </c>
      <c r="CJ13" s="137"/>
      <c r="CK13" s="138">
        <f>IFERROR(CJ13/CF13,"-")</f>
        <v>0</v>
      </c>
      <c r="CL13" s="139"/>
      <c r="CM13" s="139"/>
      <c r="CN13" s="139"/>
      <c r="CO13" s="140">
        <v>0</v>
      </c>
      <c r="CP13" s="141">
        <v>0</v>
      </c>
      <c r="CQ13" s="141"/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88</v>
      </c>
      <c r="C14" s="203"/>
      <c r="D14" s="203" t="s">
        <v>83</v>
      </c>
      <c r="E14" s="203" t="s">
        <v>84</v>
      </c>
      <c r="F14" s="203" t="s">
        <v>76</v>
      </c>
      <c r="G14" s="203"/>
      <c r="H14" s="90"/>
      <c r="I14" s="90"/>
      <c r="J14" s="188"/>
      <c r="K14" s="81">
        <v>27</v>
      </c>
      <c r="L14" s="81">
        <v>21</v>
      </c>
      <c r="M14" s="81">
        <v>5</v>
      </c>
      <c r="N14" s="91">
        <v>6</v>
      </c>
      <c r="O14" s="92">
        <v>0</v>
      </c>
      <c r="P14" s="93">
        <f>N14+O14</f>
        <v>6</v>
      </c>
      <c r="Q14" s="82">
        <f>IFERROR(P14/M14,"-")</f>
        <v>1.2</v>
      </c>
      <c r="R14" s="81">
        <v>2</v>
      </c>
      <c r="S14" s="81">
        <v>1</v>
      </c>
      <c r="T14" s="82">
        <f>IFERROR(S14/(O14+P14),"-")</f>
        <v>0.16666666666667</v>
      </c>
      <c r="U14" s="182"/>
      <c r="V14" s="84">
        <v>4</v>
      </c>
      <c r="W14" s="82">
        <f>IF(P14=0,"-",V14/P14)</f>
        <v>0.66666666666667</v>
      </c>
      <c r="X14" s="186">
        <v>26000</v>
      </c>
      <c r="Y14" s="187">
        <f>IFERROR(X14/P14,"-")</f>
        <v>4333.3333333333</v>
      </c>
      <c r="Z14" s="187">
        <f>IFERROR(X14/V14,"-")</f>
        <v>6500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>
        <v>1</v>
      </c>
      <c r="AN14" s="101">
        <f>IF(P14=0,"",IF(AM14=0,"",(AM14/P14)))</f>
        <v>0.16666666666667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/>
      <c r="BF14" s="113">
        <f>IF(P14=0,"",IF(BE14=0,"",(BE14/P14)))</f>
        <v>0</v>
      </c>
      <c r="BG14" s="112"/>
      <c r="BH14" s="114" t="str">
        <f>IFERROR(BG14/BE14,"-")</f>
        <v>-</v>
      </c>
      <c r="BI14" s="115"/>
      <c r="BJ14" s="116" t="str">
        <f>IFERROR(BI14/BE14,"-")</f>
        <v>-</v>
      </c>
      <c r="BK14" s="117"/>
      <c r="BL14" s="117"/>
      <c r="BM14" s="117"/>
      <c r="BN14" s="119">
        <v>1</v>
      </c>
      <c r="BO14" s="120">
        <f>IF(P14=0,"",IF(BN14=0,"",(BN14/P14)))</f>
        <v>0.16666666666667</v>
      </c>
      <c r="BP14" s="121">
        <v>1</v>
      </c>
      <c r="BQ14" s="122">
        <f>IFERROR(BP14/BN14,"-")</f>
        <v>1</v>
      </c>
      <c r="BR14" s="123">
        <v>3000</v>
      </c>
      <c r="BS14" s="124">
        <f>IFERROR(BR14/BN14,"-")</f>
        <v>3000</v>
      </c>
      <c r="BT14" s="125">
        <v>1</v>
      </c>
      <c r="BU14" s="125"/>
      <c r="BV14" s="125"/>
      <c r="BW14" s="126">
        <v>3</v>
      </c>
      <c r="BX14" s="127">
        <f>IF(P14=0,"",IF(BW14=0,"",(BW14/P14)))</f>
        <v>0.5</v>
      </c>
      <c r="BY14" s="128">
        <v>2</v>
      </c>
      <c r="BZ14" s="129">
        <f>IFERROR(BY14/BW14,"-")</f>
        <v>0.66666666666667</v>
      </c>
      <c r="CA14" s="130">
        <v>18000</v>
      </c>
      <c r="CB14" s="131">
        <f>IFERROR(CA14/BW14,"-")</f>
        <v>6000</v>
      </c>
      <c r="CC14" s="132"/>
      <c r="CD14" s="132">
        <v>1</v>
      </c>
      <c r="CE14" s="132">
        <v>1</v>
      </c>
      <c r="CF14" s="133">
        <v>1</v>
      </c>
      <c r="CG14" s="134">
        <f>IF(P14=0,"",IF(CF14=0,"",(CF14/P14)))</f>
        <v>0.16666666666667</v>
      </c>
      <c r="CH14" s="135">
        <v>1</v>
      </c>
      <c r="CI14" s="136">
        <f>IFERROR(CH14/CF14,"-")</f>
        <v>1</v>
      </c>
      <c r="CJ14" s="137">
        <v>5000</v>
      </c>
      <c r="CK14" s="138">
        <f>IFERROR(CJ14/CF14,"-")</f>
        <v>5000</v>
      </c>
      <c r="CL14" s="139">
        <v>1</v>
      </c>
      <c r="CM14" s="139"/>
      <c r="CN14" s="139"/>
      <c r="CO14" s="140">
        <v>4</v>
      </c>
      <c r="CP14" s="141">
        <v>26000</v>
      </c>
      <c r="CQ14" s="141">
        <v>11000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89</v>
      </c>
      <c r="C15" s="203"/>
      <c r="D15" s="203" t="s">
        <v>90</v>
      </c>
      <c r="E15" s="203" t="s">
        <v>91</v>
      </c>
      <c r="F15" s="203" t="s">
        <v>64</v>
      </c>
      <c r="G15" s="203" t="s">
        <v>85</v>
      </c>
      <c r="H15" s="90" t="s">
        <v>86</v>
      </c>
      <c r="I15" s="204" t="s">
        <v>67</v>
      </c>
      <c r="J15" s="188"/>
      <c r="K15" s="81">
        <v>12</v>
      </c>
      <c r="L15" s="81">
        <v>0</v>
      </c>
      <c r="M15" s="81">
        <v>58</v>
      </c>
      <c r="N15" s="91">
        <v>4</v>
      </c>
      <c r="O15" s="92">
        <v>0</v>
      </c>
      <c r="P15" s="93">
        <f>N15+O15</f>
        <v>4</v>
      </c>
      <c r="Q15" s="82">
        <f>IFERROR(P15/M15,"-")</f>
        <v>0.068965517241379</v>
      </c>
      <c r="R15" s="81">
        <v>0</v>
      </c>
      <c r="S15" s="81">
        <v>3</v>
      </c>
      <c r="T15" s="82">
        <f>IFERROR(S15/(O15+P15),"-")</f>
        <v>0.75</v>
      </c>
      <c r="U15" s="182"/>
      <c r="V15" s="84">
        <v>2</v>
      </c>
      <c r="W15" s="82">
        <f>IF(P15=0,"-",V15/P15)</f>
        <v>0.5</v>
      </c>
      <c r="X15" s="186">
        <v>32000</v>
      </c>
      <c r="Y15" s="187">
        <f>IFERROR(X15/P15,"-")</f>
        <v>8000</v>
      </c>
      <c r="Z15" s="187">
        <f>IFERROR(X15/V15,"-")</f>
        <v>16000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0.25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1</v>
      </c>
      <c r="BF15" s="113">
        <f>IF(P15=0,"",IF(BE15=0,"",(BE15/P15)))</f>
        <v>0.25</v>
      </c>
      <c r="BG15" s="112">
        <v>1</v>
      </c>
      <c r="BH15" s="114">
        <f>IFERROR(BG15/BE15,"-")</f>
        <v>1</v>
      </c>
      <c r="BI15" s="115">
        <v>1000</v>
      </c>
      <c r="BJ15" s="116">
        <f>IFERROR(BI15/BE15,"-")</f>
        <v>1000</v>
      </c>
      <c r="BK15" s="117">
        <v>1</v>
      </c>
      <c r="BL15" s="117"/>
      <c r="BM15" s="117"/>
      <c r="BN15" s="119">
        <v>1</v>
      </c>
      <c r="BO15" s="120">
        <f>IF(P15=0,"",IF(BN15=0,"",(BN15/P15)))</f>
        <v>0.25</v>
      </c>
      <c r="BP15" s="121"/>
      <c r="BQ15" s="122">
        <f>IFERROR(BP15/BN15,"-")</f>
        <v>0</v>
      </c>
      <c r="BR15" s="123"/>
      <c r="BS15" s="124">
        <f>IFERROR(BR15/BN15,"-")</f>
        <v>0</v>
      </c>
      <c r="BT15" s="125"/>
      <c r="BU15" s="125"/>
      <c r="BV15" s="125"/>
      <c r="BW15" s="126">
        <v>1</v>
      </c>
      <c r="BX15" s="127">
        <f>IF(P15=0,"",IF(BW15=0,"",(BW15/P15)))</f>
        <v>0.25</v>
      </c>
      <c r="BY15" s="128">
        <v>1</v>
      </c>
      <c r="BZ15" s="129">
        <f>IFERROR(BY15/BW15,"-")</f>
        <v>1</v>
      </c>
      <c r="CA15" s="130">
        <v>31000</v>
      </c>
      <c r="CB15" s="131">
        <f>IFERROR(CA15/BW15,"-")</f>
        <v>31000</v>
      </c>
      <c r="CC15" s="132"/>
      <c r="CD15" s="132"/>
      <c r="CE15" s="132">
        <v>1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2</v>
      </c>
      <c r="CP15" s="141">
        <v>32000</v>
      </c>
      <c r="CQ15" s="141">
        <v>31000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92</v>
      </c>
      <c r="C16" s="203"/>
      <c r="D16" s="203" t="s">
        <v>90</v>
      </c>
      <c r="E16" s="203" t="s">
        <v>91</v>
      </c>
      <c r="F16" s="203" t="s">
        <v>76</v>
      </c>
      <c r="G16" s="203"/>
      <c r="H16" s="90"/>
      <c r="I16" s="90"/>
      <c r="J16" s="188"/>
      <c r="K16" s="81">
        <v>68</v>
      </c>
      <c r="L16" s="81">
        <v>52</v>
      </c>
      <c r="M16" s="81">
        <v>21</v>
      </c>
      <c r="N16" s="91">
        <v>16</v>
      </c>
      <c r="O16" s="92">
        <v>0</v>
      </c>
      <c r="P16" s="93">
        <f>N16+O16</f>
        <v>16</v>
      </c>
      <c r="Q16" s="82">
        <f>IFERROR(P16/M16,"-")</f>
        <v>0.76190476190476</v>
      </c>
      <c r="R16" s="81">
        <v>6</v>
      </c>
      <c r="S16" s="81">
        <v>4</v>
      </c>
      <c r="T16" s="82">
        <f>IFERROR(S16/(O16+P16),"-")</f>
        <v>0.25</v>
      </c>
      <c r="U16" s="182"/>
      <c r="V16" s="84">
        <v>7</v>
      </c>
      <c r="W16" s="82">
        <f>IF(P16=0,"-",V16/P16)</f>
        <v>0.4375</v>
      </c>
      <c r="X16" s="186">
        <v>643000</v>
      </c>
      <c r="Y16" s="187">
        <f>IFERROR(X16/P16,"-")</f>
        <v>40187.5</v>
      </c>
      <c r="Z16" s="187">
        <f>IFERROR(X16/V16,"-")</f>
        <v>91857.142857143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>
        <v>1</v>
      </c>
      <c r="AW16" s="107">
        <f>IF(P16=0,"",IF(AV16=0,"",(AV16/P16)))</f>
        <v>0.0625</v>
      </c>
      <c r="AX16" s="106"/>
      <c r="AY16" s="108">
        <f>IFERROR(AX16/AV16,"-")</f>
        <v>0</v>
      </c>
      <c r="AZ16" s="109"/>
      <c r="BA16" s="110">
        <f>IFERROR(AZ16/AV16,"-")</f>
        <v>0</v>
      </c>
      <c r="BB16" s="111"/>
      <c r="BC16" s="111"/>
      <c r="BD16" s="111"/>
      <c r="BE16" s="112">
        <v>2</v>
      </c>
      <c r="BF16" s="113">
        <f>IF(P16=0,"",IF(BE16=0,"",(BE16/P16)))</f>
        <v>0.125</v>
      </c>
      <c r="BG16" s="112">
        <v>1</v>
      </c>
      <c r="BH16" s="114">
        <f>IFERROR(BG16/BE16,"-")</f>
        <v>0.5</v>
      </c>
      <c r="BI16" s="115">
        <v>9000</v>
      </c>
      <c r="BJ16" s="116">
        <f>IFERROR(BI16/BE16,"-")</f>
        <v>4500</v>
      </c>
      <c r="BK16" s="117"/>
      <c r="BL16" s="117"/>
      <c r="BM16" s="117">
        <v>1</v>
      </c>
      <c r="BN16" s="119">
        <v>7</v>
      </c>
      <c r="BO16" s="120">
        <f>IF(P16=0,"",IF(BN16=0,"",(BN16/P16)))</f>
        <v>0.4375</v>
      </c>
      <c r="BP16" s="121">
        <v>3</v>
      </c>
      <c r="BQ16" s="122">
        <f>IFERROR(BP16/BN16,"-")</f>
        <v>0.42857142857143</v>
      </c>
      <c r="BR16" s="123">
        <v>67000</v>
      </c>
      <c r="BS16" s="124">
        <f>IFERROR(BR16/BN16,"-")</f>
        <v>9571.4285714286</v>
      </c>
      <c r="BT16" s="125">
        <v>1</v>
      </c>
      <c r="BU16" s="125"/>
      <c r="BV16" s="125">
        <v>2</v>
      </c>
      <c r="BW16" s="126">
        <v>5</v>
      </c>
      <c r="BX16" s="127">
        <f>IF(P16=0,"",IF(BW16=0,"",(BW16/P16)))</f>
        <v>0.3125</v>
      </c>
      <c r="BY16" s="128">
        <v>3</v>
      </c>
      <c r="BZ16" s="129">
        <f>IFERROR(BY16/BW16,"-")</f>
        <v>0.6</v>
      </c>
      <c r="CA16" s="130">
        <v>567000</v>
      </c>
      <c r="CB16" s="131">
        <f>IFERROR(CA16/BW16,"-")</f>
        <v>113400</v>
      </c>
      <c r="CC16" s="132"/>
      <c r="CD16" s="132"/>
      <c r="CE16" s="132">
        <v>3</v>
      </c>
      <c r="CF16" s="133">
        <v>1</v>
      </c>
      <c r="CG16" s="134">
        <f>IF(P16=0,"",IF(CF16=0,"",(CF16/P16)))</f>
        <v>0.0625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7</v>
      </c>
      <c r="CP16" s="141">
        <v>643000</v>
      </c>
      <c r="CQ16" s="141">
        <v>445000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0.621875</v>
      </c>
      <c r="B17" s="203" t="s">
        <v>93</v>
      </c>
      <c r="C17" s="203"/>
      <c r="D17" s="203" t="s">
        <v>94</v>
      </c>
      <c r="E17" s="203" t="s">
        <v>91</v>
      </c>
      <c r="F17" s="203" t="s">
        <v>64</v>
      </c>
      <c r="G17" s="203" t="s">
        <v>95</v>
      </c>
      <c r="H17" s="90" t="s">
        <v>96</v>
      </c>
      <c r="I17" s="204" t="s">
        <v>67</v>
      </c>
      <c r="J17" s="188">
        <v>320000</v>
      </c>
      <c r="K17" s="81">
        <v>32</v>
      </c>
      <c r="L17" s="81">
        <v>0</v>
      </c>
      <c r="M17" s="81">
        <v>126</v>
      </c>
      <c r="N17" s="91">
        <v>14</v>
      </c>
      <c r="O17" s="92">
        <v>0</v>
      </c>
      <c r="P17" s="93">
        <f>N17+O17</f>
        <v>14</v>
      </c>
      <c r="Q17" s="82">
        <f>IFERROR(P17/M17,"-")</f>
        <v>0.11111111111111</v>
      </c>
      <c r="R17" s="81">
        <v>1</v>
      </c>
      <c r="S17" s="81">
        <v>9</v>
      </c>
      <c r="T17" s="82">
        <f>IFERROR(S17/(O17+P17),"-")</f>
        <v>0.64285714285714</v>
      </c>
      <c r="U17" s="182">
        <f>IFERROR(J17/SUM(P17:P18),"-")</f>
        <v>12307.692307692</v>
      </c>
      <c r="V17" s="84">
        <v>1</v>
      </c>
      <c r="W17" s="82">
        <f>IF(P17=0,"-",V17/P17)</f>
        <v>0.071428571428571</v>
      </c>
      <c r="X17" s="186">
        <v>2000</v>
      </c>
      <c r="Y17" s="187">
        <f>IFERROR(X17/P17,"-")</f>
        <v>142.85714285714</v>
      </c>
      <c r="Z17" s="187">
        <f>IFERROR(X17/V17,"-")</f>
        <v>2000</v>
      </c>
      <c r="AA17" s="188">
        <f>SUM(X17:X18)-SUM(J17:J18)</f>
        <v>-121000</v>
      </c>
      <c r="AB17" s="85">
        <f>SUM(X17:X18)/SUM(J17:J18)</f>
        <v>0.621875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>
        <v>1</v>
      </c>
      <c r="AW17" s="107">
        <f>IF(P17=0,"",IF(AV17=0,"",(AV17/P17)))</f>
        <v>0.071428571428571</v>
      </c>
      <c r="AX17" s="106"/>
      <c r="AY17" s="108">
        <f>IFERROR(AX17/AV17,"-")</f>
        <v>0</v>
      </c>
      <c r="AZ17" s="109"/>
      <c r="BA17" s="110">
        <f>IFERROR(AZ17/AV17,"-")</f>
        <v>0</v>
      </c>
      <c r="BB17" s="111"/>
      <c r="BC17" s="111"/>
      <c r="BD17" s="111"/>
      <c r="BE17" s="112">
        <v>3</v>
      </c>
      <c r="BF17" s="113">
        <f>IF(P17=0,"",IF(BE17=0,"",(BE17/P17)))</f>
        <v>0.21428571428571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7</v>
      </c>
      <c r="BO17" s="120">
        <f>IF(P17=0,"",IF(BN17=0,"",(BN17/P17)))</f>
        <v>0.5</v>
      </c>
      <c r="BP17" s="121"/>
      <c r="BQ17" s="122">
        <f>IFERROR(BP17/BN17,"-")</f>
        <v>0</v>
      </c>
      <c r="BR17" s="123"/>
      <c r="BS17" s="124">
        <f>IFERROR(BR17/BN17,"-")</f>
        <v>0</v>
      </c>
      <c r="BT17" s="125"/>
      <c r="BU17" s="125"/>
      <c r="BV17" s="125"/>
      <c r="BW17" s="126">
        <v>2</v>
      </c>
      <c r="BX17" s="127">
        <f>IF(P17=0,"",IF(BW17=0,"",(BW17/P17)))</f>
        <v>0.14285714285714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0.071428571428571</v>
      </c>
      <c r="CH17" s="135">
        <v>1</v>
      </c>
      <c r="CI17" s="136">
        <f>IFERROR(CH17/CF17,"-")</f>
        <v>1</v>
      </c>
      <c r="CJ17" s="137">
        <v>2000</v>
      </c>
      <c r="CK17" s="138">
        <f>IFERROR(CJ17/CF17,"-")</f>
        <v>2000</v>
      </c>
      <c r="CL17" s="139">
        <v>1</v>
      </c>
      <c r="CM17" s="139"/>
      <c r="CN17" s="139"/>
      <c r="CO17" s="140">
        <v>1</v>
      </c>
      <c r="CP17" s="141">
        <v>2000</v>
      </c>
      <c r="CQ17" s="141">
        <v>2000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97</v>
      </c>
      <c r="C18" s="203"/>
      <c r="D18" s="203" t="s">
        <v>94</v>
      </c>
      <c r="E18" s="203" t="s">
        <v>91</v>
      </c>
      <c r="F18" s="203" t="s">
        <v>76</v>
      </c>
      <c r="G18" s="203"/>
      <c r="H18" s="90"/>
      <c r="I18" s="90"/>
      <c r="J18" s="188"/>
      <c r="K18" s="81">
        <v>52</v>
      </c>
      <c r="L18" s="81">
        <v>42</v>
      </c>
      <c r="M18" s="81">
        <v>10</v>
      </c>
      <c r="N18" s="91">
        <v>12</v>
      </c>
      <c r="O18" s="92">
        <v>0</v>
      </c>
      <c r="P18" s="93">
        <f>N18+O18</f>
        <v>12</v>
      </c>
      <c r="Q18" s="82">
        <f>IFERROR(P18/M18,"-")</f>
        <v>1.2</v>
      </c>
      <c r="R18" s="81">
        <v>2</v>
      </c>
      <c r="S18" s="81">
        <v>4</v>
      </c>
      <c r="T18" s="82">
        <f>IFERROR(S18/(O18+P18),"-")</f>
        <v>0.33333333333333</v>
      </c>
      <c r="U18" s="182"/>
      <c r="V18" s="84">
        <v>5</v>
      </c>
      <c r="W18" s="82">
        <f>IF(P18=0,"-",V18/P18)</f>
        <v>0.41666666666667</v>
      </c>
      <c r="X18" s="186">
        <v>197000</v>
      </c>
      <c r="Y18" s="187">
        <f>IFERROR(X18/P18,"-")</f>
        <v>16416.666666667</v>
      </c>
      <c r="Z18" s="187">
        <f>IFERROR(X18/V18,"-")</f>
        <v>39400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2</v>
      </c>
      <c r="BF18" s="113">
        <f>IF(P18=0,"",IF(BE18=0,"",(BE18/P18)))</f>
        <v>0.16666666666667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2</v>
      </c>
      <c r="BO18" s="120">
        <f>IF(P18=0,"",IF(BN18=0,"",(BN18/P18)))</f>
        <v>0.16666666666667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8</v>
      </c>
      <c r="BX18" s="127">
        <f>IF(P18=0,"",IF(BW18=0,"",(BW18/P18)))</f>
        <v>0.66666666666667</v>
      </c>
      <c r="BY18" s="128">
        <v>5</v>
      </c>
      <c r="BZ18" s="129">
        <f>IFERROR(BY18/BW18,"-")</f>
        <v>0.625</v>
      </c>
      <c r="CA18" s="130">
        <v>197000</v>
      </c>
      <c r="CB18" s="131">
        <f>IFERROR(CA18/BW18,"-")</f>
        <v>24625</v>
      </c>
      <c r="CC18" s="132">
        <v>1</v>
      </c>
      <c r="CD18" s="132">
        <v>2</v>
      </c>
      <c r="CE18" s="132">
        <v>2</v>
      </c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5</v>
      </c>
      <c r="CP18" s="141">
        <v>197000</v>
      </c>
      <c r="CQ18" s="141">
        <v>114000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>
        <f>AB19</f>
        <v>4.3725</v>
      </c>
      <c r="B19" s="203" t="s">
        <v>98</v>
      </c>
      <c r="C19" s="203"/>
      <c r="D19" s="203" t="s">
        <v>99</v>
      </c>
      <c r="E19" s="203" t="s">
        <v>100</v>
      </c>
      <c r="F19" s="203" t="s">
        <v>64</v>
      </c>
      <c r="G19" s="203" t="s">
        <v>69</v>
      </c>
      <c r="H19" s="90" t="s">
        <v>101</v>
      </c>
      <c r="I19" s="90" t="s">
        <v>102</v>
      </c>
      <c r="J19" s="188">
        <v>400000</v>
      </c>
      <c r="K19" s="81">
        <v>22</v>
      </c>
      <c r="L19" s="81">
        <v>0</v>
      </c>
      <c r="M19" s="81">
        <v>84</v>
      </c>
      <c r="N19" s="91">
        <v>7</v>
      </c>
      <c r="O19" s="92">
        <v>0</v>
      </c>
      <c r="P19" s="93">
        <f>N19+O19</f>
        <v>7</v>
      </c>
      <c r="Q19" s="82">
        <f>IFERROR(P19/M19,"-")</f>
        <v>0.083333333333333</v>
      </c>
      <c r="R19" s="81">
        <v>2</v>
      </c>
      <c r="S19" s="81">
        <v>3</v>
      </c>
      <c r="T19" s="82">
        <f>IFERROR(S19/(O19+P19),"-")</f>
        <v>0.42857142857143</v>
      </c>
      <c r="U19" s="182">
        <f>IFERROR(J19/SUM(P19:P23),"-")</f>
        <v>8695.652173913</v>
      </c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>
        <f>SUM(X19:X23)-SUM(J19:J23)</f>
        <v>1349000</v>
      </c>
      <c r="AB19" s="85">
        <f>SUM(X19:X23)/SUM(J19:J23)</f>
        <v>4.3725</v>
      </c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/>
      <c r="AW19" s="107">
        <f>IF(P19=0,"",IF(AV19=0,"",(AV19/P19)))</f>
        <v>0</v>
      </c>
      <c r="AX19" s="106"/>
      <c r="AY19" s="108" t="str">
        <f>IFERROR(AX19/AV19,"-")</f>
        <v>-</v>
      </c>
      <c r="AZ19" s="109"/>
      <c r="BA19" s="110" t="str">
        <f>IFERROR(AZ19/AV19,"-")</f>
        <v>-</v>
      </c>
      <c r="BB19" s="111"/>
      <c r="BC19" s="111"/>
      <c r="BD19" s="111"/>
      <c r="BE19" s="112">
        <v>3</v>
      </c>
      <c r="BF19" s="113">
        <f>IF(P19=0,"",IF(BE19=0,"",(BE19/P19)))</f>
        <v>0.42857142857143</v>
      </c>
      <c r="BG19" s="112"/>
      <c r="BH19" s="114">
        <f>IFERROR(BG19/BE19,"-")</f>
        <v>0</v>
      </c>
      <c r="BI19" s="115"/>
      <c r="BJ19" s="116">
        <f>IFERROR(BI19/BE19,"-")</f>
        <v>0</v>
      </c>
      <c r="BK19" s="117"/>
      <c r="BL19" s="117"/>
      <c r="BM19" s="117"/>
      <c r="BN19" s="119">
        <v>3</v>
      </c>
      <c r="BO19" s="120">
        <f>IF(P19=0,"",IF(BN19=0,"",(BN19/P19)))</f>
        <v>0.42857142857143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>
        <v>1</v>
      </c>
      <c r="BX19" s="127">
        <f>IF(P19=0,"",IF(BW19=0,"",(BW19/P19)))</f>
        <v>0.14285714285714</v>
      </c>
      <c r="BY19" s="128"/>
      <c r="BZ19" s="129">
        <f>IFERROR(BY19/BW19,"-")</f>
        <v>0</v>
      </c>
      <c r="CA19" s="130"/>
      <c r="CB19" s="131">
        <f>IFERROR(CA19/BW19,"-")</f>
        <v>0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103</v>
      </c>
      <c r="C20" s="203"/>
      <c r="D20" s="203" t="s">
        <v>104</v>
      </c>
      <c r="E20" s="203" t="s">
        <v>105</v>
      </c>
      <c r="F20" s="203" t="s">
        <v>64</v>
      </c>
      <c r="G20" s="203"/>
      <c r="H20" s="90" t="s">
        <v>101</v>
      </c>
      <c r="I20" s="90"/>
      <c r="J20" s="188"/>
      <c r="K20" s="81">
        <v>17</v>
      </c>
      <c r="L20" s="81">
        <v>0</v>
      </c>
      <c r="M20" s="81">
        <v>109</v>
      </c>
      <c r="N20" s="91">
        <v>5</v>
      </c>
      <c r="O20" s="92">
        <v>0</v>
      </c>
      <c r="P20" s="93">
        <f>N20+O20</f>
        <v>5</v>
      </c>
      <c r="Q20" s="82">
        <f>IFERROR(P20/M20,"-")</f>
        <v>0.045871559633028</v>
      </c>
      <c r="R20" s="81">
        <v>0</v>
      </c>
      <c r="S20" s="81">
        <v>2</v>
      </c>
      <c r="T20" s="82">
        <f>IFERROR(S20/(O20+P20),"-")</f>
        <v>0.4</v>
      </c>
      <c r="U20" s="182"/>
      <c r="V20" s="84">
        <v>2</v>
      </c>
      <c r="W20" s="82">
        <f>IF(P20=0,"-",V20/P20)</f>
        <v>0.4</v>
      </c>
      <c r="X20" s="186">
        <v>7000</v>
      </c>
      <c r="Y20" s="187">
        <f>IFERROR(X20/P20,"-")</f>
        <v>1400</v>
      </c>
      <c r="Z20" s="187">
        <f>IFERROR(X20/V20,"-")</f>
        <v>3500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1</v>
      </c>
      <c r="BF20" s="113">
        <f>IF(P20=0,"",IF(BE20=0,"",(BE20/P20)))</f>
        <v>0.2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2</v>
      </c>
      <c r="BO20" s="120">
        <f>IF(P20=0,"",IF(BN20=0,"",(BN20/P20)))</f>
        <v>0.4</v>
      </c>
      <c r="BP20" s="121">
        <v>1</v>
      </c>
      <c r="BQ20" s="122">
        <f>IFERROR(BP20/BN20,"-")</f>
        <v>0.5</v>
      </c>
      <c r="BR20" s="123">
        <v>4000</v>
      </c>
      <c r="BS20" s="124">
        <f>IFERROR(BR20/BN20,"-")</f>
        <v>2000</v>
      </c>
      <c r="BT20" s="125"/>
      <c r="BU20" s="125">
        <v>1</v>
      </c>
      <c r="BV20" s="125"/>
      <c r="BW20" s="126">
        <v>2</v>
      </c>
      <c r="BX20" s="127">
        <f>IF(P20=0,"",IF(BW20=0,"",(BW20/P20)))</f>
        <v>0.4</v>
      </c>
      <c r="BY20" s="128">
        <v>1</v>
      </c>
      <c r="BZ20" s="129">
        <f>IFERROR(BY20/BW20,"-")</f>
        <v>0.5</v>
      </c>
      <c r="CA20" s="130">
        <v>3000</v>
      </c>
      <c r="CB20" s="131">
        <f>IFERROR(CA20/BW20,"-")</f>
        <v>1500</v>
      </c>
      <c r="CC20" s="132">
        <v>1</v>
      </c>
      <c r="CD20" s="132"/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2</v>
      </c>
      <c r="CP20" s="141">
        <v>7000</v>
      </c>
      <c r="CQ20" s="141">
        <v>4000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106</v>
      </c>
      <c r="C21" s="203"/>
      <c r="D21" s="203" t="s">
        <v>107</v>
      </c>
      <c r="E21" s="203" t="s">
        <v>108</v>
      </c>
      <c r="F21" s="203" t="s">
        <v>64</v>
      </c>
      <c r="G21" s="203"/>
      <c r="H21" s="90" t="s">
        <v>101</v>
      </c>
      <c r="I21" s="90"/>
      <c r="J21" s="188"/>
      <c r="K21" s="81">
        <v>10</v>
      </c>
      <c r="L21" s="81">
        <v>0</v>
      </c>
      <c r="M21" s="81">
        <v>76</v>
      </c>
      <c r="N21" s="91">
        <v>2</v>
      </c>
      <c r="O21" s="92">
        <v>0</v>
      </c>
      <c r="P21" s="93">
        <f>N21+O21</f>
        <v>2</v>
      </c>
      <c r="Q21" s="82">
        <f>IFERROR(P21/M21,"-")</f>
        <v>0.026315789473684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0.5</v>
      </c>
      <c r="X21" s="186">
        <v>3000</v>
      </c>
      <c r="Y21" s="187">
        <f>IFERROR(X21/P21,"-")</f>
        <v>1500</v>
      </c>
      <c r="Z21" s="187">
        <f>IFERROR(X21/V21,"-")</f>
        <v>3000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1</v>
      </c>
      <c r="BP21" s="121">
        <v>1</v>
      </c>
      <c r="BQ21" s="122">
        <f>IFERROR(BP21/BN21,"-")</f>
        <v>0.5</v>
      </c>
      <c r="BR21" s="123">
        <v>3000</v>
      </c>
      <c r="BS21" s="124">
        <f>IFERROR(BR21/BN21,"-")</f>
        <v>1500</v>
      </c>
      <c r="BT21" s="125">
        <v>1</v>
      </c>
      <c r="BU21" s="125"/>
      <c r="BV21" s="125"/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3000</v>
      </c>
      <c r="CQ21" s="141">
        <v>3000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109</v>
      </c>
      <c r="C22" s="203"/>
      <c r="D22" s="203" t="s">
        <v>110</v>
      </c>
      <c r="E22" s="203" t="s">
        <v>111</v>
      </c>
      <c r="F22" s="203" t="s">
        <v>64</v>
      </c>
      <c r="G22" s="203"/>
      <c r="H22" s="90" t="s">
        <v>101</v>
      </c>
      <c r="I22" s="90"/>
      <c r="J22" s="188"/>
      <c r="K22" s="81">
        <v>18</v>
      </c>
      <c r="L22" s="81">
        <v>0</v>
      </c>
      <c r="M22" s="81">
        <v>91</v>
      </c>
      <c r="N22" s="91">
        <v>5</v>
      </c>
      <c r="O22" s="92">
        <v>0</v>
      </c>
      <c r="P22" s="93">
        <f>N22+O22</f>
        <v>5</v>
      </c>
      <c r="Q22" s="82">
        <f>IFERROR(P22/M22,"-")</f>
        <v>0.054945054945055</v>
      </c>
      <c r="R22" s="81">
        <v>0</v>
      </c>
      <c r="S22" s="81">
        <v>3</v>
      </c>
      <c r="T22" s="82">
        <f>IFERROR(S22/(O22+P22),"-")</f>
        <v>0.6</v>
      </c>
      <c r="U22" s="182"/>
      <c r="V22" s="84">
        <v>0</v>
      </c>
      <c r="W22" s="82">
        <f>IF(P22=0,"-",V22/P22)</f>
        <v>0</v>
      </c>
      <c r="X22" s="186">
        <v>0</v>
      </c>
      <c r="Y22" s="187">
        <f>IFERROR(X22/P22,"-")</f>
        <v>0</v>
      </c>
      <c r="Z22" s="187" t="str">
        <f>IFERROR(X22/V22,"-")</f>
        <v>-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>
        <v>1</v>
      </c>
      <c r="AW22" s="107">
        <f>IF(P22=0,"",IF(AV22=0,"",(AV22/P22)))</f>
        <v>0.2</v>
      </c>
      <c r="AX22" s="106"/>
      <c r="AY22" s="108">
        <f>IFERROR(AX22/AV22,"-")</f>
        <v>0</v>
      </c>
      <c r="AZ22" s="109"/>
      <c r="BA22" s="110">
        <f>IFERROR(AZ22/AV22,"-")</f>
        <v>0</v>
      </c>
      <c r="BB22" s="111"/>
      <c r="BC22" s="111"/>
      <c r="BD22" s="111"/>
      <c r="BE22" s="112">
        <v>3</v>
      </c>
      <c r="BF22" s="113">
        <f>IF(P22=0,"",IF(BE22=0,"",(BE22/P22)))</f>
        <v>0.6</v>
      </c>
      <c r="BG22" s="112"/>
      <c r="BH22" s="114">
        <f>IFERROR(BG22/BE22,"-")</f>
        <v>0</v>
      </c>
      <c r="BI22" s="115"/>
      <c r="BJ22" s="116">
        <f>IFERROR(BI22/BE22,"-")</f>
        <v>0</v>
      </c>
      <c r="BK22" s="117"/>
      <c r="BL22" s="117"/>
      <c r="BM22" s="117"/>
      <c r="BN22" s="119">
        <v>1</v>
      </c>
      <c r="BO22" s="120">
        <f>IF(P22=0,"",IF(BN22=0,"",(BN22/P22)))</f>
        <v>0.2</v>
      </c>
      <c r="BP22" s="121"/>
      <c r="BQ22" s="122">
        <f>IFERROR(BP22/BN22,"-")</f>
        <v>0</v>
      </c>
      <c r="BR22" s="123"/>
      <c r="BS22" s="124">
        <f>IFERROR(BR22/BN22,"-")</f>
        <v>0</v>
      </c>
      <c r="BT22" s="125"/>
      <c r="BU22" s="125"/>
      <c r="BV22" s="125"/>
      <c r="BW22" s="126"/>
      <c r="BX22" s="127">
        <f>IF(P22=0,"",IF(BW22=0,"",(BW22/P22)))</f>
        <v>0</v>
      </c>
      <c r="BY22" s="128"/>
      <c r="BZ22" s="129" t="str">
        <f>IFERROR(BY22/BW22,"-")</f>
        <v>-</v>
      </c>
      <c r="CA22" s="130"/>
      <c r="CB22" s="131" t="str">
        <f>IFERROR(CA22/BW22,"-")</f>
        <v>-</v>
      </c>
      <c r="CC22" s="132"/>
      <c r="CD22" s="132"/>
      <c r="CE22" s="132"/>
      <c r="CF22" s="133"/>
      <c r="CG22" s="134">
        <f>IF(P22=0,"",IF(CF22=0,"",(CF22/P22)))</f>
        <v>0</v>
      </c>
      <c r="CH22" s="135"/>
      <c r="CI22" s="136" t="str">
        <f>IFERROR(CH22/CF22,"-")</f>
        <v>-</v>
      </c>
      <c r="CJ22" s="137"/>
      <c r="CK22" s="138" t="str">
        <f>IFERROR(CJ22/CF22,"-")</f>
        <v>-</v>
      </c>
      <c r="CL22" s="139"/>
      <c r="CM22" s="139"/>
      <c r="CN22" s="139"/>
      <c r="CO22" s="140">
        <v>0</v>
      </c>
      <c r="CP22" s="141">
        <v>0</v>
      </c>
      <c r="CQ22" s="141"/>
      <c r="CR22" s="141"/>
      <c r="CS22" s="142" t="str">
        <f>IF(AND(CQ22=0,CR22=0),"",IF(AND(CQ22&lt;=100000,CR22&lt;=100000),"",IF(CQ22/CP22&gt;0.7,"男高",IF(CR22/CP22&gt;0.7,"女高",""))))</f>
        <v/>
      </c>
    </row>
    <row r="23" spans="1:98">
      <c r="A23" s="80"/>
      <c r="B23" s="203" t="s">
        <v>112</v>
      </c>
      <c r="C23" s="203"/>
      <c r="D23" s="203" t="s">
        <v>75</v>
      </c>
      <c r="E23" s="203" t="s">
        <v>75</v>
      </c>
      <c r="F23" s="203" t="s">
        <v>76</v>
      </c>
      <c r="G23" s="203"/>
      <c r="H23" s="90"/>
      <c r="I23" s="90"/>
      <c r="J23" s="188"/>
      <c r="K23" s="81">
        <v>204</v>
      </c>
      <c r="L23" s="81">
        <v>91</v>
      </c>
      <c r="M23" s="81">
        <v>47</v>
      </c>
      <c r="N23" s="91">
        <v>27</v>
      </c>
      <c r="O23" s="92">
        <v>0</v>
      </c>
      <c r="P23" s="93">
        <f>N23+O23</f>
        <v>27</v>
      </c>
      <c r="Q23" s="82">
        <f>IFERROR(P23/M23,"-")</f>
        <v>0.57446808510638</v>
      </c>
      <c r="R23" s="81">
        <v>8</v>
      </c>
      <c r="S23" s="81">
        <v>4</v>
      </c>
      <c r="T23" s="82">
        <f>IFERROR(S23/(O23+P23),"-")</f>
        <v>0.14814814814815</v>
      </c>
      <c r="U23" s="182"/>
      <c r="V23" s="84">
        <v>8</v>
      </c>
      <c r="W23" s="82">
        <f>IF(P23=0,"-",V23/P23)</f>
        <v>0.2962962962963</v>
      </c>
      <c r="X23" s="186">
        <v>1739000</v>
      </c>
      <c r="Y23" s="187">
        <f>IFERROR(X23/P23,"-")</f>
        <v>64407.407407407</v>
      </c>
      <c r="Z23" s="187">
        <f>IFERROR(X23/V23,"-")</f>
        <v>217375</v>
      </c>
      <c r="AA23" s="188"/>
      <c r="AB23" s="85"/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3</v>
      </c>
      <c r="BF23" s="113">
        <f>IF(P23=0,"",IF(BE23=0,"",(BE23/P23)))</f>
        <v>0.11111111111111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10</v>
      </c>
      <c r="BO23" s="120">
        <f>IF(P23=0,"",IF(BN23=0,"",(BN23/P23)))</f>
        <v>0.37037037037037</v>
      </c>
      <c r="BP23" s="121">
        <v>3</v>
      </c>
      <c r="BQ23" s="122">
        <f>IFERROR(BP23/BN23,"-")</f>
        <v>0.3</v>
      </c>
      <c r="BR23" s="123">
        <v>29000</v>
      </c>
      <c r="BS23" s="124">
        <f>IFERROR(BR23/BN23,"-")</f>
        <v>2900</v>
      </c>
      <c r="BT23" s="125">
        <v>2</v>
      </c>
      <c r="BU23" s="125">
        <v>1</v>
      </c>
      <c r="BV23" s="125"/>
      <c r="BW23" s="126">
        <v>12</v>
      </c>
      <c r="BX23" s="127">
        <f>IF(P23=0,"",IF(BW23=0,"",(BW23/P23)))</f>
        <v>0.44444444444444</v>
      </c>
      <c r="BY23" s="128">
        <v>4</v>
      </c>
      <c r="BZ23" s="129">
        <f>IFERROR(BY23/BW23,"-")</f>
        <v>0.33333333333333</v>
      </c>
      <c r="CA23" s="130">
        <v>129000</v>
      </c>
      <c r="CB23" s="131">
        <f>IFERROR(CA23/BW23,"-")</f>
        <v>10750</v>
      </c>
      <c r="CC23" s="132">
        <v>1</v>
      </c>
      <c r="CD23" s="132"/>
      <c r="CE23" s="132">
        <v>3</v>
      </c>
      <c r="CF23" s="133">
        <v>2</v>
      </c>
      <c r="CG23" s="134">
        <f>IF(P23=0,"",IF(CF23=0,"",(CF23/P23)))</f>
        <v>0.074074074074074</v>
      </c>
      <c r="CH23" s="135">
        <v>1</v>
      </c>
      <c r="CI23" s="136">
        <f>IFERROR(CH23/CF23,"-")</f>
        <v>0.5</v>
      </c>
      <c r="CJ23" s="137">
        <v>1581000</v>
      </c>
      <c r="CK23" s="138">
        <f>IFERROR(CJ23/CF23,"-")</f>
        <v>790500</v>
      </c>
      <c r="CL23" s="139"/>
      <c r="CM23" s="139"/>
      <c r="CN23" s="139">
        <v>1</v>
      </c>
      <c r="CO23" s="140">
        <v>8</v>
      </c>
      <c r="CP23" s="141">
        <v>1739000</v>
      </c>
      <c r="CQ23" s="141">
        <v>1581000</v>
      </c>
      <c r="CR23" s="141"/>
      <c r="CS23" s="142" t="str">
        <f>IF(AND(CQ23=0,CR23=0),"",IF(AND(CQ23&lt;=100000,CR23&lt;=100000),"",IF(CQ23/CP23&gt;0.7,"男高",IF(CR23/CP23&gt;0.7,"女高",""))))</f>
        <v>男高</v>
      </c>
    </row>
    <row r="24" spans="1:98">
      <c r="A24" s="80">
        <f>AB24</f>
        <v>1.848</v>
      </c>
      <c r="B24" s="203" t="s">
        <v>113</v>
      </c>
      <c r="C24" s="203"/>
      <c r="D24" s="203" t="s">
        <v>62</v>
      </c>
      <c r="E24" s="203" t="s">
        <v>114</v>
      </c>
      <c r="F24" s="203" t="s">
        <v>64</v>
      </c>
      <c r="G24" s="203" t="s">
        <v>115</v>
      </c>
      <c r="H24" s="90" t="s">
        <v>116</v>
      </c>
      <c r="I24" s="90" t="s">
        <v>117</v>
      </c>
      <c r="J24" s="188">
        <v>250000</v>
      </c>
      <c r="K24" s="81">
        <v>5</v>
      </c>
      <c r="L24" s="81">
        <v>0</v>
      </c>
      <c r="M24" s="81">
        <v>17</v>
      </c>
      <c r="N24" s="91">
        <v>1</v>
      </c>
      <c r="O24" s="92">
        <v>0</v>
      </c>
      <c r="P24" s="93">
        <f>N24+O24</f>
        <v>1</v>
      </c>
      <c r="Q24" s="82">
        <f>IFERROR(P24/M24,"-")</f>
        <v>0.058823529411765</v>
      </c>
      <c r="R24" s="81">
        <v>1</v>
      </c>
      <c r="S24" s="81">
        <v>0</v>
      </c>
      <c r="T24" s="82">
        <f>IFERROR(S24/(O24+P24),"-")</f>
        <v>0</v>
      </c>
      <c r="U24" s="182">
        <f>IFERROR(J24/SUM(P24:P29),"-")</f>
        <v>14705.882352941</v>
      </c>
      <c r="V24" s="84">
        <v>1</v>
      </c>
      <c r="W24" s="82">
        <f>IF(P24=0,"-",V24/P24)</f>
        <v>1</v>
      </c>
      <c r="X24" s="186">
        <v>14000</v>
      </c>
      <c r="Y24" s="187">
        <f>IFERROR(X24/P24,"-")</f>
        <v>14000</v>
      </c>
      <c r="Z24" s="187">
        <f>IFERROR(X24/V24,"-")</f>
        <v>14000</v>
      </c>
      <c r="AA24" s="188">
        <f>SUM(X24:X29)-SUM(J24:J29)</f>
        <v>212000</v>
      </c>
      <c r="AB24" s="85">
        <f>SUM(X24:X29)/SUM(J24:J29)</f>
        <v>1.848</v>
      </c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/>
      <c r="BF24" s="113">
        <f>IF(P24=0,"",IF(BE24=0,"",(BE24/P24)))</f>
        <v>0</v>
      </c>
      <c r="BG24" s="112"/>
      <c r="BH24" s="114" t="str">
        <f>IFERROR(BG24/BE24,"-")</f>
        <v>-</v>
      </c>
      <c r="BI24" s="115"/>
      <c r="BJ24" s="116" t="str">
        <f>IFERROR(BI24/BE24,"-")</f>
        <v>-</v>
      </c>
      <c r="BK24" s="117"/>
      <c r="BL24" s="117"/>
      <c r="BM24" s="117"/>
      <c r="BN24" s="119">
        <v>1</v>
      </c>
      <c r="BO24" s="120">
        <f>IF(P24=0,"",IF(BN24=0,"",(BN24/P24)))</f>
        <v>1</v>
      </c>
      <c r="BP24" s="121">
        <v>1</v>
      </c>
      <c r="BQ24" s="122">
        <f>IFERROR(BP24/BN24,"-")</f>
        <v>1</v>
      </c>
      <c r="BR24" s="123">
        <v>14000</v>
      </c>
      <c r="BS24" s="124">
        <f>IFERROR(BR24/BN24,"-")</f>
        <v>14000</v>
      </c>
      <c r="BT24" s="125"/>
      <c r="BU24" s="125"/>
      <c r="BV24" s="125">
        <v>1</v>
      </c>
      <c r="BW24" s="126"/>
      <c r="BX24" s="127">
        <f>IF(P24=0,"",IF(BW24=0,"",(BW24/P24)))</f>
        <v>0</v>
      </c>
      <c r="BY24" s="128"/>
      <c r="BZ24" s="129" t="str">
        <f>IFERROR(BY24/BW24,"-")</f>
        <v>-</v>
      </c>
      <c r="CA24" s="130"/>
      <c r="CB24" s="131" t="str">
        <f>IFERROR(CA24/BW24,"-")</f>
        <v>-</v>
      </c>
      <c r="CC24" s="132"/>
      <c r="CD24" s="132"/>
      <c r="CE24" s="132"/>
      <c r="CF24" s="133"/>
      <c r="CG24" s="134">
        <f>IF(P24=0,"",IF(CF24=0,"",(CF24/P24)))</f>
        <v>0</v>
      </c>
      <c r="CH24" s="135"/>
      <c r="CI24" s="136" t="str">
        <f>IFERROR(CH24/CF24,"-")</f>
        <v>-</v>
      </c>
      <c r="CJ24" s="137"/>
      <c r="CK24" s="138" t="str">
        <f>IFERROR(CJ24/CF24,"-")</f>
        <v>-</v>
      </c>
      <c r="CL24" s="139"/>
      <c r="CM24" s="139"/>
      <c r="CN24" s="139"/>
      <c r="CO24" s="140">
        <v>1</v>
      </c>
      <c r="CP24" s="141">
        <v>14000</v>
      </c>
      <c r="CQ24" s="141">
        <v>14000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118</v>
      </c>
      <c r="C25" s="203"/>
      <c r="D25" s="203" t="s">
        <v>119</v>
      </c>
      <c r="E25" s="203" t="s">
        <v>91</v>
      </c>
      <c r="F25" s="203" t="s">
        <v>64</v>
      </c>
      <c r="G25" s="203" t="s">
        <v>115</v>
      </c>
      <c r="H25" s="90" t="s">
        <v>116</v>
      </c>
      <c r="I25" s="90" t="s">
        <v>120</v>
      </c>
      <c r="J25" s="188"/>
      <c r="K25" s="81">
        <v>5</v>
      </c>
      <c r="L25" s="81">
        <v>0</v>
      </c>
      <c r="M25" s="81">
        <v>25</v>
      </c>
      <c r="N25" s="91">
        <v>1</v>
      </c>
      <c r="O25" s="92">
        <v>0</v>
      </c>
      <c r="P25" s="93">
        <f>N25+O25</f>
        <v>1</v>
      </c>
      <c r="Q25" s="82">
        <f>IFERROR(P25/M25,"-")</f>
        <v>0.04</v>
      </c>
      <c r="R25" s="81">
        <v>0</v>
      </c>
      <c r="S25" s="81">
        <v>1</v>
      </c>
      <c r="T25" s="82">
        <f>IFERROR(S25/(O25+P25),"-")</f>
        <v>1</v>
      </c>
      <c r="U25" s="182"/>
      <c r="V25" s="84">
        <v>0</v>
      </c>
      <c r="W25" s="82">
        <f>IF(P25=0,"-",V25/P25)</f>
        <v>0</v>
      </c>
      <c r="X25" s="186">
        <v>0</v>
      </c>
      <c r="Y25" s="187">
        <f>IFERROR(X25/P25,"-")</f>
        <v>0</v>
      </c>
      <c r="Z25" s="187" t="str">
        <f>IFERROR(X25/V25,"-")</f>
        <v>-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1</v>
      </c>
      <c r="BG25" s="112"/>
      <c r="BH25" s="114">
        <f>IFERROR(BG25/BE25,"-")</f>
        <v>0</v>
      </c>
      <c r="BI25" s="115"/>
      <c r="BJ25" s="116">
        <f>IFERROR(BI25/BE25,"-")</f>
        <v>0</v>
      </c>
      <c r="BK25" s="117"/>
      <c r="BL25" s="117"/>
      <c r="BM25" s="117"/>
      <c r="BN25" s="119"/>
      <c r="BO25" s="120">
        <f>IF(P25=0,"",IF(BN25=0,"",(BN25/P25)))</f>
        <v>0</v>
      </c>
      <c r="BP25" s="121"/>
      <c r="BQ25" s="122" t="str">
        <f>IFERROR(BP25/BN25,"-")</f>
        <v>-</v>
      </c>
      <c r="BR25" s="123"/>
      <c r="BS25" s="124" t="str">
        <f>IFERROR(BR25/BN25,"-")</f>
        <v>-</v>
      </c>
      <c r="BT25" s="125"/>
      <c r="BU25" s="125"/>
      <c r="BV25" s="125"/>
      <c r="BW25" s="126"/>
      <c r="BX25" s="127">
        <f>IF(P25=0,"",IF(BW25=0,"",(BW25/P25)))</f>
        <v>0</v>
      </c>
      <c r="BY25" s="128"/>
      <c r="BZ25" s="129" t="str">
        <f>IFERROR(BY25/BW25,"-")</f>
        <v>-</v>
      </c>
      <c r="CA25" s="130"/>
      <c r="CB25" s="131" t="str">
        <f>IFERROR(CA25/BW25,"-")</f>
        <v>-</v>
      </c>
      <c r="CC25" s="132"/>
      <c r="CD25" s="132"/>
      <c r="CE25" s="132"/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0</v>
      </c>
      <c r="CP25" s="141">
        <v>0</v>
      </c>
      <c r="CQ25" s="141"/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121</v>
      </c>
      <c r="C26" s="203"/>
      <c r="D26" s="203" t="s">
        <v>122</v>
      </c>
      <c r="E26" s="203" t="s">
        <v>123</v>
      </c>
      <c r="F26" s="203" t="s">
        <v>64</v>
      </c>
      <c r="G26" s="203" t="s">
        <v>115</v>
      </c>
      <c r="H26" s="90" t="s">
        <v>116</v>
      </c>
      <c r="I26" s="90" t="s">
        <v>124</v>
      </c>
      <c r="J26" s="188"/>
      <c r="K26" s="81">
        <v>8</v>
      </c>
      <c r="L26" s="81">
        <v>0</v>
      </c>
      <c r="M26" s="81">
        <v>9</v>
      </c>
      <c r="N26" s="91">
        <v>1</v>
      </c>
      <c r="O26" s="92">
        <v>0</v>
      </c>
      <c r="P26" s="93">
        <f>N26+O26</f>
        <v>1</v>
      </c>
      <c r="Q26" s="82">
        <f>IFERROR(P26/M26,"-")</f>
        <v>0.11111111111111</v>
      </c>
      <c r="R26" s="81">
        <v>0</v>
      </c>
      <c r="S26" s="81">
        <v>1</v>
      </c>
      <c r="T26" s="82">
        <f>IFERROR(S26/(O26+P26),"-")</f>
        <v>1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/>
      <c r="AW26" s="107">
        <f>IF(P26=0,"",IF(AV26=0,"",(AV26/P26)))</f>
        <v>0</v>
      </c>
      <c r="AX26" s="106"/>
      <c r="AY26" s="108" t="str">
        <f>IFERROR(AX26/AV26,"-")</f>
        <v>-</v>
      </c>
      <c r="AZ26" s="109"/>
      <c r="BA26" s="110" t="str">
        <f>IFERROR(AZ26/AV26,"-")</f>
        <v>-</v>
      </c>
      <c r="BB26" s="111"/>
      <c r="BC26" s="111"/>
      <c r="BD26" s="111"/>
      <c r="BE26" s="112">
        <v>1</v>
      </c>
      <c r="BF26" s="113">
        <f>IF(P26=0,"",IF(BE26=0,"",(BE26/P26)))</f>
        <v>1</v>
      </c>
      <c r="BG26" s="112"/>
      <c r="BH26" s="114">
        <f>IFERROR(BG26/BE26,"-")</f>
        <v>0</v>
      </c>
      <c r="BI26" s="115"/>
      <c r="BJ26" s="116">
        <f>IFERROR(BI26/BE26,"-")</f>
        <v>0</v>
      </c>
      <c r="BK26" s="117"/>
      <c r="BL26" s="117"/>
      <c r="BM26" s="117"/>
      <c r="BN26" s="119"/>
      <c r="BO26" s="120">
        <f>IF(P26=0,"",IF(BN26=0,"",(BN26/P26)))</f>
        <v>0</v>
      </c>
      <c r="BP26" s="121"/>
      <c r="BQ26" s="122" t="str">
        <f>IFERROR(BP26/BN26,"-")</f>
        <v>-</v>
      </c>
      <c r="BR26" s="123"/>
      <c r="BS26" s="124" t="str">
        <f>IFERROR(BR26/BN26,"-")</f>
        <v>-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125</v>
      </c>
      <c r="C27" s="203"/>
      <c r="D27" s="203" t="s">
        <v>126</v>
      </c>
      <c r="E27" s="203" t="s">
        <v>127</v>
      </c>
      <c r="F27" s="203" t="s">
        <v>64</v>
      </c>
      <c r="G27" s="203" t="s">
        <v>115</v>
      </c>
      <c r="H27" s="90" t="s">
        <v>116</v>
      </c>
      <c r="I27" s="90"/>
      <c r="J27" s="188"/>
      <c r="K27" s="81">
        <v>2</v>
      </c>
      <c r="L27" s="81">
        <v>0</v>
      </c>
      <c r="M27" s="81">
        <v>9</v>
      </c>
      <c r="N27" s="91">
        <v>2</v>
      </c>
      <c r="O27" s="92">
        <v>0</v>
      </c>
      <c r="P27" s="93">
        <f>N27+O27</f>
        <v>2</v>
      </c>
      <c r="Q27" s="82">
        <f>IFERROR(P27/M27,"-")</f>
        <v>0.22222222222222</v>
      </c>
      <c r="R27" s="81">
        <v>0</v>
      </c>
      <c r="S27" s="81">
        <v>2</v>
      </c>
      <c r="T27" s="82">
        <f>IFERROR(S27/(O27+P27),"-")</f>
        <v>1</v>
      </c>
      <c r="U27" s="182"/>
      <c r="V27" s="84">
        <v>0</v>
      </c>
      <c r="W27" s="82">
        <f>IF(P27=0,"-",V27/P27)</f>
        <v>0</v>
      </c>
      <c r="X27" s="186">
        <v>0</v>
      </c>
      <c r="Y27" s="187">
        <f>IFERROR(X27/P27,"-")</f>
        <v>0</v>
      </c>
      <c r="Z27" s="187" t="str">
        <f>IFERROR(X27/V27,"-")</f>
        <v>-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1</v>
      </c>
      <c r="BF27" s="113">
        <f>IF(P27=0,"",IF(BE27=0,"",(BE27/P27)))</f>
        <v>0.5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1</v>
      </c>
      <c r="BO27" s="120">
        <f>IF(P27=0,"",IF(BN27=0,"",(BN27/P27)))</f>
        <v>0.5</v>
      </c>
      <c r="BP27" s="121"/>
      <c r="BQ27" s="122">
        <f>IFERROR(BP27/BN27,"-")</f>
        <v>0</v>
      </c>
      <c r="BR27" s="123"/>
      <c r="BS27" s="124">
        <f>IFERROR(BR27/BN27,"-")</f>
        <v>0</v>
      </c>
      <c r="BT27" s="125"/>
      <c r="BU27" s="125"/>
      <c r="BV27" s="125"/>
      <c r="BW27" s="126"/>
      <c r="BX27" s="127">
        <f>IF(P27=0,"",IF(BW27=0,"",(BW27/P27)))</f>
        <v>0</v>
      </c>
      <c r="BY27" s="128"/>
      <c r="BZ27" s="129" t="str">
        <f>IFERROR(BY27/BW27,"-")</f>
        <v>-</v>
      </c>
      <c r="CA27" s="130"/>
      <c r="CB27" s="131" t="str">
        <f>IFERROR(CA27/BW27,"-")</f>
        <v>-</v>
      </c>
      <c r="CC27" s="132"/>
      <c r="CD27" s="132"/>
      <c r="CE27" s="132"/>
      <c r="CF27" s="133"/>
      <c r="CG27" s="134">
        <f>IF(P27=0,"",IF(CF27=0,"",(CF27/P27)))</f>
        <v>0</v>
      </c>
      <c r="CH27" s="135"/>
      <c r="CI27" s="136" t="str">
        <f>IFERROR(CH27/CF27,"-")</f>
        <v>-</v>
      </c>
      <c r="CJ27" s="137"/>
      <c r="CK27" s="138" t="str">
        <f>IFERROR(CJ27/CF27,"-")</f>
        <v>-</v>
      </c>
      <c r="CL27" s="139"/>
      <c r="CM27" s="139"/>
      <c r="CN27" s="139"/>
      <c r="CO27" s="140">
        <v>0</v>
      </c>
      <c r="CP27" s="141">
        <v>0</v>
      </c>
      <c r="CQ27" s="141"/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/>
      <c r="B28" s="203" t="s">
        <v>128</v>
      </c>
      <c r="C28" s="203"/>
      <c r="D28" s="203" t="s">
        <v>129</v>
      </c>
      <c r="E28" s="203" t="s">
        <v>63</v>
      </c>
      <c r="F28" s="203" t="s">
        <v>64</v>
      </c>
      <c r="G28" s="203" t="s">
        <v>115</v>
      </c>
      <c r="H28" s="90" t="s">
        <v>116</v>
      </c>
      <c r="I28" s="90"/>
      <c r="J28" s="188"/>
      <c r="K28" s="81">
        <v>5</v>
      </c>
      <c r="L28" s="81">
        <v>0</v>
      </c>
      <c r="M28" s="81">
        <v>15</v>
      </c>
      <c r="N28" s="91">
        <v>1</v>
      </c>
      <c r="O28" s="92">
        <v>0</v>
      </c>
      <c r="P28" s="93">
        <f>N28+O28</f>
        <v>1</v>
      </c>
      <c r="Q28" s="82">
        <f>IFERROR(P28/M28,"-")</f>
        <v>0.066666666666667</v>
      </c>
      <c r="R28" s="81">
        <v>0</v>
      </c>
      <c r="S28" s="81">
        <v>0</v>
      </c>
      <c r="T28" s="82">
        <f>IFERROR(S28/(O28+P28),"-")</f>
        <v>0</v>
      </c>
      <c r="U28" s="182"/>
      <c r="V28" s="84">
        <v>0</v>
      </c>
      <c r="W28" s="82">
        <f>IF(P28=0,"-",V28/P28)</f>
        <v>0</v>
      </c>
      <c r="X28" s="186">
        <v>0</v>
      </c>
      <c r="Y28" s="187">
        <f>IFERROR(X28/P28,"-")</f>
        <v>0</v>
      </c>
      <c r="Z28" s="187" t="str">
        <f>IFERROR(X28/V28,"-")</f>
        <v>-</v>
      </c>
      <c r="AA28" s="188"/>
      <c r="AB28" s="85"/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1</v>
      </c>
      <c r="BF28" s="113">
        <f>IF(P28=0,"",IF(BE28=0,"",(BE28/P28)))</f>
        <v>1</v>
      </c>
      <c r="BG28" s="112"/>
      <c r="BH28" s="114">
        <f>IFERROR(BG28/BE28,"-")</f>
        <v>0</v>
      </c>
      <c r="BI28" s="115"/>
      <c r="BJ28" s="116">
        <f>IFERROR(BI28/BE28,"-")</f>
        <v>0</v>
      </c>
      <c r="BK28" s="117"/>
      <c r="BL28" s="117"/>
      <c r="BM28" s="117"/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0</v>
      </c>
      <c r="CP28" s="141">
        <v>0</v>
      </c>
      <c r="CQ28" s="141"/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130</v>
      </c>
      <c r="C29" s="203"/>
      <c r="D29" s="203" t="s">
        <v>75</v>
      </c>
      <c r="E29" s="203" t="s">
        <v>75</v>
      </c>
      <c r="F29" s="203" t="s">
        <v>76</v>
      </c>
      <c r="G29" s="203" t="s">
        <v>77</v>
      </c>
      <c r="H29" s="90"/>
      <c r="I29" s="90"/>
      <c r="J29" s="188"/>
      <c r="K29" s="81">
        <v>67</v>
      </c>
      <c r="L29" s="81">
        <v>33</v>
      </c>
      <c r="M29" s="81">
        <v>41</v>
      </c>
      <c r="N29" s="91">
        <v>11</v>
      </c>
      <c r="O29" s="92">
        <v>0</v>
      </c>
      <c r="P29" s="93">
        <f>N29+O29</f>
        <v>11</v>
      </c>
      <c r="Q29" s="82">
        <f>IFERROR(P29/M29,"-")</f>
        <v>0.26829268292683</v>
      </c>
      <c r="R29" s="81">
        <v>2</v>
      </c>
      <c r="S29" s="81">
        <v>3</v>
      </c>
      <c r="T29" s="82">
        <f>IFERROR(S29/(O29+P29),"-")</f>
        <v>0.27272727272727</v>
      </c>
      <c r="U29" s="182"/>
      <c r="V29" s="84">
        <v>4</v>
      </c>
      <c r="W29" s="82">
        <f>IF(P29=0,"-",V29/P29)</f>
        <v>0.36363636363636</v>
      </c>
      <c r="X29" s="186">
        <v>448000</v>
      </c>
      <c r="Y29" s="187">
        <f>IFERROR(X29/P29,"-")</f>
        <v>40727.272727273</v>
      </c>
      <c r="Z29" s="187">
        <f>IFERROR(X29/V29,"-")</f>
        <v>112000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>
        <v>1</v>
      </c>
      <c r="AN29" s="101">
        <f>IF(P29=0,"",IF(AM29=0,"",(AM29/P29)))</f>
        <v>0.090909090909091</v>
      </c>
      <c r="AO29" s="100"/>
      <c r="AP29" s="102">
        <f>IFERROR(AP29/AM29,"-")</f>
        <v>0</v>
      </c>
      <c r="AQ29" s="103"/>
      <c r="AR29" s="104">
        <f>IFERROR(AQ29/AM29,"-")</f>
        <v>0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>
        <v>1</v>
      </c>
      <c r="BF29" s="113">
        <f>IF(P29=0,"",IF(BE29=0,"",(BE29/P29)))</f>
        <v>0.090909090909091</v>
      </c>
      <c r="BG29" s="112"/>
      <c r="BH29" s="114">
        <f>IFERROR(BG29/BE29,"-")</f>
        <v>0</v>
      </c>
      <c r="BI29" s="115"/>
      <c r="BJ29" s="116">
        <f>IFERROR(BI29/BE29,"-")</f>
        <v>0</v>
      </c>
      <c r="BK29" s="117"/>
      <c r="BL29" s="117"/>
      <c r="BM29" s="117"/>
      <c r="BN29" s="119">
        <v>4</v>
      </c>
      <c r="BO29" s="120">
        <f>IF(P29=0,"",IF(BN29=0,"",(BN29/P29)))</f>
        <v>0.36363636363636</v>
      </c>
      <c r="BP29" s="121">
        <v>1</v>
      </c>
      <c r="BQ29" s="122">
        <f>IFERROR(BP29/BN29,"-")</f>
        <v>0.25</v>
      </c>
      <c r="BR29" s="123">
        <v>281000</v>
      </c>
      <c r="BS29" s="124">
        <f>IFERROR(BR29/BN29,"-")</f>
        <v>70250</v>
      </c>
      <c r="BT29" s="125"/>
      <c r="BU29" s="125"/>
      <c r="BV29" s="125">
        <v>1</v>
      </c>
      <c r="BW29" s="126">
        <v>3</v>
      </c>
      <c r="BX29" s="127">
        <f>IF(P29=0,"",IF(BW29=0,"",(BW29/P29)))</f>
        <v>0.27272727272727</v>
      </c>
      <c r="BY29" s="128">
        <v>2</v>
      </c>
      <c r="BZ29" s="129">
        <f>IFERROR(BY29/BW29,"-")</f>
        <v>0.66666666666667</v>
      </c>
      <c r="CA29" s="130">
        <v>147000</v>
      </c>
      <c r="CB29" s="131">
        <f>IFERROR(CA29/BW29,"-")</f>
        <v>49000</v>
      </c>
      <c r="CC29" s="132"/>
      <c r="CD29" s="132"/>
      <c r="CE29" s="132">
        <v>2</v>
      </c>
      <c r="CF29" s="133">
        <v>2</v>
      </c>
      <c r="CG29" s="134">
        <f>IF(P29=0,"",IF(CF29=0,"",(CF29/P29)))</f>
        <v>0.18181818181818</v>
      </c>
      <c r="CH29" s="135">
        <v>1</v>
      </c>
      <c r="CI29" s="136">
        <f>IFERROR(CH29/CF29,"-")</f>
        <v>0.5</v>
      </c>
      <c r="CJ29" s="137">
        <v>20000</v>
      </c>
      <c r="CK29" s="138">
        <f>IFERROR(CJ29/CF29,"-")</f>
        <v>10000</v>
      </c>
      <c r="CL29" s="139"/>
      <c r="CM29" s="139">
        <v>1</v>
      </c>
      <c r="CN29" s="139"/>
      <c r="CO29" s="140">
        <v>4</v>
      </c>
      <c r="CP29" s="141">
        <v>448000</v>
      </c>
      <c r="CQ29" s="141">
        <v>281000</v>
      </c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>
        <f>AB30</f>
        <v>0.92</v>
      </c>
      <c r="B30" s="203" t="s">
        <v>131</v>
      </c>
      <c r="C30" s="203"/>
      <c r="D30" s="203" t="s">
        <v>99</v>
      </c>
      <c r="E30" s="203" t="s">
        <v>100</v>
      </c>
      <c r="F30" s="203" t="s">
        <v>64</v>
      </c>
      <c r="G30" s="203" t="s">
        <v>132</v>
      </c>
      <c r="H30" s="90" t="s">
        <v>133</v>
      </c>
      <c r="I30" s="90" t="s">
        <v>134</v>
      </c>
      <c r="J30" s="188">
        <v>125000</v>
      </c>
      <c r="K30" s="81">
        <v>3</v>
      </c>
      <c r="L30" s="81">
        <v>0</v>
      </c>
      <c r="M30" s="81">
        <v>14</v>
      </c>
      <c r="N30" s="91">
        <v>2</v>
      </c>
      <c r="O30" s="92">
        <v>0</v>
      </c>
      <c r="P30" s="93">
        <f>N30+O30</f>
        <v>2</v>
      </c>
      <c r="Q30" s="82">
        <f>IFERROR(P30/M30,"-")</f>
        <v>0.14285714285714</v>
      </c>
      <c r="R30" s="81">
        <v>0</v>
      </c>
      <c r="S30" s="81">
        <v>1</v>
      </c>
      <c r="T30" s="82">
        <f>IFERROR(S30/(O30+P30),"-")</f>
        <v>0.5</v>
      </c>
      <c r="U30" s="182">
        <f>IFERROR(J30/SUM(P30:P33),"-")</f>
        <v>10416.666666667</v>
      </c>
      <c r="V30" s="84">
        <v>1</v>
      </c>
      <c r="W30" s="82">
        <f>IF(P30=0,"-",V30/P30)</f>
        <v>0.5</v>
      </c>
      <c r="X30" s="186">
        <v>1000</v>
      </c>
      <c r="Y30" s="187">
        <f>IFERROR(X30/P30,"-")</f>
        <v>500</v>
      </c>
      <c r="Z30" s="187">
        <f>IFERROR(X30/V30,"-")</f>
        <v>1000</v>
      </c>
      <c r="AA30" s="188">
        <f>SUM(X30:X33)-SUM(J30:J33)</f>
        <v>-10000</v>
      </c>
      <c r="AB30" s="85">
        <f>SUM(X30:X33)/SUM(J30:J33)</f>
        <v>0.92</v>
      </c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/>
      <c r="BO30" s="120">
        <f>IF(P30=0,"",IF(BN30=0,"",(BN30/P30)))</f>
        <v>0</v>
      </c>
      <c r="BP30" s="121"/>
      <c r="BQ30" s="122" t="str">
        <f>IFERROR(BP30/BN30,"-")</f>
        <v>-</v>
      </c>
      <c r="BR30" s="123"/>
      <c r="BS30" s="124" t="str">
        <f>IFERROR(BR30/BN30,"-")</f>
        <v>-</v>
      </c>
      <c r="BT30" s="125"/>
      <c r="BU30" s="125"/>
      <c r="BV30" s="125"/>
      <c r="BW30" s="126">
        <v>1</v>
      </c>
      <c r="BX30" s="127">
        <f>IF(P30=0,"",IF(BW30=0,"",(BW30/P30)))</f>
        <v>0.5</v>
      </c>
      <c r="BY30" s="128">
        <v>1</v>
      </c>
      <c r="BZ30" s="129">
        <f>IFERROR(BY30/BW30,"-")</f>
        <v>1</v>
      </c>
      <c r="CA30" s="130">
        <v>1000</v>
      </c>
      <c r="CB30" s="131">
        <f>IFERROR(CA30/BW30,"-")</f>
        <v>1000</v>
      </c>
      <c r="CC30" s="132">
        <v>1</v>
      </c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1</v>
      </c>
      <c r="CP30" s="141">
        <v>1000</v>
      </c>
      <c r="CQ30" s="141">
        <v>1000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135</v>
      </c>
      <c r="C31" s="203"/>
      <c r="D31" s="203" t="s">
        <v>104</v>
      </c>
      <c r="E31" s="203" t="s">
        <v>105</v>
      </c>
      <c r="F31" s="203" t="s">
        <v>64</v>
      </c>
      <c r="G31" s="203"/>
      <c r="H31" s="90" t="s">
        <v>133</v>
      </c>
      <c r="I31" s="90" t="s">
        <v>136</v>
      </c>
      <c r="J31" s="188"/>
      <c r="K31" s="81">
        <v>5</v>
      </c>
      <c r="L31" s="81">
        <v>0</v>
      </c>
      <c r="M31" s="81">
        <v>24</v>
      </c>
      <c r="N31" s="91">
        <v>1</v>
      </c>
      <c r="O31" s="92">
        <v>0</v>
      </c>
      <c r="P31" s="93">
        <f>N31+O31</f>
        <v>1</v>
      </c>
      <c r="Q31" s="82">
        <f>IFERROR(P31/M31,"-")</f>
        <v>0.041666666666667</v>
      </c>
      <c r="R31" s="81">
        <v>0</v>
      </c>
      <c r="S31" s="81">
        <v>0</v>
      </c>
      <c r="T31" s="82">
        <f>IFERROR(S31/(O31+P31),"-")</f>
        <v>0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/>
      <c r="AN31" s="101">
        <f>IF(P31=0,"",IF(AM31=0,"",(AM31/P31)))</f>
        <v>0</v>
      </c>
      <c r="AO31" s="100"/>
      <c r="AP31" s="102" t="str">
        <f>IFERROR(AP31/AM31,"-")</f>
        <v>-</v>
      </c>
      <c r="AQ31" s="103"/>
      <c r="AR31" s="104" t="str">
        <f>IFERROR(AQ31/AM31,"-")</f>
        <v>-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1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/>
      <c r="BO31" s="120">
        <f>IF(P31=0,"",IF(BN31=0,"",(BN31/P31)))</f>
        <v>0</v>
      </c>
      <c r="BP31" s="121"/>
      <c r="BQ31" s="122" t="str">
        <f>IFERROR(BP31/BN31,"-")</f>
        <v>-</v>
      </c>
      <c r="BR31" s="123"/>
      <c r="BS31" s="124" t="str">
        <f>IFERROR(BR31/BN31,"-")</f>
        <v>-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137</v>
      </c>
      <c r="C32" s="203"/>
      <c r="D32" s="203" t="s">
        <v>107</v>
      </c>
      <c r="E32" s="203" t="s">
        <v>138</v>
      </c>
      <c r="F32" s="203" t="s">
        <v>64</v>
      </c>
      <c r="G32" s="203"/>
      <c r="H32" s="90" t="s">
        <v>133</v>
      </c>
      <c r="I32" s="90" t="s">
        <v>139</v>
      </c>
      <c r="J32" s="188"/>
      <c r="K32" s="81">
        <v>6</v>
      </c>
      <c r="L32" s="81">
        <v>0</v>
      </c>
      <c r="M32" s="81">
        <v>27</v>
      </c>
      <c r="N32" s="91">
        <v>4</v>
      </c>
      <c r="O32" s="92">
        <v>0</v>
      </c>
      <c r="P32" s="93">
        <f>N32+O32</f>
        <v>4</v>
      </c>
      <c r="Q32" s="82">
        <f>IFERROR(P32/M32,"-")</f>
        <v>0.14814814814815</v>
      </c>
      <c r="R32" s="81">
        <v>1</v>
      </c>
      <c r="S32" s="81">
        <v>1</v>
      </c>
      <c r="T32" s="82">
        <f>IFERROR(S32/(O32+P32),"-")</f>
        <v>0.25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>
        <v>3</v>
      </c>
      <c r="BF32" s="113">
        <f>IF(P32=0,"",IF(BE32=0,"",(BE32/P32)))</f>
        <v>0.75</v>
      </c>
      <c r="BG32" s="112"/>
      <c r="BH32" s="114">
        <f>IFERROR(BG32/BE32,"-")</f>
        <v>0</v>
      </c>
      <c r="BI32" s="115"/>
      <c r="BJ32" s="116">
        <f>IFERROR(BI32/BE32,"-")</f>
        <v>0</v>
      </c>
      <c r="BK32" s="117"/>
      <c r="BL32" s="117"/>
      <c r="BM32" s="117"/>
      <c r="BN32" s="119">
        <v>1</v>
      </c>
      <c r="BO32" s="120">
        <f>IF(P32=0,"",IF(BN32=0,"",(BN32/P32)))</f>
        <v>0.25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140</v>
      </c>
      <c r="C33" s="203"/>
      <c r="D33" s="203" t="s">
        <v>75</v>
      </c>
      <c r="E33" s="203" t="s">
        <v>75</v>
      </c>
      <c r="F33" s="203" t="s">
        <v>76</v>
      </c>
      <c r="G33" s="203"/>
      <c r="H33" s="90"/>
      <c r="I33" s="90"/>
      <c r="J33" s="188"/>
      <c r="K33" s="81">
        <v>43</v>
      </c>
      <c r="L33" s="81">
        <v>19</v>
      </c>
      <c r="M33" s="81">
        <v>10</v>
      </c>
      <c r="N33" s="91">
        <v>5</v>
      </c>
      <c r="O33" s="92">
        <v>0</v>
      </c>
      <c r="P33" s="93">
        <f>N33+O33</f>
        <v>5</v>
      </c>
      <c r="Q33" s="82">
        <f>IFERROR(P33/M33,"-")</f>
        <v>0.5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3</v>
      </c>
      <c r="W33" s="82">
        <f>IF(P33=0,"-",V33/P33)</f>
        <v>0.6</v>
      </c>
      <c r="X33" s="186">
        <v>114000</v>
      </c>
      <c r="Y33" s="187">
        <f>IFERROR(X33/P33,"-")</f>
        <v>22800</v>
      </c>
      <c r="Z33" s="187">
        <f>IFERROR(X33/V33,"-")</f>
        <v>38000</v>
      </c>
      <c r="AA33" s="188"/>
      <c r="AB33" s="85"/>
      <c r="AC33" s="79"/>
      <c r="AD33" s="94">
        <v>1</v>
      </c>
      <c r="AE33" s="95">
        <f>IF(P33=0,"",IF(AD33=0,"",(AD33/P33)))</f>
        <v>0.2</v>
      </c>
      <c r="AF33" s="94"/>
      <c r="AG33" s="96">
        <f>IFERROR(AF33/AD33,"-")</f>
        <v>0</v>
      </c>
      <c r="AH33" s="97"/>
      <c r="AI33" s="98">
        <f>IFERROR(AH33/AD33,"-")</f>
        <v>0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/>
      <c r="BF33" s="113">
        <f>IF(P33=0,"",IF(BE33=0,"",(BE33/P33)))</f>
        <v>0</v>
      </c>
      <c r="BG33" s="112"/>
      <c r="BH33" s="114" t="str">
        <f>IFERROR(BG33/BE33,"-")</f>
        <v>-</v>
      </c>
      <c r="BI33" s="115"/>
      <c r="BJ33" s="116" t="str">
        <f>IFERROR(BI33/BE33,"-")</f>
        <v>-</v>
      </c>
      <c r="BK33" s="117"/>
      <c r="BL33" s="117"/>
      <c r="BM33" s="117"/>
      <c r="BN33" s="119">
        <v>2</v>
      </c>
      <c r="BO33" s="120">
        <f>IF(P33=0,"",IF(BN33=0,"",(BN33/P33)))</f>
        <v>0.4</v>
      </c>
      <c r="BP33" s="121">
        <v>1</v>
      </c>
      <c r="BQ33" s="122">
        <f>IFERROR(BP33/BN33,"-")</f>
        <v>0.5</v>
      </c>
      <c r="BR33" s="123">
        <v>7000</v>
      </c>
      <c r="BS33" s="124">
        <f>IFERROR(BR33/BN33,"-")</f>
        <v>3500</v>
      </c>
      <c r="BT33" s="125"/>
      <c r="BU33" s="125"/>
      <c r="BV33" s="125">
        <v>1</v>
      </c>
      <c r="BW33" s="126">
        <v>2</v>
      </c>
      <c r="BX33" s="127">
        <f>IF(P33=0,"",IF(BW33=0,"",(BW33/P33)))</f>
        <v>0.4</v>
      </c>
      <c r="BY33" s="128">
        <v>2</v>
      </c>
      <c r="BZ33" s="129">
        <f>IFERROR(BY33/BW33,"-")</f>
        <v>1</v>
      </c>
      <c r="CA33" s="130">
        <v>107000</v>
      </c>
      <c r="CB33" s="131">
        <f>IFERROR(CA33/BW33,"-")</f>
        <v>53500</v>
      </c>
      <c r="CC33" s="132">
        <v>1</v>
      </c>
      <c r="CD33" s="132"/>
      <c r="CE33" s="132">
        <v>1</v>
      </c>
      <c r="CF33" s="133"/>
      <c r="CG33" s="134">
        <f>IF(P33=0,"",IF(CF33=0,"",(CF33/P33)))</f>
        <v>0</v>
      </c>
      <c r="CH33" s="135"/>
      <c r="CI33" s="136" t="str">
        <f>IFERROR(CH33/CF33,"-")</f>
        <v>-</v>
      </c>
      <c r="CJ33" s="137"/>
      <c r="CK33" s="138" t="str">
        <f>IFERROR(CJ33/CF33,"-")</f>
        <v>-</v>
      </c>
      <c r="CL33" s="139"/>
      <c r="CM33" s="139"/>
      <c r="CN33" s="139"/>
      <c r="CO33" s="140">
        <v>3</v>
      </c>
      <c r="CP33" s="141">
        <v>114000</v>
      </c>
      <c r="CQ33" s="141">
        <v>104000</v>
      </c>
      <c r="CR33" s="141"/>
      <c r="CS33" s="142" t="str">
        <f>IF(AND(CQ33=0,CR33=0),"",IF(AND(CQ33&lt;=100000,CR33&lt;=100000),"",IF(CQ33/CP33&gt;0.7,"男高",IF(CR33/CP33&gt;0.7,"女高",""))))</f>
        <v>男高</v>
      </c>
    </row>
    <row r="34" spans="1:98">
      <c r="A34" s="80">
        <f>AB34</f>
        <v>1.002</v>
      </c>
      <c r="B34" s="203" t="s">
        <v>141</v>
      </c>
      <c r="C34" s="203"/>
      <c r="D34" s="203" t="s">
        <v>142</v>
      </c>
      <c r="E34" s="203" t="s">
        <v>143</v>
      </c>
      <c r="F34" s="203" t="s">
        <v>64</v>
      </c>
      <c r="G34" s="203" t="s">
        <v>144</v>
      </c>
      <c r="H34" s="90" t="s">
        <v>145</v>
      </c>
      <c r="I34" s="90" t="s">
        <v>146</v>
      </c>
      <c r="J34" s="188">
        <v>500000</v>
      </c>
      <c r="K34" s="81">
        <v>38</v>
      </c>
      <c r="L34" s="81">
        <v>0</v>
      </c>
      <c r="M34" s="81">
        <v>172</v>
      </c>
      <c r="N34" s="91">
        <v>14</v>
      </c>
      <c r="O34" s="92">
        <v>0</v>
      </c>
      <c r="P34" s="93">
        <f>N34+O34</f>
        <v>14</v>
      </c>
      <c r="Q34" s="82">
        <f>IFERROR(P34/M34,"-")</f>
        <v>0.081395348837209</v>
      </c>
      <c r="R34" s="81">
        <v>1</v>
      </c>
      <c r="S34" s="81">
        <v>3</v>
      </c>
      <c r="T34" s="82">
        <f>IFERROR(S34/(O34+P34),"-")</f>
        <v>0.21428571428571</v>
      </c>
      <c r="U34" s="182">
        <f>IFERROR(J34/SUM(P34:P37),"-")</f>
        <v>9433.9622641509</v>
      </c>
      <c r="V34" s="84">
        <v>5</v>
      </c>
      <c r="W34" s="82">
        <f>IF(P34=0,"-",V34/P34)</f>
        <v>0.35714285714286</v>
      </c>
      <c r="X34" s="186">
        <v>289000</v>
      </c>
      <c r="Y34" s="187">
        <f>IFERROR(X34/P34,"-")</f>
        <v>20642.857142857</v>
      </c>
      <c r="Z34" s="187">
        <f>IFERROR(X34/V34,"-")</f>
        <v>57800</v>
      </c>
      <c r="AA34" s="188">
        <f>SUM(X34:X37)-SUM(J34:J37)</f>
        <v>1000</v>
      </c>
      <c r="AB34" s="85">
        <f>SUM(X34:X37)/SUM(J34:J37)</f>
        <v>1.002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/>
      <c r="AW34" s="107">
        <f>IF(P34=0,"",IF(AV34=0,"",(AV34/P34)))</f>
        <v>0</v>
      </c>
      <c r="AX34" s="106"/>
      <c r="AY34" s="108" t="str">
        <f>IFERROR(AX34/AV34,"-")</f>
        <v>-</v>
      </c>
      <c r="AZ34" s="109"/>
      <c r="BA34" s="110" t="str">
        <f>IFERROR(AZ34/AV34,"-")</f>
        <v>-</v>
      </c>
      <c r="BB34" s="111"/>
      <c r="BC34" s="111"/>
      <c r="BD34" s="111"/>
      <c r="BE34" s="112">
        <v>1</v>
      </c>
      <c r="BF34" s="113">
        <f>IF(P34=0,"",IF(BE34=0,"",(BE34/P34)))</f>
        <v>0.071428571428571</v>
      </c>
      <c r="BG34" s="112"/>
      <c r="BH34" s="114">
        <f>IFERROR(BG34/BE34,"-")</f>
        <v>0</v>
      </c>
      <c r="BI34" s="115"/>
      <c r="BJ34" s="116">
        <f>IFERROR(BI34/BE34,"-")</f>
        <v>0</v>
      </c>
      <c r="BK34" s="117"/>
      <c r="BL34" s="117"/>
      <c r="BM34" s="117"/>
      <c r="BN34" s="119">
        <v>5</v>
      </c>
      <c r="BO34" s="120">
        <f>IF(P34=0,"",IF(BN34=0,"",(BN34/P34)))</f>
        <v>0.35714285714286</v>
      </c>
      <c r="BP34" s="121">
        <v>1</v>
      </c>
      <c r="BQ34" s="122">
        <f>IFERROR(BP34/BN34,"-")</f>
        <v>0.2</v>
      </c>
      <c r="BR34" s="123">
        <v>30000</v>
      </c>
      <c r="BS34" s="124">
        <f>IFERROR(BR34/BN34,"-")</f>
        <v>6000</v>
      </c>
      <c r="BT34" s="125"/>
      <c r="BU34" s="125"/>
      <c r="BV34" s="125">
        <v>1</v>
      </c>
      <c r="BW34" s="126">
        <v>5</v>
      </c>
      <c r="BX34" s="127">
        <f>IF(P34=0,"",IF(BW34=0,"",(BW34/P34)))</f>
        <v>0.35714285714286</v>
      </c>
      <c r="BY34" s="128">
        <v>3</v>
      </c>
      <c r="BZ34" s="129">
        <f>IFERROR(BY34/BW34,"-")</f>
        <v>0.6</v>
      </c>
      <c r="CA34" s="130">
        <v>251000</v>
      </c>
      <c r="CB34" s="131">
        <f>IFERROR(CA34/BW34,"-")</f>
        <v>50200</v>
      </c>
      <c r="CC34" s="132">
        <v>1</v>
      </c>
      <c r="CD34" s="132"/>
      <c r="CE34" s="132">
        <v>2</v>
      </c>
      <c r="CF34" s="133">
        <v>3</v>
      </c>
      <c r="CG34" s="134">
        <f>IF(P34=0,"",IF(CF34=0,"",(CF34/P34)))</f>
        <v>0.21428571428571</v>
      </c>
      <c r="CH34" s="135">
        <v>1</v>
      </c>
      <c r="CI34" s="136">
        <f>IFERROR(CH34/CF34,"-")</f>
        <v>0.33333333333333</v>
      </c>
      <c r="CJ34" s="137">
        <v>8000</v>
      </c>
      <c r="CK34" s="138">
        <f>IFERROR(CJ34/CF34,"-")</f>
        <v>2666.6666666667</v>
      </c>
      <c r="CL34" s="139"/>
      <c r="CM34" s="139">
        <v>1</v>
      </c>
      <c r="CN34" s="139"/>
      <c r="CO34" s="140">
        <v>5</v>
      </c>
      <c r="CP34" s="141">
        <v>289000</v>
      </c>
      <c r="CQ34" s="141">
        <v>190000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147</v>
      </c>
      <c r="C35" s="203"/>
      <c r="D35" s="203" t="s">
        <v>148</v>
      </c>
      <c r="E35" s="203" t="s">
        <v>149</v>
      </c>
      <c r="F35" s="203" t="s">
        <v>64</v>
      </c>
      <c r="G35" s="203"/>
      <c r="H35" s="90" t="s">
        <v>145</v>
      </c>
      <c r="I35" s="90"/>
      <c r="J35" s="188"/>
      <c r="K35" s="81">
        <v>22</v>
      </c>
      <c r="L35" s="81">
        <v>0</v>
      </c>
      <c r="M35" s="81">
        <v>104</v>
      </c>
      <c r="N35" s="91">
        <v>13</v>
      </c>
      <c r="O35" s="92">
        <v>0</v>
      </c>
      <c r="P35" s="93">
        <f>N35+O35</f>
        <v>13</v>
      </c>
      <c r="Q35" s="82">
        <f>IFERROR(P35/M35,"-")</f>
        <v>0.125</v>
      </c>
      <c r="R35" s="81">
        <v>0</v>
      </c>
      <c r="S35" s="81">
        <v>5</v>
      </c>
      <c r="T35" s="82">
        <f>IFERROR(S35/(O35+P35),"-")</f>
        <v>0.38461538461538</v>
      </c>
      <c r="U35" s="182"/>
      <c r="V35" s="84">
        <v>2</v>
      </c>
      <c r="W35" s="82">
        <f>IF(P35=0,"-",V35/P35)</f>
        <v>0.15384615384615</v>
      </c>
      <c r="X35" s="186">
        <v>3000</v>
      </c>
      <c r="Y35" s="187">
        <f>IFERROR(X35/P35,"-")</f>
        <v>230.76923076923</v>
      </c>
      <c r="Z35" s="187">
        <f>IFERROR(X35/V35,"-")</f>
        <v>1500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6</v>
      </c>
      <c r="BF35" s="113">
        <f>IF(P35=0,"",IF(BE35=0,"",(BE35/P35)))</f>
        <v>0.46153846153846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5</v>
      </c>
      <c r="BO35" s="120">
        <f>IF(P35=0,"",IF(BN35=0,"",(BN35/P35)))</f>
        <v>0.38461538461538</v>
      </c>
      <c r="BP35" s="121">
        <v>1</v>
      </c>
      <c r="BQ35" s="122">
        <f>IFERROR(BP35/BN35,"-")</f>
        <v>0.2</v>
      </c>
      <c r="BR35" s="123">
        <v>1000</v>
      </c>
      <c r="BS35" s="124">
        <f>IFERROR(BR35/BN35,"-")</f>
        <v>200</v>
      </c>
      <c r="BT35" s="125">
        <v>1</v>
      </c>
      <c r="BU35" s="125"/>
      <c r="BV35" s="125"/>
      <c r="BW35" s="126">
        <v>1</v>
      </c>
      <c r="BX35" s="127">
        <f>IF(P35=0,"",IF(BW35=0,"",(BW35/P35)))</f>
        <v>0.076923076923077</v>
      </c>
      <c r="BY35" s="128"/>
      <c r="BZ35" s="129">
        <f>IFERROR(BY35/BW35,"-")</f>
        <v>0</v>
      </c>
      <c r="CA35" s="130"/>
      <c r="CB35" s="131">
        <f>IFERROR(CA35/BW35,"-")</f>
        <v>0</v>
      </c>
      <c r="CC35" s="132"/>
      <c r="CD35" s="132"/>
      <c r="CE35" s="132"/>
      <c r="CF35" s="133">
        <v>1</v>
      </c>
      <c r="CG35" s="134">
        <f>IF(P35=0,"",IF(CF35=0,"",(CF35/P35)))</f>
        <v>0.076923076923077</v>
      </c>
      <c r="CH35" s="135">
        <v>1</v>
      </c>
      <c r="CI35" s="136">
        <f>IFERROR(CH35/CF35,"-")</f>
        <v>1</v>
      </c>
      <c r="CJ35" s="137">
        <v>2000</v>
      </c>
      <c r="CK35" s="138">
        <f>IFERROR(CJ35/CF35,"-")</f>
        <v>2000</v>
      </c>
      <c r="CL35" s="139">
        <v>1</v>
      </c>
      <c r="CM35" s="139"/>
      <c r="CN35" s="139"/>
      <c r="CO35" s="140">
        <v>2</v>
      </c>
      <c r="CP35" s="141">
        <v>3000</v>
      </c>
      <c r="CQ35" s="141">
        <v>2000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150</v>
      </c>
      <c r="C36" s="203"/>
      <c r="D36" s="203" t="s">
        <v>151</v>
      </c>
      <c r="E36" s="203" t="s">
        <v>152</v>
      </c>
      <c r="F36" s="203" t="s">
        <v>64</v>
      </c>
      <c r="G36" s="203"/>
      <c r="H36" s="90" t="s">
        <v>145</v>
      </c>
      <c r="I36" s="90"/>
      <c r="J36" s="188"/>
      <c r="K36" s="81">
        <v>21</v>
      </c>
      <c r="L36" s="81">
        <v>0</v>
      </c>
      <c r="M36" s="81">
        <v>44</v>
      </c>
      <c r="N36" s="91">
        <v>6</v>
      </c>
      <c r="O36" s="92">
        <v>0</v>
      </c>
      <c r="P36" s="93">
        <f>N36+O36</f>
        <v>6</v>
      </c>
      <c r="Q36" s="82">
        <f>IFERROR(P36/M36,"-")</f>
        <v>0.13636363636364</v>
      </c>
      <c r="R36" s="81">
        <v>0</v>
      </c>
      <c r="S36" s="81">
        <v>2</v>
      </c>
      <c r="T36" s="82">
        <f>IFERROR(S36/(O36+P36),"-")</f>
        <v>0.33333333333333</v>
      </c>
      <c r="U36" s="182"/>
      <c r="V36" s="84">
        <v>1</v>
      </c>
      <c r="W36" s="82">
        <f>IF(P36=0,"-",V36/P36)</f>
        <v>0.16666666666667</v>
      </c>
      <c r="X36" s="186">
        <v>3000</v>
      </c>
      <c r="Y36" s="187">
        <f>IFERROR(X36/P36,"-")</f>
        <v>500</v>
      </c>
      <c r="Z36" s="187">
        <f>IFERROR(X36/V36,"-")</f>
        <v>3000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>
        <v>1</v>
      </c>
      <c r="AW36" s="107">
        <f>IF(P36=0,"",IF(AV36=0,"",(AV36/P36)))</f>
        <v>0.16666666666667</v>
      </c>
      <c r="AX36" s="106"/>
      <c r="AY36" s="108">
        <f>IFERROR(AX36/AV36,"-")</f>
        <v>0</v>
      </c>
      <c r="AZ36" s="109"/>
      <c r="BA36" s="110">
        <f>IFERROR(AZ36/AV36,"-")</f>
        <v>0</v>
      </c>
      <c r="BB36" s="111"/>
      <c r="BC36" s="111"/>
      <c r="BD36" s="111"/>
      <c r="BE36" s="112">
        <v>2</v>
      </c>
      <c r="BF36" s="113">
        <f>IF(P36=0,"",IF(BE36=0,"",(BE36/P36)))</f>
        <v>0.33333333333333</v>
      </c>
      <c r="BG36" s="112">
        <v>1</v>
      </c>
      <c r="BH36" s="114">
        <f>IFERROR(BG36/BE36,"-")</f>
        <v>0.5</v>
      </c>
      <c r="BI36" s="115">
        <v>3000</v>
      </c>
      <c r="BJ36" s="116">
        <f>IFERROR(BI36/BE36,"-")</f>
        <v>1500</v>
      </c>
      <c r="BK36" s="117">
        <v>1</v>
      </c>
      <c r="BL36" s="117"/>
      <c r="BM36" s="117"/>
      <c r="BN36" s="119">
        <v>2</v>
      </c>
      <c r="BO36" s="120">
        <f>IF(P36=0,"",IF(BN36=0,"",(BN36/P36)))</f>
        <v>0.33333333333333</v>
      </c>
      <c r="BP36" s="121"/>
      <c r="BQ36" s="122">
        <f>IFERROR(BP36/BN36,"-")</f>
        <v>0</v>
      </c>
      <c r="BR36" s="123"/>
      <c r="BS36" s="124">
        <f>IFERROR(BR36/BN36,"-")</f>
        <v>0</v>
      </c>
      <c r="BT36" s="125"/>
      <c r="BU36" s="125"/>
      <c r="BV36" s="125"/>
      <c r="BW36" s="126">
        <v>1</v>
      </c>
      <c r="BX36" s="127">
        <f>IF(P36=0,"",IF(BW36=0,"",(BW36/P36)))</f>
        <v>0.16666666666667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1</v>
      </c>
      <c r="CP36" s="141">
        <v>3000</v>
      </c>
      <c r="CQ36" s="141">
        <v>3000</v>
      </c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153</v>
      </c>
      <c r="C37" s="203"/>
      <c r="D37" s="203" t="s">
        <v>75</v>
      </c>
      <c r="E37" s="203" t="s">
        <v>75</v>
      </c>
      <c r="F37" s="203" t="s">
        <v>76</v>
      </c>
      <c r="G37" s="203"/>
      <c r="H37" s="90"/>
      <c r="I37" s="90"/>
      <c r="J37" s="188"/>
      <c r="K37" s="81">
        <v>84</v>
      </c>
      <c r="L37" s="81">
        <v>47</v>
      </c>
      <c r="M37" s="81">
        <v>34</v>
      </c>
      <c r="N37" s="91">
        <v>20</v>
      </c>
      <c r="O37" s="92">
        <v>0</v>
      </c>
      <c r="P37" s="93">
        <f>N37+O37</f>
        <v>20</v>
      </c>
      <c r="Q37" s="82">
        <f>IFERROR(P37/M37,"-")</f>
        <v>0.58823529411765</v>
      </c>
      <c r="R37" s="81">
        <v>2</v>
      </c>
      <c r="S37" s="81">
        <v>10</v>
      </c>
      <c r="T37" s="82">
        <f>IFERROR(S37/(O37+P37),"-")</f>
        <v>0.5</v>
      </c>
      <c r="U37" s="182"/>
      <c r="V37" s="84">
        <v>12</v>
      </c>
      <c r="W37" s="82">
        <f>IF(P37=0,"-",V37/P37)</f>
        <v>0.6</v>
      </c>
      <c r="X37" s="186">
        <v>206000</v>
      </c>
      <c r="Y37" s="187">
        <f>IFERROR(X37/P37,"-")</f>
        <v>10300</v>
      </c>
      <c r="Z37" s="187">
        <f>IFERROR(X37/V37,"-")</f>
        <v>17166.666666667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/>
      <c r="AN37" s="101">
        <f>IF(P37=0,"",IF(AM37=0,"",(AM37/P37)))</f>
        <v>0</v>
      </c>
      <c r="AO37" s="100"/>
      <c r="AP37" s="102" t="str">
        <f>IFERROR(AP37/AM37,"-")</f>
        <v>-</v>
      </c>
      <c r="AQ37" s="103"/>
      <c r="AR37" s="104" t="str">
        <f>IFERROR(AQ37/AM37,"-")</f>
        <v>-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2</v>
      </c>
      <c r="BF37" s="113">
        <f>IF(P37=0,"",IF(BE37=0,"",(BE37/P37)))</f>
        <v>0.1</v>
      </c>
      <c r="BG37" s="112">
        <v>1</v>
      </c>
      <c r="BH37" s="114">
        <f>IFERROR(BG37/BE37,"-")</f>
        <v>0.5</v>
      </c>
      <c r="BI37" s="115">
        <v>15000</v>
      </c>
      <c r="BJ37" s="116">
        <f>IFERROR(BI37/BE37,"-")</f>
        <v>7500</v>
      </c>
      <c r="BK37" s="117"/>
      <c r="BL37" s="117">
        <v>1</v>
      </c>
      <c r="BM37" s="117"/>
      <c r="BN37" s="119">
        <v>6</v>
      </c>
      <c r="BO37" s="120">
        <f>IF(P37=0,"",IF(BN37=0,"",(BN37/P37)))</f>
        <v>0.3</v>
      </c>
      <c r="BP37" s="121">
        <v>4</v>
      </c>
      <c r="BQ37" s="122">
        <f>IFERROR(BP37/BN37,"-")</f>
        <v>0.66666666666667</v>
      </c>
      <c r="BR37" s="123">
        <v>69000</v>
      </c>
      <c r="BS37" s="124">
        <f>IFERROR(BR37/BN37,"-")</f>
        <v>11500</v>
      </c>
      <c r="BT37" s="125">
        <v>2</v>
      </c>
      <c r="BU37" s="125"/>
      <c r="BV37" s="125">
        <v>2</v>
      </c>
      <c r="BW37" s="126">
        <v>7</v>
      </c>
      <c r="BX37" s="127">
        <f>IF(P37=0,"",IF(BW37=0,"",(BW37/P37)))</f>
        <v>0.35</v>
      </c>
      <c r="BY37" s="128">
        <v>4</v>
      </c>
      <c r="BZ37" s="129">
        <f>IFERROR(BY37/BW37,"-")</f>
        <v>0.57142857142857</v>
      </c>
      <c r="CA37" s="130">
        <v>85000</v>
      </c>
      <c r="CB37" s="131">
        <f>IFERROR(CA37/BW37,"-")</f>
        <v>12142.857142857</v>
      </c>
      <c r="CC37" s="132"/>
      <c r="CD37" s="132">
        <v>1</v>
      </c>
      <c r="CE37" s="132">
        <v>3</v>
      </c>
      <c r="CF37" s="133">
        <v>5</v>
      </c>
      <c r="CG37" s="134">
        <f>IF(P37=0,"",IF(CF37=0,"",(CF37/P37)))</f>
        <v>0.25</v>
      </c>
      <c r="CH37" s="135">
        <v>3</v>
      </c>
      <c r="CI37" s="136">
        <f>IFERROR(CH37/CF37,"-")</f>
        <v>0.6</v>
      </c>
      <c r="CJ37" s="137">
        <v>37000</v>
      </c>
      <c r="CK37" s="138">
        <f>IFERROR(CJ37/CF37,"-")</f>
        <v>7400</v>
      </c>
      <c r="CL37" s="139">
        <v>1</v>
      </c>
      <c r="CM37" s="139"/>
      <c r="CN37" s="139">
        <v>2</v>
      </c>
      <c r="CO37" s="140">
        <v>12</v>
      </c>
      <c r="CP37" s="141">
        <v>206000</v>
      </c>
      <c r="CQ37" s="141">
        <v>50000</v>
      </c>
      <c r="CR37" s="141"/>
      <c r="CS37" s="142" t="str">
        <f>IF(AND(CQ37=0,CR37=0),"",IF(AND(CQ37&lt;=100000,CR37&lt;=100000),"",IF(CQ37/CP37&gt;0.7,"男高",IF(CR37/CP37&gt;0.7,"女高",""))))</f>
        <v/>
      </c>
    </row>
    <row r="38" spans="1:98">
      <c r="A38" s="80">
        <f>AB38</f>
        <v>0.525</v>
      </c>
      <c r="B38" s="203" t="s">
        <v>154</v>
      </c>
      <c r="C38" s="203"/>
      <c r="D38" s="203" t="s">
        <v>126</v>
      </c>
      <c r="E38" s="203" t="s">
        <v>127</v>
      </c>
      <c r="F38" s="203" t="s">
        <v>64</v>
      </c>
      <c r="G38" s="203" t="s">
        <v>65</v>
      </c>
      <c r="H38" s="90" t="s">
        <v>86</v>
      </c>
      <c r="I38" s="205" t="s">
        <v>87</v>
      </c>
      <c r="J38" s="188">
        <v>120000</v>
      </c>
      <c r="K38" s="81">
        <v>13</v>
      </c>
      <c r="L38" s="81">
        <v>0</v>
      </c>
      <c r="M38" s="81">
        <v>53</v>
      </c>
      <c r="N38" s="91">
        <v>5</v>
      </c>
      <c r="O38" s="92">
        <v>0</v>
      </c>
      <c r="P38" s="93">
        <f>N38+O38</f>
        <v>5</v>
      </c>
      <c r="Q38" s="82">
        <f>IFERROR(P38/M38,"-")</f>
        <v>0.094339622641509</v>
      </c>
      <c r="R38" s="81">
        <v>0</v>
      </c>
      <c r="S38" s="81">
        <v>3</v>
      </c>
      <c r="T38" s="82">
        <f>IFERROR(S38/(O38+P38),"-")</f>
        <v>0.6</v>
      </c>
      <c r="U38" s="182">
        <f>IFERROR(J38/SUM(P38:P39),"-")</f>
        <v>7058.8235294118</v>
      </c>
      <c r="V38" s="84">
        <v>1</v>
      </c>
      <c r="W38" s="82">
        <f>IF(P38=0,"-",V38/P38)</f>
        <v>0.2</v>
      </c>
      <c r="X38" s="186">
        <v>3000</v>
      </c>
      <c r="Y38" s="187">
        <f>IFERROR(X38/P38,"-")</f>
        <v>600</v>
      </c>
      <c r="Z38" s="187">
        <f>IFERROR(X38/V38,"-")</f>
        <v>3000</v>
      </c>
      <c r="AA38" s="188">
        <f>SUM(X38:X39)-SUM(J38:J39)</f>
        <v>-57000</v>
      </c>
      <c r="AB38" s="85">
        <f>SUM(X38:X39)/SUM(J38:J39)</f>
        <v>0.525</v>
      </c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>
        <v>1</v>
      </c>
      <c r="AW38" s="107">
        <f>IF(P38=0,"",IF(AV38=0,"",(AV38/P38)))</f>
        <v>0.2</v>
      </c>
      <c r="AX38" s="106"/>
      <c r="AY38" s="108">
        <f>IFERROR(AX38/AV38,"-")</f>
        <v>0</v>
      </c>
      <c r="AZ38" s="109"/>
      <c r="BA38" s="110">
        <f>IFERROR(AZ38/AV38,"-")</f>
        <v>0</v>
      </c>
      <c r="BB38" s="111"/>
      <c r="BC38" s="111"/>
      <c r="BD38" s="111"/>
      <c r="BE38" s="112">
        <v>1</v>
      </c>
      <c r="BF38" s="113">
        <f>IF(P38=0,"",IF(BE38=0,"",(BE38/P38)))</f>
        <v>0.2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>
        <v>2</v>
      </c>
      <c r="BO38" s="120">
        <f>IF(P38=0,"",IF(BN38=0,"",(BN38/P38)))</f>
        <v>0.4</v>
      </c>
      <c r="BP38" s="121">
        <v>1</v>
      </c>
      <c r="BQ38" s="122">
        <f>IFERROR(BP38/BN38,"-")</f>
        <v>0.5</v>
      </c>
      <c r="BR38" s="123">
        <v>3000</v>
      </c>
      <c r="BS38" s="124">
        <f>IFERROR(BR38/BN38,"-")</f>
        <v>1500</v>
      </c>
      <c r="BT38" s="125">
        <v>1</v>
      </c>
      <c r="BU38" s="125"/>
      <c r="BV38" s="125"/>
      <c r="BW38" s="126">
        <v>1</v>
      </c>
      <c r="BX38" s="127">
        <f>IF(P38=0,"",IF(BW38=0,"",(BW38/P38)))</f>
        <v>0.2</v>
      </c>
      <c r="BY38" s="128"/>
      <c r="BZ38" s="129">
        <f>IFERROR(BY38/BW38,"-")</f>
        <v>0</v>
      </c>
      <c r="CA38" s="130"/>
      <c r="CB38" s="131">
        <f>IFERROR(CA38/BW38,"-")</f>
        <v>0</v>
      </c>
      <c r="CC38" s="132"/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3000</v>
      </c>
      <c r="CQ38" s="141">
        <v>3000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155</v>
      </c>
      <c r="C39" s="203"/>
      <c r="D39" s="203" t="s">
        <v>126</v>
      </c>
      <c r="E39" s="203" t="s">
        <v>127</v>
      </c>
      <c r="F39" s="203" t="s">
        <v>76</v>
      </c>
      <c r="G39" s="203"/>
      <c r="H39" s="90"/>
      <c r="I39" s="90"/>
      <c r="J39" s="188"/>
      <c r="K39" s="81">
        <v>31</v>
      </c>
      <c r="L39" s="81">
        <v>29</v>
      </c>
      <c r="M39" s="81">
        <v>13</v>
      </c>
      <c r="N39" s="91">
        <v>12</v>
      </c>
      <c r="O39" s="92">
        <v>0</v>
      </c>
      <c r="P39" s="93">
        <f>N39+O39</f>
        <v>12</v>
      </c>
      <c r="Q39" s="82">
        <f>IFERROR(P39/M39,"-")</f>
        <v>0.92307692307692</v>
      </c>
      <c r="R39" s="81">
        <v>3</v>
      </c>
      <c r="S39" s="81">
        <v>0</v>
      </c>
      <c r="T39" s="82">
        <f>IFERROR(S39/(O39+P39),"-")</f>
        <v>0</v>
      </c>
      <c r="U39" s="182"/>
      <c r="V39" s="84">
        <v>4</v>
      </c>
      <c r="W39" s="82">
        <f>IF(P39=0,"-",V39/P39)</f>
        <v>0.33333333333333</v>
      </c>
      <c r="X39" s="186">
        <v>60000</v>
      </c>
      <c r="Y39" s="187">
        <f>IFERROR(X39/P39,"-")</f>
        <v>5000</v>
      </c>
      <c r="Z39" s="187">
        <f>IFERROR(X39/V39,"-")</f>
        <v>15000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3</v>
      </c>
      <c r="BF39" s="113">
        <f>IF(P39=0,"",IF(BE39=0,"",(BE39/P39)))</f>
        <v>0.25</v>
      </c>
      <c r="BG39" s="112">
        <v>1</v>
      </c>
      <c r="BH39" s="114">
        <f>IFERROR(BG39/BE39,"-")</f>
        <v>0.33333333333333</v>
      </c>
      <c r="BI39" s="115">
        <v>50000</v>
      </c>
      <c r="BJ39" s="116">
        <f>IFERROR(BI39/BE39,"-")</f>
        <v>16666.666666667</v>
      </c>
      <c r="BK39" s="117"/>
      <c r="BL39" s="117"/>
      <c r="BM39" s="117">
        <v>1</v>
      </c>
      <c r="BN39" s="119">
        <v>2</v>
      </c>
      <c r="BO39" s="120">
        <f>IF(P39=0,"",IF(BN39=0,"",(BN39/P39)))</f>
        <v>0.16666666666667</v>
      </c>
      <c r="BP39" s="121">
        <v>1</v>
      </c>
      <c r="BQ39" s="122">
        <f>IFERROR(BP39/BN39,"-")</f>
        <v>0.5</v>
      </c>
      <c r="BR39" s="123">
        <v>5000</v>
      </c>
      <c r="BS39" s="124">
        <f>IFERROR(BR39/BN39,"-")</f>
        <v>2500</v>
      </c>
      <c r="BT39" s="125">
        <v>1</v>
      </c>
      <c r="BU39" s="125"/>
      <c r="BV39" s="125"/>
      <c r="BW39" s="126">
        <v>5</v>
      </c>
      <c r="BX39" s="127">
        <f>IF(P39=0,"",IF(BW39=0,"",(BW39/P39)))</f>
        <v>0.41666666666667</v>
      </c>
      <c r="BY39" s="128">
        <v>2</v>
      </c>
      <c r="BZ39" s="129">
        <f>IFERROR(BY39/BW39,"-")</f>
        <v>0.4</v>
      </c>
      <c r="CA39" s="130">
        <v>5000</v>
      </c>
      <c r="CB39" s="131">
        <f>IFERROR(CA39/BW39,"-")</f>
        <v>1000</v>
      </c>
      <c r="CC39" s="132">
        <v>2</v>
      </c>
      <c r="CD39" s="132"/>
      <c r="CE39" s="132"/>
      <c r="CF39" s="133">
        <v>2</v>
      </c>
      <c r="CG39" s="134">
        <f>IF(P39=0,"",IF(CF39=0,"",(CF39/P39)))</f>
        <v>0.16666666666667</v>
      </c>
      <c r="CH39" s="135"/>
      <c r="CI39" s="136">
        <f>IFERROR(CH39/CF39,"-")</f>
        <v>0</v>
      </c>
      <c r="CJ39" s="137"/>
      <c r="CK39" s="138">
        <f>IFERROR(CJ39/CF39,"-")</f>
        <v>0</v>
      </c>
      <c r="CL39" s="139"/>
      <c r="CM39" s="139"/>
      <c r="CN39" s="139"/>
      <c r="CO39" s="140">
        <v>4</v>
      </c>
      <c r="CP39" s="141">
        <v>60000</v>
      </c>
      <c r="CQ39" s="141">
        <v>50000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>
        <f>AB40</f>
        <v>0.033333333333333</v>
      </c>
      <c r="B40" s="203" t="s">
        <v>156</v>
      </c>
      <c r="C40" s="203"/>
      <c r="D40" s="203" t="s">
        <v>126</v>
      </c>
      <c r="E40" s="203" t="s">
        <v>127</v>
      </c>
      <c r="F40" s="203" t="s">
        <v>64</v>
      </c>
      <c r="G40" s="203" t="s">
        <v>69</v>
      </c>
      <c r="H40" s="90" t="s">
        <v>86</v>
      </c>
      <c r="I40" s="204" t="s">
        <v>157</v>
      </c>
      <c r="J40" s="188">
        <v>150000</v>
      </c>
      <c r="K40" s="81">
        <v>16</v>
      </c>
      <c r="L40" s="81">
        <v>0</v>
      </c>
      <c r="M40" s="81">
        <v>45</v>
      </c>
      <c r="N40" s="91">
        <v>9</v>
      </c>
      <c r="O40" s="92">
        <v>0</v>
      </c>
      <c r="P40" s="93">
        <f>N40+O40</f>
        <v>9</v>
      </c>
      <c r="Q40" s="82">
        <f>IFERROR(P40/M40,"-")</f>
        <v>0.2</v>
      </c>
      <c r="R40" s="81">
        <v>0</v>
      </c>
      <c r="S40" s="81">
        <v>4</v>
      </c>
      <c r="T40" s="82">
        <f>IFERROR(S40/(O40+P40),"-")</f>
        <v>0.44444444444444</v>
      </c>
      <c r="U40" s="182">
        <f>IFERROR(J40/SUM(P40:P41),"-")</f>
        <v>9375</v>
      </c>
      <c r="V40" s="84">
        <v>0</v>
      </c>
      <c r="W40" s="82">
        <f>IF(P40=0,"-",V40/P40)</f>
        <v>0</v>
      </c>
      <c r="X40" s="186">
        <v>0</v>
      </c>
      <c r="Y40" s="187">
        <f>IFERROR(X40/P40,"-")</f>
        <v>0</v>
      </c>
      <c r="Z40" s="187" t="str">
        <f>IFERROR(X40/V40,"-")</f>
        <v>-</v>
      </c>
      <c r="AA40" s="188">
        <f>SUM(X40:X41)-SUM(J40:J41)</f>
        <v>-145000</v>
      </c>
      <c r="AB40" s="85">
        <f>SUM(X40:X41)/SUM(J40:J41)</f>
        <v>0.033333333333333</v>
      </c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>
        <v>1</v>
      </c>
      <c r="AN40" s="101">
        <f>IF(P40=0,"",IF(AM40=0,"",(AM40/P40)))</f>
        <v>0.11111111111111</v>
      </c>
      <c r="AO40" s="100"/>
      <c r="AP40" s="102">
        <f>IFERROR(AP40/AM40,"-")</f>
        <v>0</v>
      </c>
      <c r="AQ40" s="103"/>
      <c r="AR40" s="104">
        <f>IFERROR(AQ40/AM40,"-")</f>
        <v>0</v>
      </c>
      <c r="AS40" s="105"/>
      <c r="AT40" s="105"/>
      <c r="AU40" s="105"/>
      <c r="AV40" s="106">
        <v>1</v>
      </c>
      <c r="AW40" s="107">
        <f>IF(P40=0,"",IF(AV40=0,"",(AV40/P40)))</f>
        <v>0.11111111111111</v>
      </c>
      <c r="AX40" s="106"/>
      <c r="AY40" s="108">
        <f>IFERROR(AX40/AV40,"-")</f>
        <v>0</v>
      </c>
      <c r="AZ40" s="109"/>
      <c r="BA40" s="110">
        <f>IFERROR(AZ40/AV40,"-")</f>
        <v>0</v>
      </c>
      <c r="BB40" s="111"/>
      <c r="BC40" s="111"/>
      <c r="BD40" s="111"/>
      <c r="BE40" s="112">
        <v>1</v>
      </c>
      <c r="BF40" s="113">
        <f>IF(P40=0,"",IF(BE40=0,"",(BE40/P40)))</f>
        <v>0.11111111111111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4</v>
      </c>
      <c r="BO40" s="120">
        <f>IF(P40=0,"",IF(BN40=0,"",(BN40/P40)))</f>
        <v>0.44444444444444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2</v>
      </c>
      <c r="BX40" s="127">
        <f>IF(P40=0,"",IF(BW40=0,"",(BW40/P40)))</f>
        <v>0.22222222222222</v>
      </c>
      <c r="BY40" s="128"/>
      <c r="BZ40" s="129">
        <f>IFERROR(BY40/BW40,"-")</f>
        <v>0</v>
      </c>
      <c r="CA40" s="130"/>
      <c r="CB40" s="131">
        <f>IFERROR(CA40/BW40,"-")</f>
        <v>0</v>
      </c>
      <c r="CC40" s="132"/>
      <c r="CD40" s="132"/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0</v>
      </c>
      <c r="CP40" s="141">
        <v>0</v>
      </c>
      <c r="CQ40" s="141"/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158</v>
      </c>
      <c r="C41" s="203"/>
      <c r="D41" s="203" t="s">
        <v>126</v>
      </c>
      <c r="E41" s="203" t="s">
        <v>127</v>
      </c>
      <c r="F41" s="203" t="s">
        <v>76</v>
      </c>
      <c r="G41" s="203"/>
      <c r="H41" s="90"/>
      <c r="I41" s="90"/>
      <c r="J41" s="188"/>
      <c r="K41" s="81">
        <v>24</v>
      </c>
      <c r="L41" s="81">
        <v>22</v>
      </c>
      <c r="M41" s="81">
        <v>13</v>
      </c>
      <c r="N41" s="91">
        <v>7</v>
      </c>
      <c r="O41" s="92">
        <v>0</v>
      </c>
      <c r="P41" s="93">
        <f>N41+O41</f>
        <v>7</v>
      </c>
      <c r="Q41" s="82">
        <f>IFERROR(P41/M41,"-")</f>
        <v>0.53846153846154</v>
      </c>
      <c r="R41" s="81">
        <v>1</v>
      </c>
      <c r="S41" s="81">
        <v>3</v>
      </c>
      <c r="T41" s="82">
        <f>IFERROR(S41/(O41+P41),"-")</f>
        <v>0.42857142857143</v>
      </c>
      <c r="U41" s="182"/>
      <c r="V41" s="84">
        <v>1</v>
      </c>
      <c r="W41" s="82">
        <f>IF(P41=0,"-",V41/P41)</f>
        <v>0.14285714285714</v>
      </c>
      <c r="X41" s="186">
        <v>5000</v>
      </c>
      <c r="Y41" s="187">
        <f>IFERROR(X41/P41,"-")</f>
        <v>714.28571428571</v>
      </c>
      <c r="Z41" s="187">
        <f>IFERROR(X41/V41,"-")</f>
        <v>5000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0.14285714285714</v>
      </c>
      <c r="BG41" s="112">
        <v>1</v>
      </c>
      <c r="BH41" s="114">
        <f>IFERROR(BG41/BE41,"-")</f>
        <v>1</v>
      </c>
      <c r="BI41" s="115">
        <v>5000</v>
      </c>
      <c r="BJ41" s="116">
        <f>IFERROR(BI41/BE41,"-")</f>
        <v>5000</v>
      </c>
      <c r="BK41" s="117">
        <v>1</v>
      </c>
      <c r="BL41" s="117"/>
      <c r="BM41" s="117"/>
      <c r="BN41" s="119">
        <v>4</v>
      </c>
      <c r="BO41" s="120">
        <f>IF(P41=0,"",IF(BN41=0,"",(BN41/P41)))</f>
        <v>0.57142857142857</v>
      </c>
      <c r="BP41" s="121"/>
      <c r="BQ41" s="122">
        <f>IFERROR(BP41/BN41,"-")</f>
        <v>0</v>
      </c>
      <c r="BR41" s="123"/>
      <c r="BS41" s="124">
        <f>IFERROR(BR41/BN41,"-")</f>
        <v>0</v>
      </c>
      <c r="BT41" s="125"/>
      <c r="BU41" s="125"/>
      <c r="BV41" s="125"/>
      <c r="BW41" s="126">
        <v>2</v>
      </c>
      <c r="BX41" s="127">
        <f>IF(P41=0,"",IF(BW41=0,"",(BW41/P41)))</f>
        <v>0.28571428571429</v>
      </c>
      <c r="BY41" s="128"/>
      <c r="BZ41" s="129">
        <f>IFERROR(BY41/BW41,"-")</f>
        <v>0</v>
      </c>
      <c r="CA41" s="130"/>
      <c r="CB41" s="131">
        <f>IFERROR(CA41/BW41,"-")</f>
        <v>0</v>
      </c>
      <c r="CC41" s="132"/>
      <c r="CD41" s="132"/>
      <c r="CE41" s="132"/>
      <c r="CF41" s="133"/>
      <c r="CG41" s="134">
        <f>IF(P41=0,"",IF(CF41=0,"",(CF41/P41)))</f>
        <v>0</v>
      </c>
      <c r="CH41" s="135"/>
      <c r="CI41" s="136" t="str">
        <f>IFERROR(CH41/CF41,"-")</f>
        <v>-</v>
      </c>
      <c r="CJ41" s="137"/>
      <c r="CK41" s="138" t="str">
        <f>IFERROR(CJ41/CF41,"-")</f>
        <v>-</v>
      </c>
      <c r="CL41" s="139"/>
      <c r="CM41" s="139"/>
      <c r="CN41" s="139"/>
      <c r="CO41" s="140">
        <v>1</v>
      </c>
      <c r="CP41" s="141">
        <v>5000</v>
      </c>
      <c r="CQ41" s="141">
        <v>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1.2666666666667</v>
      </c>
      <c r="B42" s="203" t="s">
        <v>159</v>
      </c>
      <c r="C42" s="203"/>
      <c r="D42" s="203" t="s">
        <v>126</v>
      </c>
      <c r="E42" s="203" t="s">
        <v>127</v>
      </c>
      <c r="F42" s="203" t="s">
        <v>64</v>
      </c>
      <c r="G42" s="203" t="s">
        <v>160</v>
      </c>
      <c r="H42" s="90" t="s">
        <v>86</v>
      </c>
      <c r="I42" s="204" t="s">
        <v>67</v>
      </c>
      <c r="J42" s="188">
        <v>150000</v>
      </c>
      <c r="K42" s="81">
        <v>10</v>
      </c>
      <c r="L42" s="81">
        <v>0</v>
      </c>
      <c r="M42" s="81">
        <v>49</v>
      </c>
      <c r="N42" s="91">
        <v>4</v>
      </c>
      <c r="O42" s="92">
        <v>0</v>
      </c>
      <c r="P42" s="93">
        <f>N42+O42</f>
        <v>4</v>
      </c>
      <c r="Q42" s="82">
        <f>IFERROR(P42/M42,"-")</f>
        <v>0.081632653061224</v>
      </c>
      <c r="R42" s="81">
        <v>0</v>
      </c>
      <c r="S42" s="81">
        <v>2</v>
      </c>
      <c r="T42" s="82">
        <f>IFERROR(S42/(O42+P42),"-")</f>
        <v>0.5</v>
      </c>
      <c r="U42" s="182">
        <f>IFERROR(J42/SUM(P42:P43),"-")</f>
        <v>13636.363636364</v>
      </c>
      <c r="V42" s="84">
        <v>1</v>
      </c>
      <c r="W42" s="82">
        <f>IF(P42=0,"-",V42/P42)</f>
        <v>0.25</v>
      </c>
      <c r="X42" s="186">
        <v>15000</v>
      </c>
      <c r="Y42" s="187">
        <f>IFERROR(X42/P42,"-")</f>
        <v>3750</v>
      </c>
      <c r="Z42" s="187">
        <f>IFERROR(X42/V42,"-")</f>
        <v>15000</v>
      </c>
      <c r="AA42" s="188">
        <f>SUM(X42:X43)-SUM(J42:J43)</f>
        <v>40000</v>
      </c>
      <c r="AB42" s="85">
        <f>SUM(X42:X43)/SUM(J42:J43)</f>
        <v>1.2666666666667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/>
      <c r="AW42" s="107">
        <f>IF(P42=0,"",IF(AV42=0,"",(AV42/P42)))</f>
        <v>0</v>
      </c>
      <c r="AX42" s="106"/>
      <c r="AY42" s="108" t="str">
        <f>IFERROR(AX42/AV42,"-")</f>
        <v>-</v>
      </c>
      <c r="AZ42" s="109"/>
      <c r="BA42" s="110" t="str">
        <f>IFERROR(AZ42/AV42,"-")</f>
        <v>-</v>
      </c>
      <c r="BB42" s="111"/>
      <c r="BC42" s="111"/>
      <c r="BD42" s="111"/>
      <c r="BE42" s="112">
        <v>2</v>
      </c>
      <c r="BF42" s="113">
        <f>IF(P42=0,"",IF(BE42=0,"",(BE42/P42)))</f>
        <v>0.5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/>
      <c r="BO42" s="120">
        <f>IF(P42=0,"",IF(BN42=0,"",(BN42/P42)))</f>
        <v>0</v>
      </c>
      <c r="BP42" s="121"/>
      <c r="BQ42" s="122" t="str">
        <f>IFERROR(BP42/BN42,"-")</f>
        <v>-</v>
      </c>
      <c r="BR42" s="123"/>
      <c r="BS42" s="124" t="str">
        <f>IFERROR(BR42/BN42,"-")</f>
        <v>-</v>
      </c>
      <c r="BT42" s="125"/>
      <c r="BU42" s="125"/>
      <c r="BV42" s="125"/>
      <c r="BW42" s="126">
        <v>2</v>
      </c>
      <c r="BX42" s="127">
        <f>IF(P42=0,"",IF(BW42=0,"",(BW42/P42)))</f>
        <v>0.5</v>
      </c>
      <c r="BY42" s="128">
        <v>1</v>
      </c>
      <c r="BZ42" s="129">
        <f>IFERROR(BY42/BW42,"-")</f>
        <v>0.5</v>
      </c>
      <c r="CA42" s="130">
        <v>15000</v>
      </c>
      <c r="CB42" s="131">
        <f>IFERROR(CA42/BW42,"-")</f>
        <v>7500</v>
      </c>
      <c r="CC42" s="132"/>
      <c r="CD42" s="132"/>
      <c r="CE42" s="132">
        <v>1</v>
      </c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15000</v>
      </c>
      <c r="CQ42" s="141">
        <v>15000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161</v>
      </c>
      <c r="C43" s="203"/>
      <c r="D43" s="203" t="s">
        <v>126</v>
      </c>
      <c r="E43" s="203" t="s">
        <v>127</v>
      </c>
      <c r="F43" s="203" t="s">
        <v>76</v>
      </c>
      <c r="G43" s="203"/>
      <c r="H43" s="90"/>
      <c r="I43" s="90"/>
      <c r="J43" s="188"/>
      <c r="K43" s="81">
        <v>31</v>
      </c>
      <c r="L43" s="81">
        <v>25</v>
      </c>
      <c r="M43" s="81">
        <v>20</v>
      </c>
      <c r="N43" s="91">
        <v>7</v>
      </c>
      <c r="O43" s="92">
        <v>0</v>
      </c>
      <c r="P43" s="93">
        <f>N43+O43</f>
        <v>7</v>
      </c>
      <c r="Q43" s="82">
        <f>IFERROR(P43/M43,"-")</f>
        <v>0.35</v>
      </c>
      <c r="R43" s="81">
        <v>1</v>
      </c>
      <c r="S43" s="81">
        <v>2</v>
      </c>
      <c r="T43" s="82">
        <f>IFERROR(S43/(O43+P43),"-")</f>
        <v>0.28571428571429</v>
      </c>
      <c r="U43" s="182"/>
      <c r="V43" s="84">
        <v>2</v>
      </c>
      <c r="W43" s="82">
        <f>IF(P43=0,"-",V43/P43)</f>
        <v>0.28571428571429</v>
      </c>
      <c r="X43" s="186">
        <v>175000</v>
      </c>
      <c r="Y43" s="187">
        <f>IFERROR(X43/P43,"-")</f>
        <v>25000</v>
      </c>
      <c r="Z43" s="187">
        <f>IFERROR(X43/V43,"-")</f>
        <v>87500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>
        <v>2</v>
      </c>
      <c r="BF43" s="113">
        <f>IF(P43=0,"",IF(BE43=0,"",(BE43/P43)))</f>
        <v>0.28571428571429</v>
      </c>
      <c r="BG43" s="112">
        <v>1</v>
      </c>
      <c r="BH43" s="114">
        <f>IFERROR(BG43/BE43,"-")</f>
        <v>0.5</v>
      </c>
      <c r="BI43" s="115">
        <v>160000</v>
      </c>
      <c r="BJ43" s="116">
        <f>IFERROR(BI43/BE43,"-")</f>
        <v>80000</v>
      </c>
      <c r="BK43" s="117"/>
      <c r="BL43" s="117"/>
      <c r="BM43" s="117">
        <v>1</v>
      </c>
      <c r="BN43" s="119">
        <v>3</v>
      </c>
      <c r="BO43" s="120">
        <f>IF(P43=0,"",IF(BN43=0,"",(BN43/P43)))</f>
        <v>0.42857142857143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/>
      <c r="BX43" s="127">
        <f>IF(P43=0,"",IF(BW43=0,"",(BW43/P43)))</f>
        <v>0</v>
      </c>
      <c r="BY43" s="128"/>
      <c r="BZ43" s="129" t="str">
        <f>IFERROR(BY43/BW43,"-")</f>
        <v>-</v>
      </c>
      <c r="CA43" s="130"/>
      <c r="CB43" s="131" t="str">
        <f>IFERROR(CA43/BW43,"-")</f>
        <v>-</v>
      </c>
      <c r="CC43" s="132"/>
      <c r="CD43" s="132"/>
      <c r="CE43" s="132"/>
      <c r="CF43" s="133">
        <v>2</v>
      </c>
      <c r="CG43" s="134">
        <f>IF(P43=0,"",IF(CF43=0,"",(CF43/P43)))</f>
        <v>0.28571428571429</v>
      </c>
      <c r="CH43" s="135">
        <v>1</v>
      </c>
      <c r="CI43" s="136">
        <f>IFERROR(CH43/CF43,"-")</f>
        <v>0.5</v>
      </c>
      <c r="CJ43" s="137">
        <v>15000</v>
      </c>
      <c r="CK43" s="138">
        <f>IFERROR(CJ43/CF43,"-")</f>
        <v>7500</v>
      </c>
      <c r="CL43" s="139"/>
      <c r="CM43" s="139">
        <v>1</v>
      </c>
      <c r="CN43" s="139"/>
      <c r="CO43" s="140">
        <v>2</v>
      </c>
      <c r="CP43" s="141">
        <v>175000</v>
      </c>
      <c r="CQ43" s="141">
        <v>160000</v>
      </c>
      <c r="CR43" s="141"/>
      <c r="CS43" s="142" t="str">
        <f>IF(AND(CQ43=0,CR43=0),"",IF(AND(CQ43&lt;=100000,CR43&lt;=100000),"",IF(CQ43/CP43&gt;0.7,"男高",IF(CR43/CP43&gt;0.7,"女高",""))))</f>
        <v>男高</v>
      </c>
    </row>
    <row r="44" spans="1:98">
      <c r="A44" s="80">
        <f>AB44</f>
        <v>1.1226</v>
      </c>
      <c r="B44" s="203" t="s">
        <v>162</v>
      </c>
      <c r="C44" s="203"/>
      <c r="D44" s="203" t="s">
        <v>122</v>
      </c>
      <c r="E44" s="203" t="s">
        <v>123</v>
      </c>
      <c r="F44" s="203" t="s">
        <v>64</v>
      </c>
      <c r="G44" s="203" t="s">
        <v>160</v>
      </c>
      <c r="H44" s="90" t="s">
        <v>86</v>
      </c>
      <c r="I44" s="205" t="s">
        <v>163</v>
      </c>
      <c r="J44" s="188">
        <v>150000</v>
      </c>
      <c r="K44" s="81">
        <v>25</v>
      </c>
      <c r="L44" s="81">
        <v>0</v>
      </c>
      <c r="M44" s="81">
        <v>61</v>
      </c>
      <c r="N44" s="91">
        <v>6</v>
      </c>
      <c r="O44" s="92">
        <v>0</v>
      </c>
      <c r="P44" s="93">
        <f>N44+O44</f>
        <v>6</v>
      </c>
      <c r="Q44" s="82">
        <f>IFERROR(P44/M44,"-")</f>
        <v>0.098360655737705</v>
      </c>
      <c r="R44" s="81">
        <v>1</v>
      </c>
      <c r="S44" s="81">
        <v>1</v>
      </c>
      <c r="T44" s="82">
        <f>IFERROR(S44/(O44+P44),"-")</f>
        <v>0.16666666666667</v>
      </c>
      <c r="U44" s="182">
        <f>IFERROR(J44/SUM(P44:P45),"-")</f>
        <v>11538.461538462</v>
      </c>
      <c r="V44" s="84">
        <v>2</v>
      </c>
      <c r="W44" s="82">
        <f>IF(P44=0,"-",V44/P44)</f>
        <v>0.33333333333333</v>
      </c>
      <c r="X44" s="186">
        <v>72000</v>
      </c>
      <c r="Y44" s="187">
        <f>IFERROR(X44/P44,"-")</f>
        <v>12000</v>
      </c>
      <c r="Z44" s="187">
        <f>IFERROR(X44/V44,"-")</f>
        <v>36000</v>
      </c>
      <c r="AA44" s="188">
        <f>SUM(X44:X45)-SUM(J44:J45)</f>
        <v>18390</v>
      </c>
      <c r="AB44" s="85">
        <f>SUM(X44:X45)/SUM(J44:J45)</f>
        <v>1.1226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1</v>
      </c>
      <c r="BF44" s="113">
        <f>IF(P44=0,"",IF(BE44=0,"",(BE44/P44)))</f>
        <v>0.16666666666667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4</v>
      </c>
      <c r="BO44" s="120">
        <f>IF(P44=0,"",IF(BN44=0,"",(BN44/P44)))</f>
        <v>0.66666666666667</v>
      </c>
      <c r="BP44" s="121">
        <v>2</v>
      </c>
      <c r="BQ44" s="122">
        <f>IFERROR(BP44/BN44,"-")</f>
        <v>0.5</v>
      </c>
      <c r="BR44" s="123">
        <v>72000</v>
      </c>
      <c r="BS44" s="124">
        <f>IFERROR(BR44/BN44,"-")</f>
        <v>18000</v>
      </c>
      <c r="BT44" s="125">
        <v>1</v>
      </c>
      <c r="BU44" s="125"/>
      <c r="BV44" s="125">
        <v>1</v>
      </c>
      <c r="BW44" s="126">
        <v>1</v>
      </c>
      <c r="BX44" s="127">
        <f>IF(P44=0,"",IF(BW44=0,"",(BW44/P44)))</f>
        <v>0.16666666666667</v>
      </c>
      <c r="BY44" s="128"/>
      <c r="BZ44" s="129">
        <f>IFERROR(BY44/BW44,"-")</f>
        <v>0</v>
      </c>
      <c r="CA44" s="130"/>
      <c r="CB44" s="131">
        <f>IFERROR(CA44/BW44,"-")</f>
        <v>0</v>
      </c>
      <c r="CC44" s="132"/>
      <c r="CD44" s="132"/>
      <c r="CE44" s="132"/>
      <c r="CF44" s="133"/>
      <c r="CG44" s="134">
        <f>IF(P44=0,"",IF(CF44=0,"",(CF44/P44)))</f>
        <v>0</v>
      </c>
      <c r="CH44" s="135"/>
      <c r="CI44" s="136" t="str">
        <f>IFERROR(CH44/CF44,"-")</f>
        <v>-</v>
      </c>
      <c r="CJ44" s="137"/>
      <c r="CK44" s="138" t="str">
        <f>IFERROR(CJ44/CF44,"-")</f>
        <v>-</v>
      </c>
      <c r="CL44" s="139"/>
      <c r="CM44" s="139"/>
      <c r="CN44" s="139"/>
      <c r="CO44" s="140">
        <v>2</v>
      </c>
      <c r="CP44" s="141">
        <v>72000</v>
      </c>
      <c r="CQ44" s="141">
        <v>69000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164</v>
      </c>
      <c r="C45" s="203"/>
      <c r="D45" s="203" t="s">
        <v>122</v>
      </c>
      <c r="E45" s="203" t="s">
        <v>123</v>
      </c>
      <c r="F45" s="203" t="s">
        <v>76</v>
      </c>
      <c r="G45" s="203"/>
      <c r="H45" s="90"/>
      <c r="I45" s="90"/>
      <c r="J45" s="188"/>
      <c r="K45" s="81">
        <v>25</v>
      </c>
      <c r="L45" s="81">
        <v>18</v>
      </c>
      <c r="M45" s="81">
        <v>2</v>
      </c>
      <c r="N45" s="91">
        <v>7</v>
      </c>
      <c r="O45" s="92">
        <v>0</v>
      </c>
      <c r="P45" s="93">
        <f>N45+O45</f>
        <v>7</v>
      </c>
      <c r="Q45" s="82">
        <f>IFERROR(P45/M45,"-")</f>
        <v>3.5</v>
      </c>
      <c r="R45" s="81">
        <v>5</v>
      </c>
      <c r="S45" s="81">
        <v>1</v>
      </c>
      <c r="T45" s="82">
        <f>IFERROR(S45/(O45+P45),"-")</f>
        <v>0.14285714285714</v>
      </c>
      <c r="U45" s="182"/>
      <c r="V45" s="84">
        <v>6</v>
      </c>
      <c r="W45" s="82">
        <f>IF(P45=0,"-",V45/P45)</f>
        <v>0.85714285714286</v>
      </c>
      <c r="X45" s="186">
        <v>96390</v>
      </c>
      <c r="Y45" s="187">
        <f>IFERROR(X45/P45,"-")</f>
        <v>13770</v>
      </c>
      <c r="Z45" s="187">
        <f>IFERROR(X45/V45,"-")</f>
        <v>16065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/>
      <c r="AN45" s="101">
        <f>IF(P45=0,"",IF(AM45=0,"",(AM45/P45)))</f>
        <v>0</v>
      </c>
      <c r="AO45" s="100"/>
      <c r="AP45" s="102" t="str">
        <f>IFERROR(AP45/AM45,"-")</f>
        <v>-</v>
      </c>
      <c r="AQ45" s="103"/>
      <c r="AR45" s="104" t="str">
        <f>IFERROR(AQ45/AM45,"-")</f>
        <v>-</v>
      </c>
      <c r="AS45" s="105"/>
      <c r="AT45" s="105"/>
      <c r="AU45" s="105"/>
      <c r="AV45" s="106"/>
      <c r="AW45" s="107">
        <f>IF(P45=0,"",IF(AV45=0,"",(AV45/P45)))</f>
        <v>0</v>
      </c>
      <c r="AX45" s="106"/>
      <c r="AY45" s="108" t="str">
        <f>IFERROR(AX45/AV45,"-")</f>
        <v>-</v>
      </c>
      <c r="AZ45" s="109"/>
      <c r="BA45" s="110" t="str">
        <f>IFERROR(AZ45/AV45,"-")</f>
        <v>-</v>
      </c>
      <c r="BB45" s="111"/>
      <c r="BC45" s="111"/>
      <c r="BD45" s="111"/>
      <c r="BE45" s="112">
        <v>1</v>
      </c>
      <c r="BF45" s="113">
        <f>IF(P45=0,"",IF(BE45=0,"",(BE45/P45)))</f>
        <v>0.14285714285714</v>
      </c>
      <c r="BG45" s="112">
        <v>1</v>
      </c>
      <c r="BH45" s="114">
        <f>IFERROR(BG45/BE45,"-")</f>
        <v>1</v>
      </c>
      <c r="BI45" s="115">
        <v>3000</v>
      </c>
      <c r="BJ45" s="116">
        <f>IFERROR(BI45/BE45,"-")</f>
        <v>3000</v>
      </c>
      <c r="BK45" s="117"/>
      <c r="BL45" s="117">
        <v>1</v>
      </c>
      <c r="BM45" s="117"/>
      <c r="BN45" s="119">
        <v>3</v>
      </c>
      <c r="BO45" s="120">
        <f>IF(P45=0,"",IF(BN45=0,"",(BN45/P45)))</f>
        <v>0.42857142857143</v>
      </c>
      <c r="BP45" s="121">
        <v>2</v>
      </c>
      <c r="BQ45" s="122">
        <f>IFERROR(BP45/BN45,"-")</f>
        <v>0.66666666666667</v>
      </c>
      <c r="BR45" s="123">
        <v>80390</v>
      </c>
      <c r="BS45" s="124">
        <f>IFERROR(BR45/BN45,"-")</f>
        <v>26796.666666667</v>
      </c>
      <c r="BT45" s="125"/>
      <c r="BU45" s="125">
        <v>2</v>
      </c>
      <c r="BV45" s="125"/>
      <c r="BW45" s="126">
        <v>1</v>
      </c>
      <c r="BX45" s="127">
        <f>IF(P45=0,"",IF(BW45=0,"",(BW45/P45)))</f>
        <v>0.14285714285714</v>
      </c>
      <c r="BY45" s="128">
        <v>1</v>
      </c>
      <c r="BZ45" s="129">
        <f>IFERROR(BY45/BW45,"-")</f>
        <v>1</v>
      </c>
      <c r="CA45" s="130">
        <v>5000</v>
      </c>
      <c r="CB45" s="131">
        <f>IFERROR(CA45/BW45,"-")</f>
        <v>5000</v>
      </c>
      <c r="CC45" s="132">
        <v>1</v>
      </c>
      <c r="CD45" s="132"/>
      <c r="CE45" s="132"/>
      <c r="CF45" s="133">
        <v>2</v>
      </c>
      <c r="CG45" s="134">
        <f>IF(P45=0,"",IF(CF45=0,"",(CF45/P45)))</f>
        <v>0.28571428571429</v>
      </c>
      <c r="CH45" s="135">
        <v>2</v>
      </c>
      <c r="CI45" s="136">
        <f>IFERROR(CH45/CF45,"-")</f>
        <v>1</v>
      </c>
      <c r="CJ45" s="137">
        <v>8000</v>
      </c>
      <c r="CK45" s="138">
        <f>IFERROR(CJ45/CF45,"-")</f>
        <v>4000</v>
      </c>
      <c r="CL45" s="139">
        <v>2</v>
      </c>
      <c r="CM45" s="139"/>
      <c r="CN45" s="139"/>
      <c r="CO45" s="140">
        <v>6</v>
      </c>
      <c r="CP45" s="141">
        <v>96390</v>
      </c>
      <c r="CQ45" s="141">
        <v>70390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>
        <f>AB46</f>
        <v>2.2684210526316</v>
      </c>
      <c r="B46" s="203" t="s">
        <v>165</v>
      </c>
      <c r="C46" s="203"/>
      <c r="D46" s="203" t="s">
        <v>122</v>
      </c>
      <c r="E46" s="203" t="s">
        <v>123</v>
      </c>
      <c r="F46" s="203" t="s">
        <v>64</v>
      </c>
      <c r="G46" s="203" t="s">
        <v>166</v>
      </c>
      <c r="H46" s="90" t="s">
        <v>66</v>
      </c>
      <c r="I46" s="204" t="s">
        <v>67</v>
      </c>
      <c r="J46" s="188">
        <v>190000</v>
      </c>
      <c r="K46" s="81">
        <v>14</v>
      </c>
      <c r="L46" s="81">
        <v>0</v>
      </c>
      <c r="M46" s="81">
        <v>61</v>
      </c>
      <c r="N46" s="91">
        <v>6</v>
      </c>
      <c r="O46" s="92">
        <v>0</v>
      </c>
      <c r="P46" s="93">
        <f>N46+O46</f>
        <v>6</v>
      </c>
      <c r="Q46" s="82">
        <f>IFERROR(P46/M46,"-")</f>
        <v>0.098360655737705</v>
      </c>
      <c r="R46" s="81">
        <v>1</v>
      </c>
      <c r="S46" s="81">
        <v>2</v>
      </c>
      <c r="T46" s="82">
        <f>IFERROR(S46/(O46+P46),"-")</f>
        <v>0.33333333333333</v>
      </c>
      <c r="U46" s="182">
        <f>IFERROR(J46/SUM(P46:P47),"-")</f>
        <v>17272.727272727</v>
      </c>
      <c r="V46" s="84">
        <v>1</v>
      </c>
      <c r="W46" s="82">
        <f>IF(P46=0,"-",V46/P46)</f>
        <v>0.16666666666667</v>
      </c>
      <c r="X46" s="186">
        <v>3000</v>
      </c>
      <c r="Y46" s="187">
        <f>IFERROR(X46/P46,"-")</f>
        <v>500</v>
      </c>
      <c r="Z46" s="187">
        <f>IFERROR(X46/V46,"-")</f>
        <v>3000</v>
      </c>
      <c r="AA46" s="188">
        <f>SUM(X46:X47)-SUM(J46:J47)</f>
        <v>241000</v>
      </c>
      <c r="AB46" s="85">
        <f>SUM(X46:X47)/SUM(J46:J47)</f>
        <v>2.2684210526316</v>
      </c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0.16666666666667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3</v>
      </c>
      <c r="BF46" s="113">
        <f>IF(P46=0,"",IF(BE46=0,"",(BE46/P46)))</f>
        <v>0.5</v>
      </c>
      <c r="BG46" s="112"/>
      <c r="BH46" s="114">
        <f>IFERROR(BG46/BE46,"-")</f>
        <v>0</v>
      </c>
      <c r="BI46" s="115"/>
      <c r="BJ46" s="116">
        <f>IFERROR(BI46/BE46,"-")</f>
        <v>0</v>
      </c>
      <c r="BK46" s="117"/>
      <c r="BL46" s="117"/>
      <c r="BM46" s="117"/>
      <c r="BN46" s="119"/>
      <c r="BO46" s="120">
        <f>IF(P46=0,"",IF(BN46=0,"",(BN46/P46)))</f>
        <v>0</v>
      </c>
      <c r="BP46" s="121"/>
      <c r="BQ46" s="122" t="str">
        <f>IFERROR(BP46/BN46,"-")</f>
        <v>-</v>
      </c>
      <c r="BR46" s="123"/>
      <c r="BS46" s="124" t="str">
        <f>IFERROR(BR46/BN46,"-")</f>
        <v>-</v>
      </c>
      <c r="BT46" s="125"/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>
        <v>2</v>
      </c>
      <c r="CG46" s="134">
        <f>IF(P46=0,"",IF(CF46=0,"",(CF46/P46)))</f>
        <v>0.33333333333333</v>
      </c>
      <c r="CH46" s="135">
        <v>1</v>
      </c>
      <c r="CI46" s="136">
        <f>IFERROR(CH46/CF46,"-")</f>
        <v>0.5</v>
      </c>
      <c r="CJ46" s="137">
        <v>3000</v>
      </c>
      <c r="CK46" s="138">
        <f>IFERROR(CJ46/CF46,"-")</f>
        <v>1500</v>
      </c>
      <c r="CL46" s="139">
        <v>1</v>
      </c>
      <c r="CM46" s="139"/>
      <c r="CN46" s="139"/>
      <c r="CO46" s="140">
        <v>1</v>
      </c>
      <c r="CP46" s="141">
        <v>3000</v>
      </c>
      <c r="CQ46" s="141">
        <v>3000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167</v>
      </c>
      <c r="C47" s="203"/>
      <c r="D47" s="203" t="s">
        <v>122</v>
      </c>
      <c r="E47" s="203" t="s">
        <v>123</v>
      </c>
      <c r="F47" s="203" t="s">
        <v>76</v>
      </c>
      <c r="G47" s="203"/>
      <c r="H47" s="90"/>
      <c r="I47" s="90"/>
      <c r="J47" s="188"/>
      <c r="K47" s="81">
        <v>19</v>
      </c>
      <c r="L47" s="81">
        <v>17</v>
      </c>
      <c r="M47" s="81">
        <v>20</v>
      </c>
      <c r="N47" s="91">
        <v>5</v>
      </c>
      <c r="O47" s="92">
        <v>0</v>
      </c>
      <c r="P47" s="93">
        <f>N47+O47</f>
        <v>5</v>
      </c>
      <c r="Q47" s="82">
        <f>IFERROR(P47/M47,"-")</f>
        <v>0.25</v>
      </c>
      <c r="R47" s="81">
        <v>1</v>
      </c>
      <c r="S47" s="81">
        <v>3</v>
      </c>
      <c r="T47" s="82">
        <f>IFERROR(S47/(O47+P47),"-")</f>
        <v>0.6</v>
      </c>
      <c r="U47" s="182"/>
      <c r="V47" s="84">
        <v>3</v>
      </c>
      <c r="W47" s="82">
        <f>IF(P47=0,"-",V47/P47)</f>
        <v>0.6</v>
      </c>
      <c r="X47" s="186">
        <v>428000</v>
      </c>
      <c r="Y47" s="187">
        <f>IFERROR(X47/P47,"-")</f>
        <v>85600</v>
      </c>
      <c r="Z47" s="187">
        <f>IFERROR(X47/V47,"-")</f>
        <v>142666.66666667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/>
      <c r="BF47" s="113">
        <f>IF(P47=0,"",IF(BE47=0,"",(BE47/P47)))</f>
        <v>0</v>
      </c>
      <c r="BG47" s="112"/>
      <c r="BH47" s="114" t="str">
        <f>IFERROR(BG47/BE47,"-")</f>
        <v>-</v>
      </c>
      <c r="BI47" s="115"/>
      <c r="BJ47" s="116" t="str">
        <f>IFERROR(BI47/BE47,"-")</f>
        <v>-</v>
      </c>
      <c r="BK47" s="117"/>
      <c r="BL47" s="117"/>
      <c r="BM47" s="117"/>
      <c r="BN47" s="119">
        <v>3</v>
      </c>
      <c r="BO47" s="120">
        <f>IF(P47=0,"",IF(BN47=0,"",(BN47/P47)))</f>
        <v>0.6</v>
      </c>
      <c r="BP47" s="121">
        <v>1</v>
      </c>
      <c r="BQ47" s="122">
        <f>IFERROR(BP47/BN47,"-")</f>
        <v>0.33333333333333</v>
      </c>
      <c r="BR47" s="123">
        <v>376000</v>
      </c>
      <c r="BS47" s="124">
        <f>IFERROR(BR47/BN47,"-")</f>
        <v>125333.33333333</v>
      </c>
      <c r="BT47" s="125"/>
      <c r="BU47" s="125"/>
      <c r="BV47" s="125">
        <v>1</v>
      </c>
      <c r="BW47" s="126">
        <v>2</v>
      </c>
      <c r="BX47" s="127">
        <f>IF(P47=0,"",IF(BW47=0,"",(BW47/P47)))</f>
        <v>0.4</v>
      </c>
      <c r="BY47" s="128">
        <v>2</v>
      </c>
      <c r="BZ47" s="129">
        <f>IFERROR(BY47/BW47,"-")</f>
        <v>1</v>
      </c>
      <c r="CA47" s="130">
        <v>42000</v>
      </c>
      <c r="CB47" s="131">
        <f>IFERROR(CA47/BW47,"-")</f>
        <v>21000</v>
      </c>
      <c r="CC47" s="132">
        <v>1</v>
      </c>
      <c r="CD47" s="132"/>
      <c r="CE47" s="132">
        <v>1</v>
      </c>
      <c r="CF47" s="133"/>
      <c r="CG47" s="134">
        <f>IF(P47=0,"",IF(CF47=0,"",(CF47/P47)))</f>
        <v>0</v>
      </c>
      <c r="CH47" s="135"/>
      <c r="CI47" s="136" t="str">
        <f>IFERROR(CH47/CF47,"-")</f>
        <v>-</v>
      </c>
      <c r="CJ47" s="137"/>
      <c r="CK47" s="138" t="str">
        <f>IFERROR(CJ47/CF47,"-")</f>
        <v>-</v>
      </c>
      <c r="CL47" s="139"/>
      <c r="CM47" s="139"/>
      <c r="CN47" s="139"/>
      <c r="CO47" s="140">
        <v>3</v>
      </c>
      <c r="CP47" s="141">
        <v>428000</v>
      </c>
      <c r="CQ47" s="141">
        <v>376000</v>
      </c>
      <c r="CR47" s="141"/>
      <c r="CS47" s="142" t="str">
        <f>IF(AND(CQ47=0,CR47=0),"",IF(AND(CQ47&lt;=100000,CR47&lt;=100000),"",IF(CQ47/CP47&gt;0.7,"男高",IF(CR47/CP47&gt;0.7,"女高",""))))</f>
        <v>男高</v>
      </c>
    </row>
    <row r="48" spans="1:98">
      <c r="A48" s="80">
        <f>AB48</f>
        <v>0.12666666666667</v>
      </c>
      <c r="B48" s="203" t="s">
        <v>168</v>
      </c>
      <c r="C48" s="203"/>
      <c r="D48" s="203" t="s">
        <v>62</v>
      </c>
      <c r="E48" s="203" t="s">
        <v>114</v>
      </c>
      <c r="F48" s="203" t="s">
        <v>64</v>
      </c>
      <c r="G48" s="203" t="s">
        <v>169</v>
      </c>
      <c r="H48" s="90" t="s">
        <v>66</v>
      </c>
      <c r="I48" s="90" t="s">
        <v>170</v>
      </c>
      <c r="J48" s="188">
        <v>150000</v>
      </c>
      <c r="K48" s="81">
        <v>41</v>
      </c>
      <c r="L48" s="81">
        <v>0</v>
      </c>
      <c r="M48" s="81">
        <v>165</v>
      </c>
      <c r="N48" s="91">
        <v>15</v>
      </c>
      <c r="O48" s="92">
        <v>0</v>
      </c>
      <c r="P48" s="93">
        <f>N48+O48</f>
        <v>15</v>
      </c>
      <c r="Q48" s="82">
        <f>IFERROR(P48/M48,"-")</f>
        <v>0.090909090909091</v>
      </c>
      <c r="R48" s="81">
        <v>1</v>
      </c>
      <c r="S48" s="81">
        <v>8</v>
      </c>
      <c r="T48" s="82">
        <f>IFERROR(S48/(O48+P48),"-")</f>
        <v>0.53333333333333</v>
      </c>
      <c r="U48" s="182">
        <f>IFERROR(J48/SUM(P48:P49),"-")</f>
        <v>8333.3333333333</v>
      </c>
      <c r="V48" s="84">
        <v>2</v>
      </c>
      <c r="W48" s="82">
        <f>IF(P48=0,"-",V48/P48)</f>
        <v>0.13333333333333</v>
      </c>
      <c r="X48" s="186">
        <v>13000</v>
      </c>
      <c r="Y48" s="187">
        <f>IFERROR(X48/P48,"-")</f>
        <v>866.66666666667</v>
      </c>
      <c r="Z48" s="187">
        <f>IFERROR(X48/V48,"-")</f>
        <v>6500</v>
      </c>
      <c r="AA48" s="188">
        <f>SUM(X48:X49)-SUM(J48:J49)</f>
        <v>-131000</v>
      </c>
      <c r="AB48" s="85">
        <f>SUM(X48:X49)/SUM(J48:J49)</f>
        <v>0.12666666666667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0.066666666666667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>
        <v>1</v>
      </c>
      <c r="AW48" s="107">
        <f>IF(P48=0,"",IF(AV48=0,"",(AV48/P48)))</f>
        <v>0.066666666666667</v>
      </c>
      <c r="AX48" s="106"/>
      <c r="AY48" s="108">
        <f>IFERROR(AX48/AV48,"-")</f>
        <v>0</v>
      </c>
      <c r="AZ48" s="109"/>
      <c r="BA48" s="110">
        <f>IFERROR(AZ48/AV48,"-")</f>
        <v>0</v>
      </c>
      <c r="BB48" s="111"/>
      <c r="BC48" s="111"/>
      <c r="BD48" s="111"/>
      <c r="BE48" s="112">
        <v>4</v>
      </c>
      <c r="BF48" s="113">
        <f>IF(P48=0,"",IF(BE48=0,"",(BE48/P48)))</f>
        <v>0.26666666666667</v>
      </c>
      <c r="BG48" s="112">
        <v>1</v>
      </c>
      <c r="BH48" s="114">
        <f>IFERROR(BG48/BE48,"-")</f>
        <v>0.25</v>
      </c>
      <c r="BI48" s="115">
        <v>8000</v>
      </c>
      <c r="BJ48" s="116">
        <f>IFERROR(BI48/BE48,"-")</f>
        <v>2000</v>
      </c>
      <c r="BK48" s="117"/>
      <c r="BL48" s="117">
        <v>1</v>
      </c>
      <c r="BM48" s="117"/>
      <c r="BN48" s="119">
        <v>4</v>
      </c>
      <c r="BO48" s="120">
        <f>IF(P48=0,"",IF(BN48=0,"",(BN48/P48)))</f>
        <v>0.26666666666667</v>
      </c>
      <c r="BP48" s="121"/>
      <c r="BQ48" s="122">
        <f>IFERROR(BP48/BN48,"-")</f>
        <v>0</v>
      </c>
      <c r="BR48" s="123"/>
      <c r="BS48" s="124">
        <f>IFERROR(BR48/BN48,"-")</f>
        <v>0</v>
      </c>
      <c r="BT48" s="125"/>
      <c r="BU48" s="125"/>
      <c r="BV48" s="125"/>
      <c r="BW48" s="126">
        <v>5</v>
      </c>
      <c r="BX48" s="127">
        <f>IF(P48=0,"",IF(BW48=0,"",(BW48/P48)))</f>
        <v>0.33333333333333</v>
      </c>
      <c r="BY48" s="128">
        <v>1</v>
      </c>
      <c r="BZ48" s="129">
        <f>IFERROR(BY48/BW48,"-")</f>
        <v>0.2</v>
      </c>
      <c r="CA48" s="130">
        <v>5000</v>
      </c>
      <c r="CB48" s="131">
        <f>IFERROR(CA48/BW48,"-")</f>
        <v>1000</v>
      </c>
      <c r="CC48" s="132">
        <v>1</v>
      </c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2</v>
      </c>
      <c r="CP48" s="141">
        <v>13000</v>
      </c>
      <c r="CQ48" s="141">
        <v>8000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171</v>
      </c>
      <c r="C49" s="203"/>
      <c r="D49" s="203" t="s">
        <v>62</v>
      </c>
      <c r="E49" s="203" t="s">
        <v>114</v>
      </c>
      <c r="F49" s="203" t="s">
        <v>76</v>
      </c>
      <c r="G49" s="203"/>
      <c r="H49" s="90"/>
      <c r="I49" s="90"/>
      <c r="J49" s="188"/>
      <c r="K49" s="81">
        <v>22</v>
      </c>
      <c r="L49" s="81">
        <v>18</v>
      </c>
      <c r="M49" s="81">
        <v>3</v>
      </c>
      <c r="N49" s="91">
        <v>3</v>
      </c>
      <c r="O49" s="92">
        <v>0</v>
      </c>
      <c r="P49" s="93">
        <f>N49+O49</f>
        <v>3</v>
      </c>
      <c r="Q49" s="82">
        <f>IFERROR(P49/M49,"-")</f>
        <v>1</v>
      </c>
      <c r="R49" s="81">
        <v>1</v>
      </c>
      <c r="S49" s="81">
        <v>0</v>
      </c>
      <c r="T49" s="82">
        <f>IFERROR(S49/(O49+P49),"-")</f>
        <v>0</v>
      </c>
      <c r="U49" s="182"/>
      <c r="V49" s="84">
        <v>1</v>
      </c>
      <c r="W49" s="82">
        <f>IF(P49=0,"-",V49/P49)</f>
        <v>0.33333333333333</v>
      </c>
      <c r="X49" s="186">
        <v>6000</v>
      </c>
      <c r="Y49" s="187">
        <f>IFERROR(X49/P49,"-")</f>
        <v>2000</v>
      </c>
      <c r="Z49" s="187">
        <f>IFERROR(X49/V49,"-")</f>
        <v>6000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2</v>
      </c>
      <c r="BO49" s="120">
        <f>IF(P49=0,"",IF(BN49=0,"",(BN49/P49)))</f>
        <v>0.66666666666667</v>
      </c>
      <c r="BP49" s="121">
        <v>1</v>
      </c>
      <c r="BQ49" s="122">
        <f>IFERROR(BP49/BN49,"-")</f>
        <v>0.5</v>
      </c>
      <c r="BR49" s="123">
        <v>6000</v>
      </c>
      <c r="BS49" s="124">
        <f>IFERROR(BR49/BN49,"-")</f>
        <v>3000</v>
      </c>
      <c r="BT49" s="125"/>
      <c r="BU49" s="125">
        <v>1</v>
      </c>
      <c r="BV49" s="125"/>
      <c r="BW49" s="126">
        <v>1</v>
      </c>
      <c r="BX49" s="127">
        <f>IF(P49=0,"",IF(BW49=0,"",(BW49/P49)))</f>
        <v>0.33333333333333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1</v>
      </c>
      <c r="CP49" s="141">
        <v>6000</v>
      </c>
      <c r="CQ49" s="141">
        <v>6000</v>
      </c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>
        <f>AB50</f>
        <v>6.9222222222222</v>
      </c>
      <c r="B50" s="203" t="s">
        <v>172</v>
      </c>
      <c r="C50" s="203"/>
      <c r="D50" s="203" t="s">
        <v>90</v>
      </c>
      <c r="E50" s="203" t="s">
        <v>173</v>
      </c>
      <c r="F50" s="203" t="s">
        <v>64</v>
      </c>
      <c r="G50" s="203" t="s">
        <v>169</v>
      </c>
      <c r="H50" s="90" t="s">
        <v>86</v>
      </c>
      <c r="I50" s="204" t="s">
        <v>157</v>
      </c>
      <c r="J50" s="188">
        <v>90000</v>
      </c>
      <c r="K50" s="81">
        <v>16</v>
      </c>
      <c r="L50" s="81">
        <v>0</v>
      </c>
      <c r="M50" s="81">
        <v>31</v>
      </c>
      <c r="N50" s="91">
        <v>7</v>
      </c>
      <c r="O50" s="92">
        <v>0</v>
      </c>
      <c r="P50" s="93">
        <f>N50+O50</f>
        <v>7</v>
      </c>
      <c r="Q50" s="82">
        <f>IFERROR(P50/M50,"-")</f>
        <v>0.2258064516129</v>
      </c>
      <c r="R50" s="81">
        <v>1</v>
      </c>
      <c r="S50" s="81">
        <v>3</v>
      </c>
      <c r="T50" s="82">
        <f>IFERROR(S50/(O50+P50),"-")</f>
        <v>0.42857142857143</v>
      </c>
      <c r="U50" s="182">
        <f>IFERROR(J50/SUM(P50:P51),"-")</f>
        <v>7500</v>
      </c>
      <c r="V50" s="84">
        <v>4</v>
      </c>
      <c r="W50" s="82">
        <f>IF(P50=0,"-",V50/P50)</f>
        <v>0.57142857142857</v>
      </c>
      <c r="X50" s="186">
        <v>480000</v>
      </c>
      <c r="Y50" s="187">
        <f>IFERROR(X50/P50,"-")</f>
        <v>68571.428571429</v>
      </c>
      <c r="Z50" s="187">
        <f>IFERROR(X50/V50,"-")</f>
        <v>120000</v>
      </c>
      <c r="AA50" s="188">
        <f>SUM(X50:X51)-SUM(J50:J51)</f>
        <v>533000</v>
      </c>
      <c r="AB50" s="85">
        <f>SUM(X50:X51)/SUM(J50:J51)</f>
        <v>6.9222222222222</v>
      </c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2</v>
      </c>
      <c r="BF50" s="113">
        <f>IF(P50=0,"",IF(BE50=0,"",(BE50/P50)))</f>
        <v>0.28571428571429</v>
      </c>
      <c r="BG50" s="112">
        <v>1</v>
      </c>
      <c r="BH50" s="114">
        <f>IFERROR(BG50/BE50,"-")</f>
        <v>0.5</v>
      </c>
      <c r="BI50" s="115">
        <v>15000</v>
      </c>
      <c r="BJ50" s="116">
        <f>IFERROR(BI50/BE50,"-")</f>
        <v>7500</v>
      </c>
      <c r="BK50" s="117"/>
      <c r="BL50" s="117">
        <v>1</v>
      </c>
      <c r="BM50" s="117"/>
      <c r="BN50" s="119">
        <v>2</v>
      </c>
      <c r="BO50" s="120">
        <f>IF(P50=0,"",IF(BN50=0,"",(BN50/P50)))</f>
        <v>0.28571428571429</v>
      </c>
      <c r="BP50" s="121">
        <v>2</v>
      </c>
      <c r="BQ50" s="122">
        <f>IFERROR(BP50/BN50,"-")</f>
        <v>1</v>
      </c>
      <c r="BR50" s="123">
        <v>462000</v>
      </c>
      <c r="BS50" s="124">
        <f>IFERROR(BR50/BN50,"-")</f>
        <v>231000</v>
      </c>
      <c r="BT50" s="125">
        <v>1</v>
      </c>
      <c r="BU50" s="125"/>
      <c r="BV50" s="125">
        <v>1</v>
      </c>
      <c r="BW50" s="126">
        <v>3</v>
      </c>
      <c r="BX50" s="127">
        <f>IF(P50=0,"",IF(BW50=0,"",(BW50/P50)))</f>
        <v>0.42857142857143</v>
      </c>
      <c r="BY50" s="128">
        <v>1</v>
      </c>
      <c r="BZ50" s="129">
        <f>IFERROR(BY50/BW50,"-")</f>
        <v>0.33333333333333</v>
      </c>
      <c r="CA50" s="130">
        <v>3000</v>
      </c>
      <c r="CB50" s="131">
        <f>IFERROR(CA50/BW50,"-")</f>
        <v>1000</v>
      </c>
      <c r="CC50" s="132">
        <v>1</v>
      </c>
      <c r="CD50" s="132"/>
      <c r="CE50" s="132"/>
      <c r="CF50" s="133"/>
      <c r="CG50" s="134">
        <f>IF(P50=0,"",IF(CF50=0,"",(CF50/P50)))</f>
        <v>0</v>
      </c>
      <c r="CH50" s="135"/>
      <c r="CI50" s="136" t="str">
        <f>IFERROR(CH50/CF50,"-")</f>
        <v>-</v>
      </c>
      <c r="CJ50" s="137"/>
      <c r="CK50" s="138" t="str">
        <f>IFERROR(CJ50/CF50,"-")</f>
        <v>-</v>
      </c>
      <c r="CL50" s="139"/>
      <c r="CM50" s="139"/>
      <c r="CN50" s="139"/>
      <c r="CO50" s="140">
        <v>4</v>
      </c>
      <c r="CP50" s="141">
        <v>480000</v>
      </c>
      <c r="CQ50" s="141">
        <v>460000</v>
      </c>
      <c r="CR50" s="141"/>
      <c r="CS50" s="142" t="str">
        <f>IF(AND(CQ50=0,CR50=0),"",IF(AND(CQ50&lt;=100000,CR50&lt;=100000),"",IF(CQ50/CP50&gt;0.7,"男高",IF(CR50/CP50&gt;0.7,"女高",""))))</f>
        <v>男高</v>
      </c>
    </row>
    <row r="51" spans="1:98">
      <c r="A51" s="80"/>
      <c r="B51" s="203" t="s">
        <v>174</v>
      </c>
      <c r="C51" s="203"/>
      <c r="D51" s="203" t="s">
        <v>90</v>
      </c>
      <c r="E51" s="203" t="s">
        <v>173</v>
      </c>
      <c r="F51" s="203" t="s">
        <v>76</v>
      </c>
      <c r="G51" s="203"/>
      <c r="H51" s="90"/>
      <c r="I51" s="90"/>
      <c r="J51" s="188"/>
      <c r="K51" s="81">
        <v>11</v>
      </c>
      <c r="L51" s="81">
        <v>8</v>
      </c>
      <c r="M51" s="81">
        <v>5</v>
      </c>
      <c r="N51" s="91">
        <v>5</v>
      </c>
      <c r="O51" s="92">
        <v>0</v>
      </c>
      <c r="P51" s="93">
        <f>N51+O51</f>
        <v>5</v>
      </c>
      <c r="Q51" s="82">
        <f>IFERROR(P51/M51,"-")</f>
        <v>1</v>
      </c>
      <c r="R51" s="81">
        <v>1</v>
      </c>
      <c r="S51" s="81">
        <v>2</v>
      </c>
      <c r="T51" s="82">
        <f>IFERROR(S51/(O51+P51),"-")</f>
        <v>0.4</v>
      </c>
      <c r="U51" s="182"/>
      <c r="V51" s="84">
        <v>1</v>
      </c>
      <c r="W51" s="82">
        <f>IF(P51=0,"-",V51/P51)</f>
        <v>0.2</v>
      </c>
      <c r="X51" s="186">
        <v>143000</v>
      </c>
      <c r="Y51" s="187">
        <f>IFERROR(X51/P51,"-")</f>
        <v>28600</v>
      </c>
      <c r="Z51" s="187">
        <f>IFERROR(X51/V51,"-")</f>
        <v>143000</v>
      </c>
      <c r="AA51" s="188"/>
      <c r="AB51" s="85"/>
      <c r="AC51" s="79"/>
      <c r="AD51" s="94"/>
      <c r="AE51" s="95">
        <f>IF(P51=0,"",IF(AD51=0,"",(AD51/P51)))</f>
        <v>0</v>
      </c>
      <c r="AF51" s="94"/>
      <c r="AG51" s="96" t="str">
        <f>IFERROR(AF51/AD51,"-")</f>
        <v>-</v>
      </c>
      <c r="AH51" s="97"/>
      <c r="AI51" s="98" t="str">
        <f>IFERROR(AH51/AD51,"-")</f>
        <v>-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/>
      <c r="AW51" s="107">
        <f>IF(P51=0,"",IF(AV51=0,"",(AV51/P51)))</f>
        <v>0</v>
      </c>
      <c r="AX51" s="106"/>
      <c r="AY51" s="108" t="str">
        <f>IFERROR(AX51/AV51,"-")</f>
        <v>-</v>
      </c>
      <c r="AZ51" s="109"/>
      <c r="BA51" s="110" t="str">
        <f>IFERROR(AZ51/AV51,"-")</f>
        <v>-</v>
      </c>
      <c r="BB51" s="111"/>
      <c r="BC51" s="111"/>
      <c r="BD51" s="111"/>
      <c r="BE51" s="112"/>
      <c r="BF51" s="113">
        <f>IF(P51=0,"",IF(BE51=0,"",(BE51/P51)))</f>
        <v>0</v>
      </c>
      <c r="BG51" s="112"/>
      <c r="BH51" s="114" t="str">
        <f>IFERROR(BG51/BE51,"-")</f>
        <v>-</v>
      </c>
      <c r="BI51" s="115"/>
      <c r="BJ51" s="116" t="str">
        <f>IFERROR(BI51/BE51,"-")</f>
        <v>-</v>
      </c>
      <c r="BK51" s="117"/>
      <c r="BL51" s="117"/>
      <c r="BM51" s="117"/>
      <c r="BN51" s="119">
        <v>1</v>
      </c>
      <c r="BO51" s="120">
        <f>IF(P51=0,"",IF(BN51=0,"",(BN51/P51)))</f>
        <v>0.2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>
        <v>3</v>
      </c>
      <c r="BX51" s="127">
        <f>IF(P51=0,"",IF(BW51=0,"",(BW51/P51)))</f>
        <v>0.6</v>
      </c>
      <c r="BY51" s="128">
        <v>1</v>
      </c>
      <c r="BZ51" s="129">
        <f>IFERROR(BY51/BW51,"-")</f>
        <v>0.33333333333333</v>
      </c>
      <c r="CA51" s="130">
        <v>143000</v>
      </c>
      <c r="CB51" s="131">
        <f>IFERROR(CA51/BW51,"-")</f>
        <v>47666.666666667</v>
      </c>
      <c r="CC51" s="132"/>
      <c r="CD51" s="132"/>
      <c r="CE51" s="132">
        <v>1</v>
      </c>
      <c r="CF51" s="133">
        <v>1</v>
      </c>
      <c r="CG51" s="134">
        <f>IF(P51=0,"",IF(CF51=0,"",(CF51/P51)))</f>
        <v>0.2</v>
      </c>
      <c r="CH51" s="135"/>
      <c r="CI51" s="136">
        <f>IFERROR(CH51/CF51,"-")</f>
        <v>0</v>
      </c>
      <c r="CJ51" s="137"/>
      <c r="CK51" s="138">
        <f>IFERROR(CJ51/CF51,"-")</f>
        <v>0</v>
      </c>
      <c r="CL51" s="139"/>
      <c r="CM51" s="139"/>
      <c r="CN51" s="139"/>
      <c r="CO51" s="140">
        <v>1</v>
      </c>
      <c r="CP51" s="141">
        <v>143000</v>
      </c>
      <c r="CQ51" s="141">
        <v>143000</v>
      </c>
      <c r="CR51" s="141"/>
      <c r="CS51" s="142" t="str">
        <f>IF(AND(CQ51=0,CR51=0),"",IF(AND(CQ51&lt;=100000,CR51&lt;=100000),"",IF(CQ51/CP51&gt;0.7,"男高",IF(CR51/CP51&gt;0.7,"女高",""))))</f>
        <v>男高</v>
      </c>
    </row>
    <row r="52" spans="1:98">
      <c r="A52" s="80">
        <f>AB52</f>
        <v>0.0625</v>
      </c>
      <c r="B52" s="203" t="s">
        <v>175</v>
      </c>
      <c r="C52" s="203"/>
      <c r="D52" s="203" t="s">
        <v>126</v>
      </c>
      <c r="E52" s="203" t="s">
        <v>127</v>
      </c>
      <c r="F52" s="203" t="s">
        <v>64</v>
      </c>
      <c r="G52" s="203" t="s">
        <v>176</v>
      </c>
      <c r="H52" s="90" t="s">
        <v>86</v>
      </c>
      <c r="I52" s="204" t="s">
        <v>67</v>
      </c>
      <c r="J52" s="188">
        <v>80000</v>
      </c>
      <c r="K52" s="81">
        <v>5</v>
      </c>
      <c r="L52" s="81">
        <v>0</v>
      </c>
      <c r="M52" s="81">
        <v>21</v>
      </c>
      <c r="N52" s="91">
        <v>3</v>
      </c>
      <c r="O52" s="92">
        <v>0</v>
      </c>
      <c r="P52" s="93">
        <f>N52+O52</f>
        <v>3</v>
      </c>
      <c r="Q52" s="82">
        <f>IFERROR(P52/M52,"-")</f>
        <v>0.14285714285714</v>
      </c>
      <c r="R52" s="81">
        <v>0</v>
      </c>
      <c r="S52" s="81">
        <v>1</v>
      </c>
      <c r="T52" s="82">
        <f>IFERROR(S52/(O52+P52),"-")</f>
        <v>0.33333333333333</v>
      </c>
      <c r="U52" s="182">
        <f>IFERROR(J52/SUM(P52:P53),"-")</f>
        <v>10000</v>
      </c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>
        <f>SUM(X52:X53)-SUM(J52:J53)</f>
        <v>-75000</v>
      </c>
      <c r="AB52" s="85">
        <f>SUM(X52:X53)/SUM(J52:J53)</f>
        <v>0.0625</v>
      </c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/>
      <c r="AN52" s="101">
        <f>IF(P52=0,"",IF(AM52=0,"",(AM52/P52)))</f>
        <v>0</v>
      </c>
      <c r="AO52" s="100"/>
      <c r="AP52" s="102" t="str">
        <f>IFERROR(AP52/AM52,"-")</f>
        <v>-</v>
      </c>
      <c r="AQ52" s="103"/>
      <c r="AR52" s="104" t="str">
        <f>IFERROR(AQ52/AM52,"-")</f>
        <v>-</v>
      </c>
      <c r="AS52" s="105"/>
      <c r="AT52" s="105"/>
      <c r="AU52" s="105"/>
      <c r="AV52" s="106">
        <v>1</v>
      </c>
      <c r="AW52" s="107">
        <f>IF(P52=0,"",IF(AV52=0,"",(AV52/P52)))</f>
        <v>0.33333333333333</v>
      </c>
      <c r="AX52" s="106"/>
      <c r="AY52" s="108">
        <f>IFERROR(AX52/AV52,"-")</f>
        <v>0</v>
      </c>
      <c r="AZ52" s="109"/>
      <c r="BA52" s="110">
        <f>IFERROR(AZ52/AV52,"-")</f>
        <v>0</v>
      </c>
      <c r="BB52" s="111"/>
      <c r="BC52" s="111"/>
      <c r="BD52" s="111"/>
      <c r="BE52" s="112"/>
      <c r="BF52" s="113">
        <f>IF(P52=0,"",IF(BE52=0,"",(BE52/P52)))</f>
        <v>0</v>
      </c>
      <c r="BG52" s="112"/>
      <c r="BH52" s="114" t="str">
        <f>IFERROR(BG52/BE52,"-")</f>
        <v>-</v>
      </c>
      <c r="BI52" s="115"/>
      <c r="BJ52" s="116" t="str">
        <f>IFERROR(BI52/BE52,"-")</f>
        <v>-</v>
      </c>
      <c r="BK52" s="117"/>
      <c r="BL52" s="117"/>
      <c r="BM52" s="117"/>
      <c r="BN52" s="119"/>
      <c r="BO52" s="120">
        <f>IF(P52=0,"",IF(BN52=0,"",(BN52/P52)))</f>
        <v>0</v>
      </c>
      <c r="BP52" s="121"/>
      <c r="BQ52" s="122" t="str">
        <f>IFERROR(BP52/BN52,"-")</f>
        <v>-</v>
      </c>
      <c r="BR52" s="123"/>
      <c r="BS52" s="124" t="str">
        <f>IFERROR(BR52/BN52,"-")</f>
        <v>-</v>
      </c>
      <c r="BT52" s="125"/>
      <c r="BU52" s="125"/>
      <c r="BV52" s="125"/>
      <c r="BW52" s="126">
        <v>2</v>
      </c>
      <c r="BX52" s="127">
        <f>IF(P52=0,"",IF(BW52=0,"",(BW52/P52)))</f>
        <v>0.66666666666667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177</v>
      </c>
      <c r="C53" s="203"/>
      <c r="D53" s="203" t="s">
        <v>126</v>
      </c>
      <c r="E53" s="203" t="s">
        <v>127</v>
      </c>
      <c r="F53" s="203" t="s">
        <v>76</v>
      </c>
      <c r="G53" s="203"/>
      <c r="H53" s="90"/>
      <c r="I53" s="90"/>
      <c r="J53" s="188"/>
      <c r="K53" s="81">
        <v>38</v>
      </c>
      <c r="L53" s="81">
        <v>15</v>
      </c>
      <c r="M53" s="81">
        <v>17</v>
      </c>
      <c r="N53" s="91">
        <v>5</v>
      </c>
      <c r="O53" s="92">
        <v>0</v>
      </c>
      <c r="P53" s="93">
        <f>N53+O53</f>
        <v>5</v>
      </c>
      <c r="Q53" s="82">
        <f>IFERROR(P53/M53,"-")</f>
        <v>0.29411764705882</v>
      </c>
      <c r="R53" s="81">
        <v>1</v>
      </c>
      <c r="S53" s="81">
        <v>2</v>
      </c>
      <c r="T53" s="82">
        <f>IFERROR(S53/(O53+P53),"-")</f>
        <v>0.4</v>
      </c>
      <c r="U53" s="182"/>
      <c r="V53" s="84">
        <v>1</v>
      </c>
      <c r="W53" s="82">
        <f>IF(P53=0,"-",V53/P53)</f>
        <v>0.2</v>
      </c>
      <c r="X53" s="186">
        <v>5000</v>
      </c>
      <c r="Y53" s="187">
        <f>IFERROR(X53/P53,"-")</f>
        <v>1000</v>
      </c>
      <c r="Z53" s="187">
        <f>IFERROR(X53/V53,"-")</f>
        <v>5000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/>
      <c r="BF53" s="113">
        <f>IF(P53=0,"",IF(BE53=0,"",(BE53/P53)))</f>
        <v>0</v>
      </c>
      <c r="BG53" s="112"/>
      <c r="BH53" s="114" t="str">
        <f>IFERROR(BG53/BE53,"-")</f>
        <v>-</v>
      </c>
      <c r="BI53" s="115"/>
      <c r="BJ53" s="116" t="str">
        <f>IFERROR(BI53/BE53,"-")</f>
        <v>-</v>
      </c>
      <c r="BK53" s="117"/>
      <c r="BL53" s="117"/>
      <c r="BM53" s="117"/>
      <c r="BN53" s="119">
        <v>1</v>
      </c>
      <c r="BO53" s="120">
        <f>IF(P53=0,"",IF(BN53=0,"",(BN53/P53)))</f>
        <v>0.2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>
        <v>3</v>
      </c>
      <c r="BX53" s="127">
        <f>IF(P53=0,"",IF(BW53=0,"",(BW53/P53)))</f>
        <v>0.6</v>
      </c>
      <c r="BY53" s="128">
        <v>1</v>
      </c>
      <c r="BZ53" s="129">
        <f>IFERROR(BY53/BW53,"-")</f>
        <v>0.33333333333333</v>
      </c>
      <c r="CA53" s="130">
        <v>5000</v>
      </c>
      <c r="CB53" s="131">
        <f>IFERROR(CA53/BW53,"-")</f>
        <v>1666.6666666667</v>
      </c>
      <c r="CC53" s="132">
        <v>1</v>
      </c>
      <c r="CD53" s="132"/>
      <c r="CE53" s="132"/>
      <c r="CF53" s="133">
        <v>1</v>
      </c>
      <c r="CG53" s="134">
        <f>IF(P53=0,"",IF(CF53=0,"",(CF53/P53)))</f>
        <v>0.2</v>
      </c>
      <c r="CH53" s="135"/>
      <c r="CI53" s="136">
        <f>IFERROR(CH53/CF53,"-")</f>
        <v>0</v>
      </c>
      <c r="CJ53" s="137"/>
      <c r="CK53" s="138">
        <f>IFERROR(CJ53/CF53,"-")</f>
        <v>0</v>
      </c>
      <c r="CL53" s="139"/>
      <c r="CM53" s="139"/>
      <c r="CN53" s="139"/>
      <c r="CO53" s="140">
        <v>1</v>
      </c>
      <c r="CP53" s="141">
        <v>5000</v>
      </c>
      <c r="CQ53" s="141">
        <v>5000</v>
      </c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>
        <f>AB54</f>
        <v>0.125</v>
      </c>
      <c r="B54" s="203" t="s">
        <v>178</v>
      </c>
      <c r="C54" s="203"/>
      <c r="D54" s="203" t="s">
        <v>83</v>
      </c>
      <c r="E54" s="203" t="s">
        <v>84</v>
      </c>
      <c r="F54" s="203" t="s">
        <v>64</v>
      </c>
      <c r="G54" s="203" t="s">
        <v>176</v>
      </c>
      <c r="H54" s="90" t="s">
        <v>86</v>
      </c>
      <c r="I54" s="204" t="s">
        <v>157</v>
      </c>
      <c r="J54" s="188">
        <v>80000</v>
      </c>
      <c r="K54" s="81">
        <v>7</v>
      </c>
      <c r="L54" s="81">
        <v>0</v>
      </c>
      <c r="M54" s="81">
        <v>19</v>
      </c>
      <c r="N54" s="91">
        <v>4</v>
      </c>
      <c r="O54" s="92">
        <v>0</v>
      </c>
      <c r="P54" s="93">
        <f>N54+O54</f>
        <v>4</v>
      </c>
      <c r="Q54" s="82">
        <f>IFERROR(P54/M54,"-")</f>
        <v>0.21052631578947</v>
      </c>
      <c r="R54" s="81">
        <v>1</v>
      </c>
      <c r="S54" s="81">
        <v>3</v>
      </c>
      <c r="T54" s="82">
        <f>IFERROR(S54/(O54+P54),"-")</f>
        <v>0.75</v>
      </c>
      <c r="U54" s="182">
        <f>IFERROR(J54/SUM(P54:P55),"-")</f>
        <v>20000</v>
      </c>
      <c r="V54" s="84">
        <v>1</v>
      </c>
      <c r="W54" s="82">
        <f>IF(P54=0,"-",V54/P54)</f>
        <v>0.25</v>
      </c>
      <c r="X54" s="186">
        <v>10000</v>
      </c>
      <c r="Y54" s="187">
        <f>IFERROR(X54/P54,"-")</f>
        <v>2500</v>
      </c>
      <c r="Z54" s="187">
        <f>IFERROR(X54/V54,"-")</f>
        <v>10000</v>
      </c>
      <c r="AA54" s="188">
        <f>SUM(X54:X55)-SUM(J54:J55)</f>
        <v>-70000</v>
      </c>
      <c r="AB54" s="85">
        <f>SUM(X54:X55)/SUM(J54:J55)</f>
        <v>0.125</v>
      </c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0.25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>
        <v>3</v>
      </c>
      <c r="BO54" s="120">
        <f>IF(P54=0,"",IF(BN54=0,"",(BN54/P54)))</f>
        <v>0.75</v>
      </c>
      <c r="BP54" s="121">
        <v>1</v>
      </c>
      <c r="BQ54" s="122">
        <f>IFERROR(BP54/BN54,"-")</f>
        <v>0.33333333333333</v>
      </c>
      <c r="BR54" s="123">
        <v>10000</v>
      </c>
      <c r="BS54" s="124">
        <f>IFERROR(BR54/BN54,"-")</f>
        <v>3333.3333333333</v>
      </c>
      <c r="BT54" s="125"/>
      <c r="BU54" s="125">
        <v>1</v>
      </c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1</v>
      </c>
      <c r="CP54" s="141">
        <v>10000</v>
      </c>
      <c r="CQ54" s="141">
        <v>10000</v>
      </c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179</v>
      </c>
      <c r="C55" s="203"/>
      <c r="D55" s="203" t="s">
        <v>83</v>
      </c>
      <c r="E55" s="203" t="s">
        <v>84</v>
      </c>
      <c r="F55" s="203" t="s">
        <v>76</v>
      </c>
      <c r="G55" s="203"/>
      <c r="H55" s="90"/>
      <c r="I55" s="90"/>
      <c r="J55" s="188"/>
      <c r="K55" s="81">
        <v>9</v>
      </c>
      <c r="L55" s="81">
        <v>8</v>
      </c>
      <c r="M55" s="81">
        <v>0</v>
      </c>
      <c r="N55" s="91">
        <v>0</v>
      </c>
      <c r="O55" s="92">
        <v>0</v>
      </c>
      <c r="P55" s="93">
        <f>N55+O55</f>
        <v>0</v>
      </c>
      <c r="Q55" s="82" t="str">
        <f>IFERROR(P55/M55,"-")</f>
        <v>-</v>
      </c>
      <c r="R55" s="81">
        <v>0</v>
      </c>
      <c r="S55" s="81">
        <v>0</v>
      </c>
      <c r="T55" s="82" t="str">
        <f>IFERROR(S55/(O55+P55),"-")</f>
        <v>-</v>
      </c>
      <c r="U55" s="182"/>
      <c r="V55" s="84">
        <v>0</v>
      </c>
      <c r="W55" s="82" t="str">
        <f>IF(P55=0,"-",V55/P55)</f>
        <v>-</v>
      </c>
      <c r="X55" s="186">
        <v>0</v>
      </c>
      <c r="Y55" s="187" t="str">
        <f>IFERROR(X55/P55,"-")</f>
        <v>-</v>
      </c>
      <c r="Z55" s="187" t="str">
        <f>IFERROR(X55/V55,"-")</f>
        <v>-</v>
      </c>
      <c r="AA55" s="188"/>
      <c r="AB55" s="85"/>
      <c r="AC55" s="79"/>
      <c r="AD55" s="94"/>
      <c r="AE55" s="95" t="str">
        <f>IF(P55=0,"",IF(AD55=0,"",(AD55/P55)))</f>
        <v/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 t="str">
        <f>IF(P55=0,"",IF(AM55=0,"",(AM55/P55)))</f>
        <v/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 t="str">
        <f>IF(P55=0,"",IF(AV55=0,"",(AV55/P55)))</f>
        <v/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/>
      <c r="BF55" s="113" t="str">
        <f>IF(P55=0,"",IF(BE55=0,"",(BE55/P55)))</f>
        <v/>
      </c>
      <c r="BG55" s="112"/>
      <c r="BH55" s="114" t="str">
        <f>IFERROR(BG55/BE55,"-")</f>
        <v>-</v>
      </c>
      <c r="BI55" s="115"/>
      <c r="BJ55" s="116" t="str">
        <f>IFERROR(BI55/BE55,"-")</f>
        <v>-</v>
      </c>
      <c r="BK55" s="117"/>
      <c r="BL55" s="117"/>
      <c r="BM55" s="117"/>
      <c r="BN55" s="119"/>
      <c r="BO55" s="120" t="str">
        <f>IF(P55=0,"",IF(BN55=0,"",(BN55/P55)))</f>
        <v/>
      </c>
      <c r="BP55" s="121"/>
      <c r="BQ55" s="122" t="str">
        <f>IFERROR(BP55/BN55,"-")</f>
        <v>-</v>
      </c>
      <c r="BR55" s="123"/>
      <c r="BS55" s="124" t="str">
        <f>IFERROR(BR55/BN55,"-")</f>
        <v>-</v>
      </c>
      <c r="BT55" s="125"/>
      <c r="BU55" s="125"/>
      <c r="BV55" s="125"/>
      <c r="BW55" s="126"/>
      <c r="BX55" s="127" t="str">
        <f>IF(P55=0,"",IF(BW55=0,"",(BW55/P55)))</f>
        <v/>
      </c>
      <c r="BY55" s="128"/>
      <c r="BZ55" s="129" t="str">
        <f>IFERROR(BY55/BW55,"-")</f>
        <v>-</v>
      </c>
      <c r="CA55" s="130"/>
      <c r="CB55" s="131" t="str">
        <f>IFERROR(CA55/BW55,"-")</f>
        <v>-</v>
      </c>
      <c r="CC55" s="132"/>
      <c r="CD55" s="132"/>
      <c r="CE55" s="132"/>
      <c r="CF55" s="133"/>
      <c r="CG55" s="134" t="str">
        <f>IF(P55=0,"",IF(CF55=0,"",(CF55/P55)))</f>
        <v/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0</v>
      </c>
      <c r="CP55" s="141">
        <v>0</v>
      </c>
      <c r="CQ55" s="141"/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>
        <f>AB56</f>
        <v>0.16666666666667</v>
      </c>
      <c r="B56" s="203" t="s">
        <v>180</v>
      </c>
      <c r="C56" s="203"/>
      <c r="D56" s="203" t="s">
        <v>181</v>
      </c>
      <c r="E56" s="203" t="s">
        <v>100</v>
      </c>
      <c r="F56" s="203" t="s">
        <v>64</v>
      </c>
      <c r="G56" s="203" t="s">
        <v>65</v>
      </c>
      <c r="H56" s="90" t="s">
        <v>182</v>
      </c>
      <c r="I56" s="204" t="s">
        <v>183</v>
      </c>
      <c r="J56" s="188">
        <v>30000</v>
      </c>
      <c r="K56" s="81">
        <v>6</v>
      </c>
      <c r="L56" s="81">
        <v>0</v>
      </c>
      <c r="M56" s="81">
        <v>40</v>
      </c>
      <c r="N56" s="91">
        <v>1</v>
      </c>
      <c r="O56" s="92">
        <v>0</v>
      </c>
      <c r="P56" s="93">
        <f>N56+O56</f>
        <v>1</v>
      </c>
      <c r="Q56" s="82">
        <f>IFERROR(P56/M56,"-")</f>
        <v>0.025</v>
      </c>
      <c r="R56" s="81">
        <v>1</v>
      </c>
      <c r="S56" s="81">
        <v>0</v>
      </c>
      <c r="T56" s="82">
        <f>IFERROR(S56/(O56+P56),"-")</f>
        <v>0</v>
      </c>
      <c r="U56" s="182">
        <f>IFERROR(J56/SUM(P56:P57),"-")</f>
        <v>15000</v>
      </c>
      <c r="V56" s="84">
        <v>0</v>
      </c>
      <c r="W56" s="82">
        <f>IF(P56=0,"-",V56/P56)</f>
        <v>0</v>
      </c>
      <c r="X56" s="186">
        <v>0</v>
      </c>
      <c r="Y56" s="187">
        <f>IFERROR(X56/P56,"-")</f>
        <v>0</v>
      </c>
      <c r="Z56" s="187" t="str">
        <f>IFERROR(X56/V56,"-")</f>
        <v>-</v>
      </c>
      <c r="AA56" s="188">
        <f>SUM(X56:X57)-SUM(J56:J57)</f>
        <v>-25000</v>
      </c>
      <c r="AB56" s="85">
        <f>SUM(X56:X57)/SUM(J56:J57)</f>
        <v>0.16666666666667</v>
      </c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/>
      <c r="AW56" s="107">
        <f>IF(P56=0,"",IF(AV56=0,"",(AV56/P56)))</f>
        <v>0</v>
      </c>
      <c r="AX56" s="106"/>
      <c r="AY56" s="108" t="str">
        <f>IFERROR(AX56/AV56,"-")</f>
        <v>-</v>
      </c>
      <c r="AZ56" s="109"/>
      <c r="BA56" s="110" t="str">
        <f>IFERROR(AZ56/AV56,"-")</f>
        <v>-</v>
      </c>
      <c r="BB56" s="111"/>
      <c r="BC56" s="111"/>
      <c r="BD56" s="111"/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/>
      <c r="BO56" s="120">
        <f>IF(P56=0,"",IF(BN56=0,"",(BN56/P56)))</f>
        <v>0</v>
      </c>
      <c r="BP56" s="121"/>
      <c r="BQ56" s="122" t="str">
        <f>IFERROR(BP56/BN56,"-")</f>
        <v>-</v>
      </c>
      <c r="BR56" s="123"/>
      <c r="BS56" s="124" t="str">
        <f>IFERROR(BR56/BN56,"-")</f>
        <v>-</v>
      </c>
      <c r="BT56" s="125"/>
      <c r="BU56" s="125"/>
      <c r="BV56" s="125"/>
      <c r="BW56" s="126">
        <v>1</v>
      </c>
      <c r="BX56" s="127">
        <f>IF(P56=0,"",IF(BW56=0,"",(BW56/P56)))</f>
        <v>1</v>
      </c>
      <c r="BY56" s="128"/>
      <c r="BZ56" s="129">
        <f>IFERROR(BY56/BW56,"-")</f>
        <v>0</v>
      </c>
      <c r="CA56" s="130"/>
      <c r="CB56" s="131">
        <f>IFERROR(CA56/BW56,"-")</f>
        <v>0</v>
      </c>
      <c r="CC56" s="132"/>
      <c r="CD56" s="132"/>
      <c r="CE56" s="132"/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0</v>
      </c>
      <c r="CP56" s="141">
        <v>0</v>
      </c>
      <c r="CQ56" s="141"/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184</v>
      </c>
      <c r="C57" s="203"/>
      <c r="D57" s="203" t="s">
        <v>181</v>
      </c>
      <c r="E57" s="203" t="s">
        <v>100</v>
      </c>
      <c r="F57" s="203" t="s">
        <v>76</v>
      </c>
      <c r="G57" s="203"/>
      <c r="H57" s="90"/>
      <c r="I57" s="90"/>
      <c r="J57" s="188"/>
      <c r="K57" s="81">
        <v>8</v>
      </c>
      <c r="L57" s="81">
        <v>7</v>
      </c>
      <c r="M57" s="81">
        <v>3</v>
      </c>
      <c r="N57" s="91">
        <v>1</v>
      </c>
      <c r="O57" s="92">
        <v>0</v>
      </c>
      <c r="P57" s="93">
        <f>N57+O57</f>
        <v>1</v>
      </c>
      <c r="Q57" s="82">
        <f>IFERROR(P57/M57,"-")</f>
        <v>0.33333333333333</v>
      </c>
      <c r="R57" s="81">
        <v>0</v>
      </c>
      <c r="S57" s="81">
        <v>0</v>
      </c>
      <c r="T57" s="82">
        <f>IFERROR(S57/(O57+P57),"-")</f>
        <v>0</v>
      </c>
      <c r="U57" s="182"/>
      <c r="V57" s="84">
        <v>1</v>
      </c>
      <c r="W57" s="82">
        <f>IF(P57=0,"-",V57/P57)</f>
        <v>1</v>
      </c>
      <c r="X57" s="186">
        <v>5000</v>
      </c>
      <c r="Y57" s="187">
        <f>IFERROR(X57/P57,"-")</f>
        <v>5000</v>
      </c>
      <c r="Z57" s="187">
        <f>IFERROR(X57/V57,"-")</f>
        <v>5000</v>
      </c>
      <c r="AA57" s="188"/>
      <c r="AB57" s="85"/>
      <c r="AC57" s="79"/>
      <c r="AD57" s="94"/>
      <c r="AE57" s="95">
        <f>IF(P57=0,"",IF(AD57=0,"",(AD57/P57)))</f>
        <v>0</v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>
        <f>IF(P57=0,"",IF(AM57=0,"",(AM57/P57)))</f>
        <v>0</v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>
        <f>IF(P57=0,"",IF(AV57=0,"",(AV57/P57)))</f>
        <v>0</v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>
        <f>IF(P57=0,"",IF(BE57=0,"",(BE57/P57)))</f>
        <v>0</v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>
        <f>IF(P57=0,"",IF(BN57=0,"",(BN57/P57)))</f>
        <v>0</v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>
        <f>IF(P57=0,"",IF(BW57=0,"",(BW57/P57)))</f>
        <v>0</v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>
        <v>1</v>
      </c>
      <c r="CG57" s="134">
        <f>IF(P57=0,"",IF(CF57=0,"",(CF57/P57)))</f>
        <v>1</v>
      </c>
      <c r="CH57" s="135">
        <v>1</v>
      </c>
      <c r="CI57" s="136">
        <f>IFERROR(CH57/CF57,"-")</f>
        <v>1</v>
      </c>
      <c r="CJ57" s="137">
        <v>5000</v>
      </c>
      <c r="CK57" s="138">
        <f>IFERROR(CJ57/CF57,"-")</f>
        <v>5000</v>
      </c>
      <c r="CL57" s="139">
        <v>1</v>
      </c>
      <c r="CM57" s="139"/>
      <c r="CN57" s="139"/>
      <c r="CO57" s="140">
        <v>1</v>
      </c>
      <c r="CP57" s="141">
        <v>5000</v>
      </c>
      <c r="CQ57" s="141">
        <v>5000</v>
      </c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>
        <f>AB58</f>
        <v>0</v>
      </c>
      <c r="B58" s="203" t="s">
        <v>185</v>
      </c>
      <c r="C58" s="203"/>
      <c r="D58" s="203" t="s">
        <v>186</v>
      </c>
      <c r="E58" s="203" t="s">
        <v>105</v>
      </c>
      <c r="F58" s="203" t="s">
        <v>64</v>
      </c>
      <c r="G58" s="203" t="s">
        <v>65</v>
      </c>
      <c r="H58" s="90" t="s">
        <v>182</v>
      </c>
      <c r="I58" s="205" t="s">
        <v>187</v>
      </c>
      <c r="J58" s="188">
        <v>30000</v>
      </c>
      <c r="K58" s="81">
        <v>2</v>
      </c>
      <c r="L58" s="81">
        <v>0</v>
      </c>
      <c r="M58" s="81">
        <v>38</v>
      </c>
      <c r="N58" s="91">
        <v>1</v>
      </c>
      <c r="O58" s="92">
        <v>0</v>
      </c>
      <c r="P58" s="93">
        <f>N58+O58</f>
        <v>1</v>
      </c>
      <c r="Q58" s="82">
        <f>IFERROR(P58/M58,"-")</f>
        <v>0.026315789473684</v>
      </c>
      <c r="R58" s="81">
        <v>0</v>
      </c>
      <c r="S58" s="81">
        <v>0</v>
      </c>
      <c r="T58" s="82">
        <f>IFERROR(S58/(O58+P58),"-")</f>
        <v>0</v>
      </c>
      <c r="U58" s="182">
        <f>IFERROR(J58/SUM(P58:P59),"-")</f>
        <v>30000</v>
      </c>
      <c r="V58" s="84">
        <v>0</v>
      </c>
      <c r="W58" s="82">
        <f>IF(P58=0,"-",V58/P58)</f>
        <v>0</v>
      </c>
      <c r="X58" s="186">
        <v>0</v>
      </c>
      <c r="Y58" s="187">
        <f>IFERROR(X58/P58,"-")</f>
        <v>0</v>
      </c>
      <c r="Z58" s="187" t="str">
        <f>IFERROR(X58/V58,"-")</f>
        <v>-</v>
      </c>
      <c r="AA58" s="188">
        <f>SUM(X58:X59)-SUM(J58:J59)</f>
        <v>-30000</v>
      </c>
      <c r="AB58" s="85">
        <f>SUM(X58:X59)/SUM(J58:J59)</f>
        <v>0</v>
      </c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/>
      <c r="BF58" s="113">
        <f>IF(P58=0,"",IF(BE58=0,"",(BE58/P58)))</f>
        <v>0</v>
      </c>
      <c r="BG58" s="112"/>
      <c r="BH58" s="114" t="str">
        <f>IFERROR(BG58/BE58,"-")</f>
        <v>-</v>
      </c>
      <c r="BI58" s="115"/>
      <c r="BJ58" s="116" t="str">
        <f>IFERROR(BI58/BE58,"-")</f>
        <v>-</v>
      </c>
      <c r="BK58" s="117"/>
      <c r="BL58" s="117"/>
      <c r="BM58" s="117"/>
      <c r="BN58" s="119">
        <v>1</v>
      </c>
      <c r="BO58" s="120">
        <f>IF(P58=0,"",IF(BN58=0,"",(BN58/P58)))</f>
        <v>1</v>
      </c>
      <c r="BP58" s="121"/>
      <c r="BQ58" s="122">
        <f>IFERROR(BP58/BN58,"-")</f>
        <v>0</v>
      </c>
      <c r="BR58" s="123"/>
      <c r="BS58" s="124">
        <f>IFERROR(BR58/BN58,"-")</f>
        <v>0</v>
      </c>
      <c r="BT58" s="125"/>
      <c r="BU58" s="125"/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0</v>
      </c>
      <c r="CP58" s="141">
        <v>0</v>
      </c>
      <c r="CQ58" s="141"/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188</v>
      </c>
      <c r="C59" s="203"/>
      <c r="D59" s="203" t="s">
        <v>186</v>
      </c>
      <c r="E59" s="203" t="s">
        <v>105</v>
      </c>
      <c r="F59" s="203" t="s">
        <v>76</v>
      </c>
      <c r="G59" s="203"/>
      <c r="H59" s="90"/>
      <c r="I59" s="90"/>
      <c r="J59" s="188"/>
      <c r="K59" s="81">
        <v>3</v>
      </c>
      <c r="L59" s="81">
        <v>2</v>
      </c>
      <c r="M59" s="81">
        <v>0</v>
      </c>
      <c r="N59" s="91">
        <v>0</v>
      </c>
      <c r="O59" s="92">
        <v>0</v>
      </c>
      <c r="P59" s="93">
        <f>N59+O59</f>
        <v>0</v>
      </c>
      <c r="Q59" s="82" t="str">
        <f>IFERROR(P59/M59,"-")</f>
        <v>-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>
        <f>AB60</f>
        <v>0</v>
      </c>
      <c r="B60" s="203" t="s">
        <v>189</v>
      </c>
      <c r="C60" s="203"/>
      <c r="D60" s="203" t="s">
        <v>190</v>
      </c>
      <c r="E60" s="203" t="s">
        <v>108</v>
      </c>
      <c r="F60" s="203" t="s">
        <v>64</v>
      </c>
      <c r="G60" s="203" t="s">
        <v>65</v>
      </c>
      <c r="H60" s="90" t="s">
        <v>182</v>
      </c>
      <c r="I60" s="204" t="s">
        <v>80</v>
      </c>
      <c r="J60" s="188">
        <v>30000</v>
      </c>
      <c r="K60" s="81">
        <v>1</v>
      </c>
      <c r="L60" s="81">
        <v>0</v>
      </c>
      <c r="M60" s="81">
        <v>21</v>
      </c>
      <c r="N60" s="91">
        <v>0</v>
      </c>
      <c r="O60" s="92">
        <v>0</v>
      </c>
      <c r="P60" s="93">
        <f>N60+O60</f>
        <v>0</v>
      </c>
      <c r="Q60" s="82">
        <f>IFERROR(P60/M60,"-")</f>
        <v>0</v>
      </c>
      <c r="R60" s="81">
        <v>0</v>
      </c>
      <c r="S60" s="81">
        <v>0</v>
      </c>
      <c r="T60" s="82" t="str">
        <f>IFERROR(S60/(O60+P60),"-")</f>
        <v>-</v>
      </c>
      <c r="U60" s="182">
        <f>IFERROR(J60/SUM(P60:P61),"-")</f>
        <v>15000</v>
      </c>
      <c r="V60" s="84">
        <v>0</v>
      </c>
      <c r="W60" s="82" t="str">
        <f>IF(P60=0,"-",V60/P60)</f>
        <v>-</v>
      </c>
      <c r="X60" s="186">
        <v>0</v>
      </c>
      <c r="Y60" s="187" t="str">
        <f>IFERROR(X60/P60,"-")</f>
        <v>-</v>
      </c>
      <c r="Z60" s="187" t="str">
        <f>IFERROR(X60/V60,"-")</f>
        <v>-</v>
      </c>
      <c r="AA60" s="188">
        <f>SUM(X60:X61)-SUM(J60:J61)</f>
        <v>-30000</v>
      </c>
      <c r="AB60" s="85">
        <f>SUM(X60:X61)/SUM(J60:J61)</f>
        <v>0</v>
      </c>
      <c r="AC60" s="79"/>
      <c r="AD60" s="94"/>
      <c r="AE60" s="95" t="str">
        <f>IF(P60=0,"",IF(AD60=0,"",(AD60/P60)))</f>
        <v/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 t="str">
        <f>IF(P60=0,"",IF(AM60=0,"",(AM60/P60)))</f>
        <v/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 t="str">
        <f>IF(P60=0,"",IF(AV60=0,"",(AV60/P60)))</f>
        <v/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 t="str">
        <f>IF(P60=0,"",IF(BE60=0,"",(BE60/P60)))</f>
        <v/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/>
      <c r="BO60" s="120" t="str">
        <f>IF(P60=0,"",IF(BN60=0,"",(BN60/P60)))</f>
        <v/>
      </c>
      <c r="BP60" s="121"/>
      <c r="BQ60" s="122" t="str">
        <f>IFERROR(BP60/BN60,"-")</f>
        <v>-</v>
      </c>
      <c r="BR60" s="123"/>
      <c r="BS60" s="124" t="str">
        <f>IFERROR(BR60/BN60,"-")</f>
        <v>-</v>
      </c>
      <c r="BT60" s="125"/>
      <c r="BU60" s="125"/>
      <c r="BV60" s="125"/>
      <c r="BW60" s="126"/>
      <c r="BX60" s="127" t="str">
        <f>IF(P60=0,"",IF(BW60=0,"",(BW60/P60)))</f>
        <v/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 t="str">
        <f>IF(P60=0,"",IF(CF60=0,"",(CF60/P60)))</f>
        <v/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0</v>
      </c>
      <c r="CP60" s="141">
        <v>0</v>
      </c>
      <c r="CQ60" s="141"/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191</v>
      </c>
      <c r="C61" s="203"/>
      <c r="D61" s="203" t="s">
        <v>190</v>
      </c>
      <c r="E61" s="203" t="s">
        <v>108</v>
      </c>
      <c r="F61" s="203" t="s">
        <v>76</v>
      </c>
      <c r="G61" s="203"/>
      <c r="H61" s="90"/>
      <c r="I61" s="90"/>
      <c r="J61" s="188"/>
      <c r="K61" s="81">
        <v>5</v>
      </c>
      <c r="L61" s="81">
        <v>5</v>
      </c>
      <c r="M61" s="81">
        <v>5</v>
      </c>
      <c r="N61" s="91">
        <v>2</v>
      </c>
      <c r="O61" s="92">
        <v>0</v>
      </c>
      <c r="P61" s="93">
        <f>N61+O61</f>
        <v>2</v>
      </c>
      <c r="Q61" s="82">
        <f>IFERROR(P61/M61,"-")</f>
        <v>0.4</v>
      </c>
      <c r="R61" s="81">
        <v>1</v>
      </c>
      <c r="S61" s="81">
        <v>0</v>
      </c>
      <c r="T61" s="82">
        <f>IFERROR(S61/(O61+P61),"-")</f>
        <v>0</v>
      </c>
      <c r="U61" s="182"/>
      <c r="V61" s="84">
        <v>0</v>
      </c>
      <c r="W61" s="82">
        <f>IF(P61=0,"-",V61/P61)</f>
        <v>0</v>
      </c>
      <c r="X61" s="186">
        <v>0</v>
      </c>
      <c r="Y61" s="187">
        <f>IFERROR(X61/P61,"-")</f>
        <v>0</v>
      </c>
      <c r="Z61" s="187" t="str">
        <f>IFERROR(X61/V61,"-")</f>
        <v>-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1</v>
      </c>
      <c r="BF61" s="113">
        <f>IF(P61=0,"",IF(BE61=0,"",(BE61/P61)))</f>
        <v>0.5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1</v>
      </c>
      <c r="BO61" s="120">
        <f>IF(P61=0,"",IF(BN61=0,"",(BN61/P61)))</f>
        <v>0.5</v>
      </c>
      <c r="BP61" s="121"/>
      <c r="BQ61" s="122">
        <f>IFERROR(BP61/BN61,"-")</f>
        <v>0</v>
      </c>
      <c r="BR61" s="123"/>
      <c r="BS61" s="124">
        <f>IFERROR(BR61/BN61,"-")</f>
        <v>0</v>
      </c>
      <c r="BT61" s="125"/>
      <c r="BU61" s="125"/>
      <c r="BV61" s="125"/>
      <c r="BW61" s="126"/>
      <c r="BX61" s="127">
        <f>IF(P61=0,"",IF(BW61=0,"",(BW61/P61)))</f>
        <v>0</v>
      </c>
      <c r="BY61" s="128"/>
      <c r="BZ61" s="129" t="str">
        <f>IFERROR(BY61/BW61,"-")</f>
        <v>-</v>
      </c>
      <c r="CA61" s="130"/>
      <c r="CB61" s="131" t="str">
        <f>IFERROR(CA61/BW61,"-")</f>
        <v>-</v>
      </c>
      <c r="CC61" s="132"/>
      <c r="CD61" s="132"/>
      <c r="CE61" s="132"/>
      <c r="CF61" s="133"/>
      <c r="CG61" s="134">
        <f>IF(P61=0,"",IF(CF61=0,"",(CF61/P61)))</f>
        <v>0</v>
      </c>
      <c r="CH61" s="135"/>
      <c r="CI61" s="136" t="str">
        <f>IFERROR(CH61/CF61,"-")</f>
        <v>-</v>
      </c>
      <c r="CJ61" s="137"/>
      <c r="CK61" s="138" t="str">
        <f>IFERROR(CJ61/CF61,"-")</f>
        <v>-</v>
      </c>
      <c r="CL61" s="139"/>
      <c r="CM61" s="139"/>
      <c r="CN61" s="139"/>
      <c r="CO61" s="140">
        <v>0</v>
      </c>
      <c r="CP61" s="141">
        <v>0</v>
      </c>
      <c r="CQ61" s="141"/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0.5</v>
      </c>
      <c r="B62" s="203" t="s">
        <v>192</v>
      </c>
      <c r="C62" s="203"/>
      <c r="D62" s="203" t="s">
        <v>193</v>
      </c>
      <c r="E62" s="203" t="s">
        <v>111</v>
      </c>
      <c r="F62" s="203" t="s">
        <v>64</v>
      </c>
      <c r="G62" s="203" t="s">
        <v>65</v>
      </c>
      <c r="H62" s="90" t="s">
        <v>182</v>
      </c>
      <c r="I62" s="205" t="s">
        <v>194</v>
      </c>
      <c r="J62" s="188">
        <v>30000</v>
      </c>
      <c r="K62" s="81">
        <v>9</v>
      </c>
      <c r="L62" s="81">
        <v>0</v>
      </c>
      <c r="M62" s="81">
        <v>69</v>
      </c>
      <c r="N62" s="91">
        <v>5</v>
      </c>
      <c r="O62" s="92">
        <v>0</v>
      </c>
      <c r="P62" s="93">
        <f>N62+O62</f>
        <v>5</v>
      </c>
      <c r="Q62" s="82">
        <f>IFERROR(P62/M62,"-")</f>
        <v>0.072463768115942</v>
      </c>
      <c r="R62" s="81">
        <v>1</v>
      </c>
      <c r="S62" s="81">
        <v>3</v>
      </c>
      <c r="T62" s="82">
        <f>IFERROR(S62/(O62+P62),"-")</f>
        <v>0.6</v>
      </c>
      <c r="U62" s="182">
        <f>IFERROR(J62/SUM(P62:P63),"-")</f>
        <v>5000</v>
      </c>
      <c r="V62" s="84">
        <v>1</v>
      </c>
      <c r="W62" s="82">
        <f>IF(P62=0,"-",V62/P62)</f>
        <v>0.2</v>
      </c>
      <c r="X62" s="186">
        <v>15000</v>
      </c>
      <c r="Y62" s="187">
        <f>IFERROR(X62/P62,"-")</f>
        <v>3000</v>
      </c>
      <c r="Z62" s="187">
        <f>IFERROR(X62/V62,"-")</f>
        <v>15000</v>
      </c>
      <c r="AA62" s="188">
        <f>SUM(X62:X63)-SUM(J62:J63)</f>
        <v>-15000</v>
      </c>
      <c r="AB62" s="85">
        <f>SUM(X62:X63)/SUM(J62:J63)</f>
        <v>0.5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>
        <v>1</v>
      </c>
      <c r="AN62" s="101">
        <f>IF(P62=0,"",IF(AM62=0,"",(AM62/P62)))</f>
        <v>0.2</v>
      </c>
      <c r="AO62" s="100"/>
      <c r="AP62" s="102">
        <f>IFERROR(AP62/AM62,"-")</f>
        <v>0</v>
      </c>
      <c r="AQ62" s="103"/>
      <c r="AR62" s="104">
        <f>IFERROR(AQ62/AM62,"-")</f>
        <v>0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>
        <v>1</v>
      </c>
      <c r="BF62" s="113">
        <f>IF(P62=0,"",IF(BE62=0,"",(BE62/P62)))</f>
        <v>0.2</v>
      </c>
      <c r="BG62" s="112"/>
      <c r="BH62" s="114">
        <f>IFERROR(BG62/BE62,"-")</f>
        <v>0</v>
      </c>
      <c r="BI62" s="115"/>
      <c r="BJ62" s="116">
        <f>IFERROR(BI62/BE62,"-")</f>
        <v>0</v>
      </c>
      <c r="BK62" s="117"/>
      <c r="BL62" s="117"/>
      <c r="BM62" s="117"/>
      <c r="BN62" s="119">
        <v>3</v>
      </c>
      <c r="BO62" s="120">
        <f>IF(P62=0,"",IF(BN62=0,"",(BN62/P62)))</f>
        <v>0.6</v>
      </c>
      <c r="BP62" s="121">
        <v>1</v>
      </c>
      <c r="BQ62" s="122">
        <f>IFERROR(BP62/BN62,"-")</f>
        <v>0.33333333333333</v>
      </c>
      <c r="BR62" s="123">
        <v>15000</v>
      </c>
      <c r="BS62" s="124">
        <f>IFERROR(BR62/BN62,"-")</f>
        <v>5000</v>
      </c>
      <c r="BT62" s="125"/>
      <c r="BU62" s="125"/>
      <c r="BV62" s="125">
        <v>1</v>
      </c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15000</v>
      </c>
      <c r="CQ62" s="141">
        <v>15000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195</v>
      </c>
      <c r="C63" s="203"/>
      <c r="D63" s="203" t="s">
        <v>193</v>
      </c>
      <c r="E63" s="203" t="s">
        <v>111</v>
      </c>
      <c r="F63" s="203" t="s">
        <v>76</v>
      </c>
      <c r="G63" s="203"/>
      <c r="H63" s="90"/>
      <c r="I63" s="90"/>
      <c r="J63" s="188"/>
      <c r="K63" s="81">
        <v>13</v>
      </c>
      <c r="L63" s="81">
        <v>6</v>
      </c>
      <c r="M63" s="81">
        <v>0</v>
      </c>
      <c r="N63" s="91">
        <v>1</v>
      </c>
      <c r="O63" s="92">
        <v>0</v>
      </c>
      <c r="P63" s="93">
        <f>N63+O63</f>
        <v>1</v>
      </c>
      <c r="Q63" s="82" t="str">
        <f>IFERROR(P63/M63,"-")</f>
        <v>-</v>
      </c>
      <c r="R63" s="81">
        <v>0</v>
      </c>
      <c r="S63" s="81">
        <v>0</v>
      </c>
      <c r="T63" s="82">
        <f>IFERROR(S63/(O63+P63),"-")</f>
        <v>0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/>
      <c r="AN63" s="101">
        <f>IF(P63=0,"",IF(AM63=0,"",(AM63/P63)))</f>
        <v>0</v>
      </c>
      <c r="AO63" s="100"/>
      <c r="AP63" s="102" t="str">
        <f>IFERROR(AP63/AM63,"-")</f>
        <v>-</v>
      </c>
      <c r="AQ63" s="103"/>
      <c r="AR63" s="104" t="str">
        <f>IFERROR(AQ63/AM63,"-")</f>
        <v>-</v>
      </c>
      <c r="AS63" s="105"/>
      <c r="AT63" s="105"/>
      <c r="AU63" s="105"/>
      <c r="AV63" s="106"/>
      <c r="AW63" s="107">
        <f>IF(P63=0,"",IF(AV63=0,"",(AV63/P63)))</f>
        <v>0</v>
      </c>
      <c r="AX63" s="106"/>
      <c r="AY63" s="108" t="str">
        <f>IFERROR(AX63/AV63,"-")</f>
        <v>-</v>
      </c>
      <c r="AZ63" s="109"/>
      <c r="BA63" s="110" t="str">
        <f>IFERROR(AZ63/AV63,"-")</f>
        <v>-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>
        <v>1</v>
      </c>
      <c r="BX63" s="127">
        <f>IF(P63=0,"",IF(BW63=0,"",(BW63/P63)))</f>
        <v>1</v>
      </c>
      <c r="BY63" s="128"/>
      <c r="BZ63" s="129">
        <f>IFERROR(BY63/BW63,"-")</f>
        <v>0</v>
      </c>
      <c r="CA63" s="130"/>
      <c r="CB63" s="131">
        <f>IFERROR(CA63/BW63,"-")</f>
        <v>0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>
        <f>AB64</f>
        <v>0.75</v>
      </c>
      <c r="B64" s="203" t="s">
        <v>196</v>
      </c>
      <c r="C64" s="203"/>
      <c r="D64" s="203" t="s">
        <v>197</v>
      </c>
      <c r="E64" s="203" t="s">
        <v>100</v>
      </c>
      <c r="F64" s="203" t="s">
        <v>64</v>
      </c>
      <c r="G64" s="203" t="s">
        <v>198</v>
      </c>
      <c r="H64" s="90" t="s">
        <v>199</v>
      </c>
      <c r="I64" s="204" t="s">
        <v>183</v>
      </c>
      <c r="J64" s="188">
        <v>100000</v>
      </c>
      <c r="K64" s="81">
        <v>7</v>
      </c>
      <c r="L64" s="81">
        <v>0</v>
      </c>
      <c r="M64" s="81">
        <v>25</v>
      </c>
      <c r="N64" s="91">
        <v>3</v>
      </c>
      <c r="O64" s="92">
        <v>0</v>
      </c>
      <c r="P64" s="93">
        <f>N64+O64</f>
        <v>3</v>
      </c>
      <c r="Q64" s="82">
        <f>IFERROR(P64/M64,"-")</f>
        <v>0.12</v>
      </c>
      <c r="R64" s="81">
        <v>0</v>
      </c>
      <c r="S64" s="81">
        <v>2</v>
      </c>
      <c r="T64" s="82">
        <f>IFERROR(S64/(O64+P64),"-")</f>
        <v>0.66666666666667</v>
      </c>
      <c r="U64" s="182">
        <f>IFERROR(J64/SUM(P64:P68),"-")</f>
        <v>4761.9047619048</v>
      </c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>
        <f>SUM(X64:X68)-SUM(J64:J68)</f>
        <v>-25000</v>
      </c>
      <c r="AB64" s="85">
        <f>SUM(X64:X68)/SUM(J64:J68)</f>
        <v>0.75</v>
      </c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>
        <v>1</v>
      </c>
      <c r="AN64" s="101">
        <f>IF(P64=0,"",IF(AM64=0,"",(AM64/P64)))</f>
        <v>0.33333333333333</v>
      </c>
      <c r="AO64" s="100"/>
      <c r="AP64" s="102">
        <f>IFERROR(AP64/AM64,"-")</f>
        <v>0</v>
      </c>
      <c r="AQ64" s="103"/>
      <c r="AR64" s="104">
        <f>IFERROR(AQ64/AM64,"-")</f>
        <v>0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/>
      <c r="BF64" s="113">
        <f>IF(P64=0,"",IF(BE64=0,"",(BE64/P64)))</f>
        <v>0</v>
      </c>
      <c r="BG64" s="112"/>
      <c r="BH64" s="114" t="str">
        <f>IFERROR(BG64/BE64,"-")</f>
        <v>-</v>
      </c>
      <c r="BI64" s="115"/>
      <c r="BJ64" s="116" t="str">
        <f>IFERROR(BI64/BE64,"-")</f>
        <v>-</v>
      </c>
      <c r="BK64" s="117"/>
      <c r="BL64" s="117"/>
      <c r="BM64" s="117"/>
      <c r="BN64" s="119">
        <v>2</v>
      </c>
      <c r="BO64" s="120">
        <f>IF(P64=0,"",IF(BN64=0,"",(BN64/P64)))</f>
        <v>0.66666666666667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200</v>
      </c>
      <c r="C65" s="203"/>
      <c r="D65" s="203" t="s">
        <v>201</v>
      </c>
      <c r="E65" s="203" t="s">
        <v>105</v>
      </c>
      <c r="F65" s="203" t="s">
        <v>64</v>
      </c>
      <c r="G65" s="203" t="s">
        <v>198</v>
      </c>
      <c r="H65" s="90" t="s">
        <v>199</v>
      </c>
      <c r="I65" s="205" t="s">
        <v>187</v>
      </c>
      <c r="J65" s="188"/>
      <c r="K65" s="81">
        <v>9</v>
      </c>
      <c r="L65" s="81">
        <v>0</v>
      </c>
      <c r="M65" s="81">
        <v>55</v>
      </c>
      <c r="N65" s="91">
        <v>5</v>
      </c>
      <c r="O65" s="92">
        <v>0</v>
      </c>
      <c r="P65" s="93">
        <f>N65+O65</f>
        <v>5</v>
      </c>
      <c r="Q65" s="82">
        <f>IFERROR(P65/M65,"-")</f>
        <v>0.090909090909091</v>
      </c>
      <c r="R65" s="81">
        <v>0</v>
      </c>
      <c r="S65" s="81">
        <v>3</v>
      </c>
      <c r="T65" s="82">
        <f>IFERROR(S65/(O65+P65),"-")</f>
        <v>0.6</v>
      </c>
      <c r="U65" s="182"/>
      <c r="V65" s="84">
        <v>1</v>
      </c>
      <c r="W65" s="82">
        <f>IF(P65=0,"-",V65/P65)</f>
        <v>0.2</v>
      </c>
      <c r="X65" s="186">
        <v>3000</v>
      </c>
      <c r="Y65" s="187">
        <f>IFERROR(X65/P65,"-")</f>
        <v>600</v>
      </c>
      <c r="Z65" s="187">
        <f>IFERROR(X65/V65,"-")</f>
        <v>3000</v>
      </c>
      <c r="AA65" s="188"/>
      <c r="AB65" s="85"/>
      <c r="AC65" s="79"/>
      <c r="AD65" s="94"/>
      <c r="AE65" s="95">
        <f>IF(P65=0,"",IF(AD65=0,"",(AD65/P65)))</f>
        <v>0</v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>
        <f>IF(P65=0,"",IF(AM65=0,"",(AM65/P65)))</f>
        <v>0</v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>
        <f>IF(P65=0,"",IF(AV65=0,"",(AV65/P65)))</f>
        <v>0</v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>
        <v>1</v>
      </c>
      <c r="BF65" s="113">
        <f>IF(P65=0,"",IF(BE65=0,"",(BE65/P65)))</f>
        <v>0.2</v>
      </c>
      <c r="BG65" s="112"/>
      <c r="BH65" s="114">
        <f>IFERROR(BG65/BE65,"-")</f>
        <v>0</v>
      </c>
      <c r="BI65" s="115"/>
      <c r="BJ65" s="116">
        <f>IFERROR(BI65/BE65,"-")</f>
        <v>0</v>
      </c>
      <c r="BK65" s="117"/>
      <c r="BL65" s="117"/>
      <c r="BM65" s="117"/>
      <c r="BN65" s="119">
        <v>2</v>
      </c>
      <c r="BO65" s="120">
        <f>IF(P65=0,"",IF(BN65=0,"",(BN65/P65)))</f>
        <v>0.4</v>
      </c>
      <c r="BP65" s="121"/>
      <c r="BQ65" s="122">
        <f>IFERROR(BP65/BN65,"-")</f>
        <v>0</v>
      </c>
      <c r="BR65" s="123"/>
      <c r="BS65" s="124">
        <f>IFERROR(BR65/BN65,"-")</f>
        <v>0</v>
      </c>
      <c r="BT65" s="125"/>
      <c r="BU65" s="125"/>
      <c r="BV65" s="125"/>
      <c r="BW65" s="126">
        <v>1</v>
      </c>
      <c r="BX65" s="127">
        <f>IF(P65=0,"",IF(BW65=0,"",(BW65/P65)))</f>
        <v>0.2</v>
      </c>
      <c r="BY65" s="128">
        <v>1</v>
      </c>
      <c r="BZ65" s="129">
        <f>IFERROR(BY65/BW65,"-")</f>
        <v>1</v>
      </c>
      <c r="CA65" s="130">
        <v>3000</v>
      </c>
      <c r="CB65" s="131">
        <f>IFERROR(CA65/BW65,"-")</f>
        <v>3000</v>
      </c>
      <c r="CC65" s="132">
        <v>1</v>
      </c>
      <c r="CD65" s="132"/>
      <c r="CE65" s="132"/>
      <c r="CF65" s="133">
        <v>1</v>
      </c>
      <c r="CG65" s="134">
        <f>IF(P65=0,"",IF(CF65=0,"",(CF65/P65)))</f>
        <v>0.2</v>
      </c>
      <c r="CH65" s="135"/>
      <c r="CI65" s="136">
        <f>IFERROR(CH65/CF65,"-")</f>
        <v>0</v>
      </c>
      <c r="CJ65" s="137"/>
      <c r="CK65" s="138">
        <f>IFERROR(CJ65/CF65,"-")</f>
        <v>0</v>
      </c>
      <c r="CL65" s="139"/>
      <c r="CM65" s="139"/>
      <c r="CN65" s="139"/>
      <c r="CO65" s="140">
        <v>1</v>
      </c>
      <c r="CP65" s="141">
        <v>3000</v>
      </c>
      <c r="CQ65" s="141">
        <v>3000</v>
      </c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202</v>
      </c>
      <c r="C66" s="203"/>
      <c r="D66" s="203" t="s">
        <v>203</v>
      </c>
      <c r="E66" s="203" t="s">
        <v>108</v>
      </c>
      <c r="F66" s="203" t="s">
        <v>64</v>
      </c>
      <c r="G66" s="203" t="s">
        <v>198</v>
      </c>
      <c r="H66" s="90" t="s">
        <v>199</v>
      </c>
      <c r="I66" s="204" t="s">
        <v>80</v>
      </c>
      <c r="J66" s="188"/>
      <c r="K66" s="81">
        <v>1</v>
      </c>
      <c r="L66" s="81">
        <v>0</v>
      </c>
      <c r="M66" s="81">
        <v>17</v>
      </c>
      <c r="N66" s="91">
        <v>1</v>
      </c>
      <c r="O66" s="92">
        <v>0</v>
      </c>
      <c r="P66" s="93">
        <f>N66+O66</f>
        <v>1</v>
      </c>
      <c r="Q66" s="82">
        <f>IFERROR(P66/M66,"-")</f>
        <v>0.058823529411765</v>
      </c>
      <c r="R66" s="81">
        <v>0</v>
      </c>
      <c r="S66" s="81">
        <v>1</v>
      </c>
      <c r="T66" s="82">
        <f>IFERROR(S66/(O66+P66),"-")</f>
        <v>1</v>
      </c>
      <c r="U66" s="182"/>
      <c r="V66" s="84">
        <v>0</v>
      </c>
      <c r="W66" s="82">
        <f>IF(P66=0,"-",V66/P66)</f>
        <v>0</v>
      </c>
      <c r="X66" s="186">
        <v>0</v>
      </c>
      <c r="Y66" s="187">
        <f>IFERROR(X66/P66,"-")</f>
        <v>0</v>
      </c>
      <c r="Z66" s="187" t="str">
        <f>IFERROR(X66/V66,"-")</f>
        <v>-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1</v>
      </c>
      <c r="BF66" s="113">
        <f>IF(P66=0,"",IF(BE66=0,"",(BE66/P66)))</f>
        <v>1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/>
      <c r="BO66" s="120">
        <f>IF(P66=0,"",IF(BN66=0,"",(BN66/P66)))</f>
        <v>0</v>
      </c>
      <c r="BP66" s="121"/>
      <c r="BQ66" s="122" t="str">
        <f>IFERROR(BP66/BN66,"-")</f>
        <v>-</v>
      </c>
      <c r="BR66" s="123"/>
      <c r="BS66" s="124" t="str">
        <f>IFERROR(BR66/BN66,"-")</f>
        <v>-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/>
      <c r="CG66" s="134">
        <f>IF(P66=0,"",IF(CF66=0,"",(CF66/P66)))</f>
        <v>0</v>
      </c>
      <c r="CH66" s="135"/>
      <c r="CI66" s="136" t="str">
        <f>IFERROR(CH66/CF66,"-")</f>
        <v>-</v>
      </c>
      <c r="CJ66" s="137"/>
      <c r="CK66" s="138" t="str">
        <f>IFERROR(CJ66/CF66,"-")</f>
        <v>-</v>
      </c>
      <c r="CL66" s="139"/>
      <c r="CM66" s="139"/>
      <c r="CN66" s="139"/>
      <c r="CO66" s="140">
        <v>0</v>
      </c>
      <c r="CP66" s="141">
        <v>0</v>
      </c>
      <c r="CQ66" s="141"/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/>
      <c r="B67" s="203" t="s">
        <v>204</v>
      </c>
      <c r="C67" s="203"/>
      <c r="D67" s="203" t="s">
        <v>205</v>
      </c>
      <c r="E67" s="203" t="s">
        <v>111</v>
      </c>
      <c r="F67" s="203" t="s">
        <v>64</v>
      </c>
      <c r="G67" s="203" t="s">
        <v>198</v>
      </c>
      <c r="H67" s="90" t="s">
        <v>199</v>
      </c>
      <c r="I67" s="205" t="s">
        <v>194</v>
      </c>
      <c r="J67" s="188"/>
      <c r="K67" s="81">
        <v>1</v>
      </c>
      <c r="L67" s="81">
        <v>0</v>
      </c>
      <c r="M67" s="81">
        <v>27</v>
      </c>
      <c r="N67" s="91">
        <v>0</v>
      </c>
      <c r="O67" s="92">
        <v>0</v>
      </c>
      <c r="P67" s="93">
        <f>N67+O67</f>
        <v>0</v>
      </c>
      <c r="Q67" s="82">
        <f>IFERROR(P67/M67,"-")</f>
        <v>0</v>
      </c>
      <c r="R67" s="81">
        <v>0</v>
      </c>
      <c r="S67" s="81">
        <v>0</v>
      </c>
      <c r="T67" s="82" t="str">
        <f>IFERROR(S67/(O67+P67),"-")</f>
        <v>-</v>
      </c>
      <c r="U67" s="182"/>
      <c r="V67" s="84">
        <v>0</v>
      </c>
      <c r="W67" s="82" t="str">
        <f>IF(P67=0,"-",V67/P67)</f>
        <v>-</v>
      </c>
      <c r="X67" s="186">
        <v>0</v>
      </c>
      <c r="Y67" s="187" t="str">
        <f>IFERROR(X67/P67,"-")</f>
        <v>-</v>
      </c>
      <c r="Z67" s="187" t="str">
        <f>IFERROR(X67/V67,"-")</f>
        <v>-</v>
      </c>
      <c r="AA67" s="188"/>
      <c r="AB67" s="85"/>
      <c r="AC67" s="79"/>
      <c r="AD67" s="94"/>
      <c r="AE67" s="95" t="str">
        <f>IF(P67=0,"",IF(AD67=0,"",(AD67/P67)))</f>
        <v/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 t="str">
        <f>IF(P67=0,"",IF(AM67=0,"",(AM67/P67)))</f>
        <v/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 t="str">
        <f>IF(P67=0,"",IF(AV67=0,"",(AV67/P67)))</f>
        <v/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 t="str">
        <f>IF(P67=0,"",IF(BE67=0,"",(BE67/P67)))</f>
        <v/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/>
      <c r="BO67" s="120" t="str">
        <f>IF(P67=0,"",IF(BN67=0,"",(BN67/P67)))</f>
        <v/>
      </c>
      <c r="BP67" s="121"/>
      <c r="BQ67" s="122" t="str">
        <f>IFERROR(BP67/BN67,"-")</f>
        <v>-</v>
      </c>
      <c r="BR67" s="123"/>
      <c r="BS67" s="124" t="str">
        <f>IFERROR(BR67/BN67,"-")</f>
        <v>-</v>
      </c>
      <c r="BT67" s="125"/>
      <c r="BU67" s="125"/>
      <c r="BV67" s="125"/>
      <c r="BW67" s="126"/>
      <c r="BX67" s="127" t="str">
        <f>IF(P67=0,"",IF(BW67=0,"",(BW67/P67)))</f>
        <v/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 t="str">
        <f>IF(P67=0,"",IF(CF67=0,"",(CF67/P67)))</f>
        <v/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0</v>
      </c>
      <c r="CP67" s="141">
        <v>0</v>
      </c>
      <c r="CQ67" s="141"/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206</v>
      </c>
      <c r="C68" s="203"/>
      <c r="D68" s="203" t="s">
        <v>75</v>
      </c>
      <c r="E68" s="203" t="s">
        <v>75</v>
      </c>
      <c r="F68" s="203" t="s">
        <v>76</v>
      </c>
      <c r="G68" s="203" t="s">
        <v>207</v>
      </c>
      <c r="H68" s="90"/>
      <c r="I68" s="90"/>
      <c r="J68" s="188"/>
      <c r="K68" s="81">
        <v>36</v>
      </c>
      <c r="L68" s="81">
        <v>27</v>
      </c>
      <c r="M68" s="81">
        <v>5</v>
      </c>
      <c r="N68" s="91">
        <v>12</v>
      </c>
      <c r="O68" s="92">
        <v>0</v>
      </c>
      <c r="P68" s="93">
        <f>N68+O68</f>
        <v>12</v>
      </c>
      <c r="Q68" s="82">
        <f>IFERROR(P68/M68,"-")</f>
        <v>2.4</v>
      </c>
      <c r="R68" s="81">
        <v>1</v>
      </c>
      <c r="S68" s="81">
        <v>3</v>
      </c>
      <c r="T68" s="82">
        <f>IFERROR(S68/(O68+P68),"-")</f>
        <v>0.25</v>
      </c>
      <c r="U68" s="182"/>
      <c r="V68" s="84">
        <v>3</v>
      </c>
      <c r="W68" s="82">
        <f>IF(P68=0,"-",V68/P68)</f>
        <v>0.25</v>
      </c>
      <c r="X68" s="186">
        <v>72000</v>
      </c>
      <c r="Y68" s="187">
        <f>IFERROR(X68/P68,"-")</f>
        <v>6000</v>
      </c>
      <c r="Z68" s="187">
        <f>IFERROR(X68/V68,"-")</f>
        <v>24000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6</v>
      </c>
      <c r="BO68" s="120">
        <f>IF(P68=0,"",IF(BN68=0,"",(BN68/P68)))</f>
        <v>0.5</v>
      </c>
      <c r="BP68" s="121">
        <v>2</v>
      </c>
      <c r="BQ68" s="122">
        <f>IFERROR(BP68/BN68,"-")</f>
        <v>0.33333333333333</v>
      </c>
      <c r="BR68" s="123">
        <v>8000</v>
      </c>
      <c r="BS68" s="124">
        <f>IFERROR(BR68/BN68,"-")</f>
        <v>1333.3333333333</v>
      </c>
      <c r="BT68" s="125">
        <v>2</v>
      </c>
      <c r="BU68" s="125"/>
      <c r="BV68" s="125"/>
      <c r="BW68" s="126">
        <v>6</v>
      </c>
      <c r="BX68" s="127">
        <f>IF(P68=0,"",IF(BW68=0,"",(BW68/P68)))</f>
        <v>0.5</v>
      </c>
      <c r="BY68" s="128">
        <v>1</v>
      </c>
      <c r="BZ68" s="129">
        <f>IFERROR(BY68/BW68,"-")</f>
        <v>0.16666666666667</v>
      </c>
      <c r="CA68" s="130">
        <v>64000</v>
      </c>
      <c r="CB68" s="131">
        <f>IFERROR(CA68/BW68,"-")</f>
        <v>10666.666666667</v>
      </c>
      <c r="CC68" s="132"/>
      <c r="CD68" s="132"/>
      <c r="CE68" s="132">
        <v>1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3</v>
      </c>
      <c r="CP68" s="141">
        <v>72000</v>
      </c>
      <c r="CQ68" s="141">
        <v>64000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30"/>
      <c r="B69" s="87"/>
      <c r="C69" s="88"/>
      <c r="D69" s="88"/>
      <c r="E69" s="88"/>
      <c r="F69" s="89"/>
      <c r="G69" s="90"/>
      <c r="H69" s="90"/>
      <c r="I69" s="90"/>
      <c r="J69" s="192"/>
      <c r="K69" s="34"/>
      <c r="L69" s="34"/>
      <c r="M69" s="31"/>
      <c r="N69" s="23"/>
      <c r="O69" s="23"/>
      <c r="P69" s="23"/>
      <c r="Q69" s="33"/>
      <c r="R69" s="32"/>
      <c r="S69" s="23"/>
      <c r="T69" s="32"/>
      <c r="U69" s="183"/>
      <c r="V69" s="25"/>
      <c r="W69" s="25"/>
      <c r="X69" s="189"/>
      <c r="Y69" s="189"/>
      <c r="Z69" s="189"/>
      <c r="AA69" s="189"/>
      <c r="AB69" s="33"/>
      <c r="AC69" s="59"/>
      <c r="AD69" s="63"/>
      <c r="AE69" s="64"/>
      <c r="AF69" s="63"/>
      <c r="AG69" s="67"/>
      <c r="AH69" s="68"/>
      <c r="AI69" s="69"/>
      <c r="AJ69" s="70"/>
      <c r="AK69" s="70"/>
      <c r="AL69" s="70"/>
      <c r="AM69" s="63"/>
      <c r="AN69" s="64"/>
      <c r="AO69" s="63"/>
      <c r="AP69" s="67"/>
      <c r="AQ69" s="68"/>
      <c r="AR69" s="69"/>
      <c r="AS69" s="70"/>
      <c r="AT69" s="70"/>
      <c r="AU69" s="70"/>
      <c r="AV69" s="63"/>
      <c r="AW69" s="64"/>
      <c r="AX69" s="63"/>
      <c r="AY69" s="67"/>
      <c r="AZ69" s="68"/>
      <c r="BA69" s="69"/>
      <c r="BB69" s="70"/>
      <c r="BC69" s="70"/>
      <c r="BD69" s="70"/>
      <c r="BE69" s="63"/>
      <c r="BF69" s="64"/>
      <c r="BG69" s="63"/>
      <c r="BH69" s="67"/>
      <c r="BI69" s="68"/>
      <c r="BJ69" s="69"/>
      <c r="BK69" s="70"/>
      <c r="BL69" s="70"/>
      <c r="BM69" s="70"/>
      <c r="BN69" s="65"/>
      <c r="BO69" s="66"/>
      <c r="BP69" s="63"/>
      <c r="BQ69" s="67"/>
      <c r="BR69" s="68"/>
      <c r="BS69" s="69"/>
      <c r="BT69" s="70"/>
      <c r="BU69" s="70"/>
      <c r="BV69" s="70"/>
      <c r="BW69" s="65"/>
      <c r="BX69" s="66"/>
      <c r="BY69" s="63"/>
      <c r="BZ69" s="67"/>
      <c r="CA69" s="68"/>
      <c r="CB69" s="69"/>
      <c r="CC69" s="70"/>
      <c r="CD69" s="70"/>
      <c r="CE69" s="70"/>
      <c r="CF69" s="65"/>
      <c r="CG69" s="66"/>
      <c r="CH69" s="63"/>
      <c r="CI69" s="67"/>
      <c r="CJ69" s="68"/>
      <c r="CK69" s="69"/>
      <c r="CL69" s="70"/>
      <c r="CM69" s="70"/>
      <c r="CN69" s="70"/>
      <c r="CO69" s="71"/>
      <c r="CP69" s="68"/>
      <c r="CQ69" s="68"/>
      <c r="CR69" s="68"/>
      <c r="CS69" s="72"/>
    </row>
    <row r="70" spans="1:98">
      <c r="A70" s="30"/>
      <c r="B70" s="37"/>
      <c r="C70" s="21"/>
      <c r="D70" s="21"/>
      <c r="E70" s="21"/>
      <c r="F70" s="22"/>
      <c r="G70" s="36"/>
      <c r="H70" s="36"/>
      <c r="I70" s="75"/>
      <c r="J70" s="193"/>
      <c r="K70" s="34"/>
      <c r="L70" s="34"/>
      <c r="M70" s="31"/>
      <c r="N70" s="23"/>
      <c r="O70" s="23"/>
      <c r="P70" s="23"/>
      <c r="Q70" s="33"/>
      <c r="R70" s="32"/>
      <c r="S70" s="23"/>
      <c r="T70" s="32"/>
      <c r="U70" s="183"/>
      <c r="V70" s="25"/>
      <c r="W70" s="25"/>
      <c r="X70" s="189"/>
      <c r="Y70" s="189"/>
      <c r="Z70" s="189"/>
      <c r="AA70" s="189"/>
      <c r="AB70" s="33"/>
      <c r="AC70" s="61"/>
      <c r="AD70" s="63"/>
      <c r="AE70" s="64"/>
      <c r="AF70" s="63"/>
      <c r="AG70" s="67"/>
      <c r="AH70" s="68"/>
      <c r="AI70" s="69"/>
      <c r="AJ70" s="70"/>
      <c r="AK70" s="70"/>
      <c r="AL70" s="70"/>
      <c r="AM70" s="63"/>
      <c r="AN70" s="64"/>
      <c r="AO70" s="63"/>
      <c r="AP70" s="67"/>
      <c r="AQ70" s="68"/>
      <c r="AR70" s="69"/>
      <c r="AS70" s="70"/>
      <c r="AT70" s="70"/>
      <c r="AU70" s="70"/>
      <c r="AV70" s="63"/>
      <c r="AW70" s="64"/>
      <c r="AX70" s="63"/>
      <c r="AY70" s="67"/>
      <c r="AZ70" s="68"/>
      <c r="BA70" s="69"/>
      <c r="BB70" s="70"/>
      <c r="BC70" s="70"/>
      <c r="BD70" s="70"/>
      <c r="BE70" s="63"/>
      <c r="BF70" s="64"/>
      <c r="BG70" s="63"/>
      <c r="BH70" s="67"/>
      <c r="BI70" s="68"/>
      <c r="BJ70" s="69"/>
      <c r="BK70" s="70"/>
      <c r="BL70" s="70"/>
      <c r="BM70" s="70"/>
      <c r="BN70" s="65"/>
      <c r="BO70" s="66"/>
      <c r="BP70" s="63"/>
      <c r="BQ70" s="67"/>
      <c r="BR70" s="68"/>
      <c r="BS70" s="69"/>
      <c r="BT70" s="70"/>
      <c r="BU70" s="70"/>
      <c r="BV70" s="70"/>
      <c r="BW70" s="65"/>
      <c r="BX70" s="66"/>
      <c r="BY70" s="63"/>
      <c r="BZ70" s="67"/>
      <c r="CA70" s="68"/>
      <c r="CB70" s="69"/>
      <c r="CC70" s="70"/>
      <c r="CD70" s="70"/>
      <c r="CE70" s="70"/>
      <c r="CF70" s="65"/>
      <c r="CG70" s="66"/>
      <c r="CH70" s="63"/>
      <c r="CI70" s="67"/>
      <c r="CJ70" s="68"/>
      <c r="CK70" s="69"/>
      <c r="CL70" s="70"/>
      <c r="CM70" s="70"/>
      <c r="CN70" s="70"/>
      <c r="CO70" s="71"/>
      <c r="CP70" s="68"/>
      <c r="CQ70" s="68"/>
      <c r="CR70" s="68"/>
      <c r="CS70" s="72"/>
    </row>
    <row r="71" spans="1:98">
      <c r="A71" s="19">
        <f>AB71</f>
        <v>1.4427302709069</v>
      </c>
      <c r="B71" s="39"/>
      <c r="C71" s="39"/>
      <c r="D71" s="39"/>
      <c r="E71" s="39"/>
      <c r="F71" s="39"/>
      <c r="G71" s="40" t="s">
        <v>208</v>
      </c>
      <c r="H71" s="40"/>
      <c r="I71" s="40"/>
      <c r="J71" s="190">
        <f>SUM(J6:J70)</f>
        <v>4245000</v>
      </c>
      <c r="K71" s="41">
        <f>SUM(K6:K70)</f>
        <v>1532</v>
      </c>
      <c r="L71" s="41">
        <f>SUM(L6:L70)</f>
        <v>639</v>
      </c>
      <c r="M71" s="41">
        <f>SUM(M6:M70)</f>
        <v>2982</v>
      </c>
      <c r="N71" s="41">
        <f>SUM(N6:N70)</f>
        <v>418</v>
      </c>
      <c r="O71" s="41">
        <f>SUM(O6:O70)</f>
        <v>0</v>
      </c>
      <c r="P71" s="41">
        <f>SUM(P6:P70)</f>
        <v>418</v>
      </c>
      <c r="Q71" s="42">
        <f>IFERROR(P71/M71,"-")</f>
        <v>0.140174379611</v>
      </c>
      <c r="R71" s="78">
        <f>SUM(R6:R70)</f>
        <v>66</v>
      </c>
      <c r="S71" s="78">
        <f>SUM(S6:S70)</f>
        <v>151</v>
      </c>
      <c r="T71" s="42">
        <f>IFERROR(R71/P71,"-")</f>
        <v>0.15789473684211</v>
      </c>
      <c r="U71" s="184">
        <f>IFERROR(J71/P71,"-")</f>
        <v>10155.502392344</v>
      </c>
      <c r="V71" s="44">
        <f>SUM(V6:V70)</f>
        <v>119</v>
      </c>
      <c r="W71" s="42">
        <f>IFERROR(V71/P71,"-")</f>
        <v>0.28468899521531</v>
      </c>
      <c r="X71" s="190">
        <f>SUM(X6:X70)</f>
        <v>6124390</v>
      </c>
      <c r="Y71" s="190">
        <f>IFERROR(X71/P71,"-")</f>
        <v>14651.650717703</v>
      </c>
      <c r="Z71" s="190">
        <f>IFERROR(X71/V71,"-")</f>
        <v>51465.462184874</v>
      </c>
      <c r="AA71" s="190">
        <f>X71-J71</f>
        <v>1879390</v>
      </c>
      <c r="AB71" s="47">
        <f>X71/J71</f>
        <v>1.4427302709069</v>
      </c>
      <c r="AC71" s="60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3"/>
    <mergeCell ref="J19:J23"/>
    <mergeCell ref="U19:U23"/>
    <mergeCell ref="AA19:AA23"/>
    <mergeCell ref="AB19:AB23"/>
    <mergeCell ref="A24:A29"/>
    <mergeCell ref="J24:J29"/>
    <mergeCell ref="U24:U29"/>
    <mergeCell ref="AA24:AA29"/>
    <mergeCell ref="AB24:AB29"/>
    <mergeCell ref="A30:A33"/>
    <mergeCell ref="J30:J33"/>
    <mergeCell ref="U30:U33"/>
    <mergeCell ref="AA30:AA33"/>
    <mergeCell ref="AB30:AB33"/>
    <mergeCell ref="A34:A37"/>
    <mergeCell ref="J34:J37"/>
    <mergeCell ref="U34:U37"/>
    <mergeCell ref="AA34:AA37"/>
    <mergeCell ref="AB34:AB37"/>
    <mergeCell ref="A38:A39"/>
    <mergeCell ref="J38:J39"/>
    <mergeCell ref="U38:U39"/>
    <mergeCell ref="AA38:AA39"/>
    <mergeCell ref="AB38:AB39"/>
    <mergeCell ref="A40:A41"/>
    <mergeCell ref="J40:J41"/>
    <mergeCell ref="U40:U41"/>
    <mergeCell ref="AA40:AA41"/>
    <mergeCell ref="AB40:AB41"/>
    <mergeCell ref="A42:A43"/>
    <mergeCell ref="J42:J43"/>
    <mergeCell ref="U42:U43"/>
    <mergeCell ref="AA42:AA43"/>
    <mergeCell ref="AB42:AB43"/>
    <mergeCell ref="A44:A45"/>
    <mergeCell ref="J44:J45"/>
    <mergeCell ref="U44:U45"/>
    <mergeCell ref="AA44:AA45"/>
    <mergeCell ref="AB44:AB45"/>
    <mergeCell ref="A46:A47"/>
    <mergeCell ref="J46:J47"/>
    <mergeCell ref="U46:U47"/>
    <mergeCell ref="AA46:AA47"/>
    <mergeCell ref="AB46:AB47"/>
    <mergeCell ref="A48:A49"/>
    <mergeCell ref="J48:J49"/>
    <mergeCell ref="U48:U49"/>
    <mergeCell ref="AA48:AA49"/>
    <mergeCell ref="AB48:AB49"/>
    <mergeCell ref="A50:A51"/>
    <mergeCell ref="J50:J51"/>
    <mergeCell ref="U50:U51"/>
    <mergeCell ref="AA50:AA51"/>
    <mergeCell ref="AB50:AB51"/>
    <mergeCell ref="A52:A53"/>
    <mergeCell ref="J52:J53"/>
    <mergeCell ref="U52:U53"/>
    <mergeCell ref="AA52:AA53"/>
    <mergeCell ref="AB52:AB53"/>
    <mergeCell ref="A54:A55"/>
    <mergeCell ref="J54:J55"/>
    <mergeCell ref="U54:U55"/>
    <mergeCell ref="AA54:AA55"/>
    <mergeCell ref="AB54:AB55"/>
    <mergeCell ref="A56:A57"/>
    <mergeCell ref="J56:J57"/>
    <mergeCell ref="U56:U57"/>
    <mergeCell ref="AA56:AA57"/>
    <mergeCell ref="AB56:AB57"/>
    <mergeCell ref="A58:A59"/>
    <mergeCell ref="J58:J59"/>
    <mergeCell ref="U58:U59"/>
    <mergeCell ref="AA58:AA59"/>
    <mergeCell ref="AB58:AB59"/>
    <mergeCell ref="A60:A61"/>
    <mergeCell ref="J60:J61"/>
    <mergeCell ref="U60:U61"/>
    <mergeCell ref="AA60:AA61"/>
    <mergeCell ref="AB60:AB61"/>
    <mergeCell ref="A62:A63"/>
    <mergeCell ref="J62:J63"/>
    <mergeCell ref="U62:U63"/>
    <mergeCell ref="AA62:AA63"/>
    <mergeCell ref="AB62:AB63"/>
    <mergeCell ref="A64:A68"/>
    <mergeCell ref="J64:J68"/>
    <mergeCell ref="U64:U68"/>
    <mergeCell ref="AA64:AA68"/>
    <mergeCell ref="AB64:AB68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2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209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0.24</v>
      </c>
      <c r="B6" s="203" t="s">
        <v>210</v>
      </c>
      <c r="C6" s="203" t="s">
        <v>211</v>
      </c>
      <c r="D6" s="203" t="s">
        <v>212</v>
      </c>
      <c r="E6" s="203" t="s">
        <v>213</v>
      </c>
      <c r="F6" s="203" t="s">
        <v>64</v>
      </c>
      <c r="G6" s="203" t="s">
        <v>214</v>
      </c>
      <c r="H6" s="90" t="s">
        <v>215</v>
      </c>
      <c r="I6" s="90" t="s">
        <v>216</v>
      </c>
      <c r="J6" s="188">
        <v>100000</v>
      </c>
      <c r="K6" s="81">
        <v>20</v>
      </c>
      <c r="L6" s="81">
        <v>0</v>
      </c>
      <c r="M6" s="81">
        <v>49</v>
      </c>
      <c r="N6" s="91">
        <v>9</v>
      </c>
      <c r="O6" s="92">
        <v>0</v>
      </c>
      <c r="P6" s="93">
        <f>N6+O6</f>
        <v>9</v>
      </c>
      <c r="Q6" s="82">
        <f>IFERROR(P6/M6,"-")</f>
        <v>0.18367346938776</v>
      </c>
      <c r="R6" s="81">
        <v>0</v>
      </c>
      <c r="S6" s="81">
        <v>5</v>
      </c>
      <c r="T6" s="82">
        <f>IFERROR(S6/(O6+P6),"-")</f>
        <v>0.55555555555556</v>
      </c>
      <c r="U6" s="182">
        <f>IFERROR(J6/SUM(P6:P7),"-")</f>
        <v>5263.1578947368</v>
      </c>
      <c r="V6" s="84">
        <v>1</v>
      </c>
      <c r="W6" s="82">
        <f>IF(P6=0,"-",V6/P6)</f>
        <v>0.11111111111111</v>
      </c>
      <c r="X6" s="186">
        <v>3000</v>
      </c>
      <c r="Y6" s="187">
        <f>IFERROR(X6/P6,"-")</f>
        <v>333.33333333333</v>
      </c>
      <c r="Z6" s="187">
        <f>IFERROR(X6/V6,"-")</f>
        <v>3000</v>
      </c>
      <c r="AA6" s="188">
        <f>SUM(X6:X7)-SUM(J6:J7)</f>
        <v>-76000</v>
      </c>
      <c r="AB6" s="85">
        <f>SUM(X6:X7)/SUM(J6:J7)</f>
        <v>0.24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1</v>
      </c>
      <c r="AN6" s="101">
        <f>IF(P6=0,"",IF(AM6=0,"",(AM6/P6)))</f>
        <v>0.11111111111111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1</v>
      </c>
      <c r="AW6" s="107">
        <f>IF(P6=0,"",IF(AV6=0,"",(AV6/P6)))</f>
        <v>0.11111111111111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0.33333333333333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2</v>
      </c>
      <c r="BO6" s="120">
        <f>IF(P6=0,"",IF(BN6=0,"",(BN6/P6)))</f>
        <v>0.22222222222222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2</v>
      </c>
      <c r="BX6" s="127">
        <f>IF(P6=0,"",IF(BW6=0,"",(BW6/P6)))</f>
        <v>0.22222222222222</v>
      </c>
      <c r="BY6" s="128">
        <v>1</v>
      </c>
      <c r="BZ6" s="129">
        <f>IFERROR(BY6/BW6,"-")</f>
        <v>0.5</v>
      </c>
      <c r="CA6" s="130">
        <v>3000</v>
      </c>
      <c r="CB6" s="131">
        <f>IFERROR(CA6/BW6,"-")</f>
        <v>1500</v>
      </c>
      <c r="CC6" s="132">
        <v>1</v>
      </c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1</v>
      </c>
      <c r="CP6" s="141">
        <v>3000</v>
      </c>
      <c r="CQ6" s="141">
        <v>3000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217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27</v>
      </c>
      <c r="L7" s="81">
        <v>14</v>
      </c>
      <c r="M7" s="81">
        <v>0</v>
      </c>
      <c r="N7" s="91">
        <v>10</v>
      </c>
      <c r="O7" s="92">
        <v>0</v>
      </c>
      <c r="P7" s="93">
        <f>N7+O7</f>
        <v>10</v>
      </c>
      <c r="Q7" s="82" t="str">
        <f>IFERROR(P7/M7,"-")</f>
        <v>-</v>
      </c>
      <c r="R7" s="81">
        <v>1</v>
      </c>
      <c r="S7" s="81">
        <v>3</v>
      </c>
      <c r="T7" s="82">
        <f>IFERROR(S7/(O7+P7),"-")</f>
        <v>0.3</v>
      </c>
      <c r="U7" s="182"/>
      <c r="V7" s="84">
        <v>2</v>
      </c>
      <c r="W7" s="82">
        <f>IF(P7=0,"-",V7/P7)</f>
        <v>0.2</v>
      </c>
      <c r="X7" s="186">
        <v>21000</v>
      </c>
      <c r="Y7" s="187">
        <f>IFERROR(X7/P7,"-")</f>
        <v>2100</v>
      </c>
      <c r="Z7" s="187">
        <f>IFERROR(X7/V7,"-")</f>
        <v>10500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>
        <v>2</v>
      </c>
      <c r="AN7" s="101">
        <f>IF(P7=0,"",IF(AM7=0,"",(AM7/P7)))</f>
        <v>0.2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2</v>
      </c>
      <c r="AW7" s="107">
        <f>IF(P7=0,"",IF(AV7=0,"",(AV7/P7)))</f>
        <v>0.2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3</v>
      </c>
      <c r="BF7" s="113">
        <f>IF(P7=0,"",IF(BE7=0,"",(BE7/P7)))</f>
        <v>0.3</v>
      </c>
      <c r="BG7" s="112">
        <v>2</v>
      </c>
      <c r="BH7" s="114">
        <f>IFERROR(BG7/BE7,"-")</f>
        <v>0.66666666666667</v>
      </c>
      <c r="BI7" s="115">
        <v>21000</v>
      </c>
      <c r="BJ7" s="116">
        <f>IFERROR(BI7/BE7,"-")</f>
        <v>7000</v>
      </c>
      <c r="BK7" s="117"/>
      <c r="BL7" s="117">
        <v>1</v>
      </c>
      <c r="BM7" s="117">
        <v>1</v>
      </c>
      <c r="BN7" s="119">
        <v>3</v>
      </c>
      <c r="BO7" s="120">
        <f>IF(P7=0,"",IF(BN7=0,"",(BN7/P7)))</f>
        <v>0.3</v>
      </c>
      <c r="BP7" s="121"/>
      <c r="BQ7" s="122">
        <f>IFERROR(BP7/BN7,"-")</f>
        <v>0</v>
      </c>
      <c r="BR7" s="123"/>
      <c r="BS7" s="124">
        <f>IFERROR(BR7/BN7,"-")</f>
        <v>0</v>
      </c>
      <c r="BT7" s="125"/>
      <c r="BU7" s="125"/>
      <c r="BV7" s="125"/>
      <c r="BW7" s="126"/>
      <c r="BX7" s="127">
        <f>IF(P7=0,"",IF(BW7=0,"",(BW7/P7)))</f>
        <v>0</v>
      </c>
      <c r="BY7" s="128"/>
      <c r="BZ7" s="129" t="str">
        <f>IFERROR(BY7/BW7,"-")</f>
        <v>-</v>
      </c>
      <c r="CA7" s="130"/>
      <c r="CB7" s="131" t="str">
        <f>IFERROR(CA7/BW7,"-")</f>
        <v>-</v>
      </c>
      <c r="CC7" s="132"/>
      <c r="CD7" s="132"/>
      <c r="CE7" s="132"/>
      <c r="CF7" s="133"/>
      <c r="CG7" s="134">
        <f>IF(P7=0,"",IF(CF7=0,"",(CF7/P7)))</f>
        <v>0</v>
      </c>
      <c r="CH7" s="135"/>
      <c r="CI7" s="136" t="str">
        <f>IFERROR(CH7/CF7,"-")</f>
        <v>-</v>
      </c>
      <c r="CJ7" s="137"/>
      <c r="CK7" s="138" t="str">
        <f>IFERROR(CJ7/CF7,"-")</f>
        <v>-</v>
      </c>
      <c r="CL7" s="139"/>
      <c r="CM7" s="139"/>
      <c r="CN7" s="139"/>
      <c r="CO7" s="140">
        <v>2</v>
      </c>
      <c r="CP7" s="141">
        <v>21000</v>
      </c>
      <c r="CQ7" s="141">
        <v>15000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0.30909090909091</v>
      </c>
      <c r="B8" s="203" t="s">
        <v>218</v>
      </c>
      <c r="C8" s="203" t="s">
        <v>219</v>
      </c>
      <c r="D8" s="203" t="s">
        <v>220</v>
      </c>
      <c r="E8" s="203" t="s">
        <v>91</v>
      </c>
      <c r="F8" s="203" t="s">
        <v>64</v>
      </c>
      <c r="G8" s="203" t="s">
        <v>221</v>
      </c>
      <c r="H8" s="90" t="s">
        <v>215</v>
      </c>
      <c r="I8" s="90" t="s">
        <v>222</v>
      </c>
      <c r="J8" s="188">
        <v>275000</v>
      </c>
      <c r="K8" s="81">
        <v>29</v>
      </c>
      <c r="L8" s="81">
        <v>0</v>
      </c>
      <c r="M8" s="81">
        <v>88</v>
      </c>
      <c r="N8" s="91">
        <v>15</v>
      </c>
      <c r="O8" s="92">
        <v>0</v>
      </c>
      <c r="P8" s="93">
        <f>N8+O8</f>
        <v>15</v>
      </c>
      <c r="Q8" s="82">
        <f>IFERROR(P8/M8,"-")</f>
        <v>0.17045454545455</v>
      </c>
      <c r="R8" s="81">
        <v>0</v>
      </c>
      <c r="S8" s="81">
        <v>3</v>
      </c>
      <c r="T8" s="82">
        <f>IFERROR(S8/(O8+P8),"-")</f>
        <v>0.2</v>
      </c>
      <c r="U8" s="182">
        <f>IFERROR(J8/SUM(P8:P9),"-")</f>
        <v>11458.333333333</v>
      </c>
      <c r="V8" s="84">
        <v>2</v>
      </c>
      <c r="W8" s="82">
        <f>IF(P8=0,"-",V8/P8)</f>
        <v>0.13333333333333</v>
      </c>
      <c r="X8" s="186">
        <v>14000</v>
      </c>
      <c r="Y8" s="187">
        <f>IFERROR(X8/P8,"-")</f>
        <v>933.33333333333</v>
      </c>
      <c r="Z8" s="187">
        <f>IFERROR(X8/V8,"-")</f>
        <v>7000</v>
      </c>
      <c r="AA8" s="188">
        <f>SUM(X8:X9)-SUM(J8:J9)</f>
        <v>-190000</v>
      </c>
      <c r="AB8" s="85">
        <f>SUM(X8:X9)/SUM(J8:J9)</f>
        <v>0.30909090909091</v>
      </c>
      <c r="AC8" s="79"/>
      <c r="AD8" s="94">
        <v>1</v>
      </c>
      <c r="AE8" s="95">
        <f>IF(P8=0,"",IF(AD8=0,"",(AD8/P8)))</f>
        <v>0.066666666666667</v>
      </c>
      <c r="AF8" s="94"/>
      <c r="AG8" s="96">
        <f>IFERROR(AF8/AD8,"-")</f>
        <v>0</v>
      </c>
      <c r="AH8" s="97"/>
      <c r="AI8" s="98">
        <f>IFERROR(AH8/AD8,"-")</f>
        <v>0</v>
      </c>
      <c r="AJ8" s="99"/>
      <c r="AK8" s="99"/>
      <c r="AL8" s="99"/>
      <c r="AM8" s="100">
        <v>3</v>
      </c>
      <c r="AN8" s="101">
        <f>IF(P8=0,"",IF(AM8=0,"",(AM8/P8)))</f>
        <v>0.2</v>
      </c>
      <c r="AO8" s="100"/>
      <c r="AP8" s="102">
        <f>IFERROR(AP8/AM8,"-")</f>
        <v>0</v>
      </c>
      <c r="AQ8" s="103"/>
      <c r="AR8" s="104">
        <f>IFERROR(AQ8/AM8,"-")</f>
        <v>0</v>
      </c>
      <c r="AS8" s="105"/>
      <c r="AT8" s="105"/>
      <c r="AU8" s="105"/>
      <c r="AV8" s="106">
        <v>2</v>
      </c>
      <c r="AW8" s="107">
        <f>IF(P8=0,"",IF(AV8=0,"",(AV8/P8)))</f>
        <v>0.13333333333333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>
        <v>2</v>
      </c>
      <c r="BF8" s="113">
        <f>IF(P8=0,"",IF(BE8=0,"",(BE8/P8)))</f>
        <v>0.13333333333333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>
        <v>4</v>
      </c>
      <c r="BO8" s="120">
        <f>IF(P8=0,"",IF(BN8=0,"",(BN8/P8)))</f>
        <v>0.26666666666667</v>
      </c>
      <c r="BP8" s="121">
        <v>2</v>
      </c>
      <c r="BQ8" s="122">
        <f>IFERROR(BP8/BN8,"-")</f>
        <v>0.5</v>
      </c>
      <c r="BR8" s="123">
        <v>14000</v>
      </c>
      <c r="BS8" s="124">
        <f>IFERROR(BR8/BN8,"-")</f>
        <v>3500</v>
      </c>
      <c r="BT8" s="125">
        <v>1</v>
      </c>
      <c r="BU8" s="125"/>
      <c r="BV8" s="125">
        <v>1</v>
      </c>
      <c r="BW8" s="126">
        <v>2</v>
      </c>
      <c r="BX8" s="127">
        <f>IF(P8=0,"",IF(BW8=0,"",(BW8/P8)))</f>
        <v>0.13333333333333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>
        <v>1</v>
      </c>
      <c r="CG8" s="134">
        <f>IF(P8=0,"",IF(CF8=0,"",(CF8/P8)))</f>
        <v>0.066666666666667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2</v>
      </c>
      <c r="CP8" s="141">
        <v>14000</v>
      </c>
      <c r="CQ8" s="141">
        <v>9000</v>
      </c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223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28</v>
      </c>
      <c r="L9" s="81">
        <v>20</v>
      </c>
      <c r="M9" s="81">
        <v>19</v>
      </c>
      <c r="N9" s="91">
        <v>9</v>
      </c>
      <c r="O9" s="92">
        <v>0</v>
      </c>
      <c r="P9" s="93">
        <f>N9+O9</f>
        <v>9</v>
      </c>
      <c r="Q9" s="82">
        <f>IFERROR(P9/M9,"-")</f>
        <v>0.47368421052632</v>
      </c>
      <c r="R9" s="81">
        <v>1</v>
      </c>
      <c r="S9" s="81">
        <v>3</v>
      </c>
      <c r="T9" s="82">
        <f>IFERROR(S9/(O9+P9),"-")</f>
        <v>0.33333333333333</v>
      </c>
      <c r="U9" s="182"/>
      <c r="V9" s="84">
        <v>2</v>
      </c>
      <c r="W9" s="82">
        <f>IF(P9=0,"-",V9/P9)</f>
        <v>0.22222222222222</v>
      </c>
      <c r="X9" s="186">
        <v>71000</v>
      </c>
      <c r="Y9" s="187">
        <f>IFERROR(X9/P9,"-")</f>
        <v>7888.8888888889</v>
      </c>
      <c r="Z9" s="187">
        <f>IFERROR(X9/V9,"-")</f>
        <v>35500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0.11111111111111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0.11111111111111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2</v>
      </c>
      <c r="BF9" s="113">
        <f>IF(P9=0,"",IF(BE9=0,"",(BE9/P9)))</f>
        <v>0.22222222222222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0.22222222222222</v>
      </c>
      <c r="BP9" s="121">
        <v>1</v>
      </c>
      <c r="BQ9" s="122">
        <f>IFERROR(BP9/BN9,"-")</f>
        <v>0.5</v>
      </c>
      <c r="BR9" s="123">
        <v>1000</v>
      </c>
      <c r="BS9" s="124">
        <f>IFERROR(BR9/BN9,"-")</f>
        <v>500</v>
      </c>
      <c r="BT9" s="125">
        <v>1</v>
      </c>
      <c r="BU9" s="125"/>
      <c r="BV9" s="125"/>
      <c r="BW9" s="126">
        <v>1</v>
      </c>
      <c r="BX9" s="127">
        <f>IF(P9=0,"",IF(BW9=0,"",(BW9/P9)))</f>
        <v>0.11111111111111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>
        <v>2</v>
      </c>
      <c r="CG9" s="134">
        <f>IF(P9=0,"",IF(CF9=0,"",(CF9/P9)))</f>
        <v>0.22222222222222</v>
      </c>
      <c r="CH9" s="135">
        <v>1</v>
      </c>
      <c r="CI9" s="136">
        <f>IFERROR(CH9/CF9,"-")</f>
        <v>0.5</v>
      </c>
      <c r="CJ9" s="137">
        <v>70000</v>
      </c>
      <c r="CK9" s="138">
        <f>IFERROR(CJ9/CF9,"-")</f>
        <v>35000</v>
      </c>
      <c r="CL9" s="139"/>
      <c r="CM9" s="139"/>
      <c r="CN9" s="139">
        <v>1</v>
      </c>
      <c r="CO9" s="140">
        <v>2</v>
      </c>
      <c r="CP9" s="141">
        <v>71000</v>
      </c>
      <c r="CQ9" s="141">
        <v>70000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>
        <f>AB10</f>
        <v>1.3675675675676</v>
      </c>
      <c r="B10" s="203" t="s">
        <v>224</v>
      </c>
      <c r="C10" s="203" t="s">
        <v>225</v>
      </c>
      <c r="D10" s="203" t="s">
        <v>226</v>
      </c>
      <c r="E10" s="203" t="s">
        <v>63</v>
      </c>
      <c r="F10" s="203" t="s">
        <v>64</v>
      </c>
      <c r="G10" s="203" t="s">
        <v>227</v>
      </c>
      <c r="H10" s="90" t="s">
        <v>228</v>
      </c>
      <c r="I10" s="90" t="s">
        <v>229</v>
      </c>
      <c r="J10" s="188">
        <v>370000</v>
      </c>
      <c r="K10" s="81">
        <v>45</v>
      </c>
      <c r="L10" s="81">
        <v>0</v>
      </c>
      <c r="M10" s="81">
        <v>139</v>
      </c>
      <c r="N10" s="91">
        <v>17</v>
      </c>
      <c r="O10" s="92">
        <v>0</v>
      </c>
      <c r="P10" s="93">
        <f>N10+O10</f>
        <v>17</v>
      </c>
      <c r="Q10" s="82">
        <f>IFERROR(P10/M10,"-")</f>
        <v>0.12230215827338</v>
      </c>
      <c r="R10" s="81">
        <v>1</v>
      </c>
      <c r="S10" s="81">
        <v>6</v>
      </c>
      <c r="T10" s="82">
        <f>IFERROR(S10/(O10+P10),"-")</f>
        <v>0.35294117647059</v>
      </c>
      <c r="U10" s="182">
        <f>IFERROR(J10/SUM(P10:P11),"-")</f>
        <v>7708.3333333333</v>
      </c>
      <c r="V10" s="84">
        <v>2</v>
      </c>
      <c r="W10" s="82">
        <f>IF(P10=0,"-",V10/P10)</f>
        <v>0.11764705882353</v>
      </c>
      <c r="X10" s="186">
        <v>91000</v>
      </c>
      <c r="Y10" s="187">
        <f>IFERROR(X10/P10,"-")</f>
        <v>5352.9411764706</v>
      </c>
      <c r="Z10" s="187">
        <f>IFERROR(X10/V10,"-")</f>
        <v>45500</v>
      </c>
      <c r="AA10" s="188">
        <f>SUM(X10:X11)-SUM(J10:J11)</f>
        <v>136000</v>
      </c>
      <c r="AB10" s="85">
        <f>SUM(X10:X11)/SUM(J10:J11)</f>
        <v>1.3675675675676</v>
      </c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3</v>
      </c>
      <c r="AN10" s="101">
        <f>IF(P10=0,"",IF(AM10=0,"",(AM10/P10)))</f>
        <v>0.17647058823529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0.23529411764706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5</v>
      </c>
      <c r="BF10" s="113">
        <f>IF(P10=0,"",IF(BE10=0,"",(BE10/P10)))</f>
        <v>0.29411764705882</v>
      </c>
      <c r="BG10" s="112"/>
      <c r="BH10" s="114">
        <f>IFERROR(BG10/BE10,"-")</f>
        <v>0</v>
      </c>
      <c r="BI10" s="115"/>
      <c r="BJ10" s="116">
        <f>IFERROR(BI10/BE10,"-")</f>
        <v>0</v>
      </c>
      <c r="BK10" s="117"/>
      <c r="BL10" s="117"/>
      <c r="BM10" s="117"/>
      <c r="BN10" s="119">
        <v>1</v>
      </c>
      <c r="BO10" s="120">
        <f>IF(P10=0,"",IF(BN10=0,"",(BN10/P10)))</f>
        <v>0.058823529411765</v>
      </c>
      <c r="BP10" s="121">
        <v>1</v>
      </c>
      <c r="BQ10" s="122">
        <f>IFERROR(BP10/BN10,"-")</f>
        <v>1</v>
      </c>
      <c r="BR10" s="123">
        <v>88000</v>
      </c>
      <c r="BS10" s="124">
        <f>IFERROR(BR10/BN10,"-")</f>
        <v>88000</v>
      </c>
      <c r="BT10" s="125"/>
      <c r="BU10" s="125"/>
      <c r="BV10" s="125">
        <v>1</v>
      </c>
      <c r="BW10" s="126">
        <v>4</v>
      </c>
      <c r="BX10" s="127">
        <f>IF(P10=0,"",IF(BW10=0,"",(BW10/P10)))</f>
        <v>0.23529411764706</v>
      </c>
      <c r="BY10" s="128">
        <v>1</v>
      </c>
      <c r="BZ10" s="129">
        <f>IFERROR(BY10/BW10,"-")</f>
        <v>0.25</v>
      </c>
      <c r="CA10" s="130">
        <v>3000</v>
      </c>
      <c r="CB10" s="131">
        <f>IFERROR(CA10/BW10,"-")</f>
        <v>750</v>
      </c>
      <c r="CC10" s="132">
        <v>1</v>
      </c>
      <c r="CD10" s="132"/>
      <c r="CE10" s="132"/>
      <c r="CF10" s="133"/>
      <c r="CG10" s="134">
        <f>IF(P10=0,"",IF(CF10=0,"",(CF10/P10)))</f>
        <v>0</v>
      </c>
      <c r="CH10" s="135"/>
      <c r="CI10" s="136" t="str">
        <f>IFERROR(CH10/CF10,"-")</f>
        <v>-</v>
      </c>
      <c r="CJ10" s="137"/>
      <c r="CK10" s="138" t="str">
        <f>IFERROR(CJ10/CF10,"-")</f>
        <v>-</v>
      </c>
      <c r="CL10" s="139"/>
      <c r="CM10" s="139"/>
      <c r="CN10" s="139"/>
      <c r="CO10" s="140">
        <v>2</v>
      </c>
      <c r="CP10" s="141">
        <v>91000</v>
      </c>
      <c r="CQ10" s="141">
        <v>88000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/>
      <c r="B11" s="203" t="s">
        <v>230</v>
      </c>
      <c r="C11" s="203"/>
      <c r="D11" s="203"/>
      <c r="E11" s="203"/>
      <c r="F11" s="203" t="s">
        <v>76</v>
      </c>
      <c r="G11" s="203"/>
      <c r="H11" s="90"/>
      <c r="I11" s="90"/>
      <c r="J11" s="188"/>
      <c r="K11" s="81">
        <v>1585</v>
      </c>
      <c r="L11" s="81">
        <v>69</v>
      </c>
      <c r="M11" s="81">
        <v>37</v>
      </c>
      <c r="N11" s="91">
        <v>31</v>
      </c>
      <c r="O11" s="92">
        <v>0</v>
      </c>
      <c r="P11" s="93">
        <f>N11+O11</f>
        <v>31</v>
      </c>
      <c r="Q11" s="82">
        <f>IFERROR(P11/M11,"-")</f>
        <v>0.83783783783784</v>
      </c>
      <c r="R11" s="81">
        <v>6</v>
      </c>
      <c r="S11" s="81">
        <v>4</v>
      </c>
      <c r="T11" s="82">
        <f>IFERROR(S11/(O11+P11),"-")</f>
        <v>0.12903225806452</v>
      </c>
      <c r="U11" s="182"/>
      <c r="V11" s="84">
        <v>10</v>
      </c>
      <c r="W11" s="82">
        <f>IF(P11=0,"-",V11/P11)</f>
        <v>0.32258064516129</v>
      </c>
      <c r="X11" s="186">
        <v>415000</v>
      </c>
      <c r="Y11" s="187">
        <f>IFERROR(X11/P11,"-")</f>
        <v>13387.096774194</v>
      </c>
      <c r="Z11" s="187">
        <f>IFERROR(X11/V11,"-")</f>
        <v>41500</v>
      </c>
      <c r="AA11" s="188"/>
      <c r="AB11" s="85"/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4</v>
      </c>
      <c r="AN11" s="101">
        <f>IF(P11=0,"",IF(AM11=0,"",(AM11/P11)))</f>
        <v>0.12903225806452</v>
      </c>
      <c r="AO11" s="100">
        <v>1</v>
      </c>
      <c r="AP11" s="102">
        <f>IFERROR(AP11/AM11,"-")</f>
        <v>0</v>
      </c>
      <c r="AQ11" s="103">
        <v>3000</v>
      </c>
      <c r="AR11" s="104">
        <f>IFERROR(AQ11/AM11,"-")</f>
        <v>750</v>
      </c>
      <c r="AS11" s="105">
        <v>1</v>
      </c>
      <c r="AT11" s="105"/>
      <c r="AU11" s="105"/>
      <c r="AV11" s="106">
        <v>4</v>
      </c>
      <c r="AW11" s="107">
        <f>IF(P11=0,"",IF(AV11=0,"",(AV11/P11)))</f>
        <v>0.12903225806452</v>
      </c>
      <c r="AX11" s="106">
        <v>1</v>
      </c>
      <c r="AY11" s="108">
        <f>IFERROR(AX11/AV11,"-")</f>
        <v>0.25</v>
      </c>
      <c r="AZ11" s="109">
        <v>37000</v>
      </c>
      <c r="BA11" s="110">
        <f>IFERROR(AZ11/AV11,"-")</f>
        <v>9250</v>
      </c>
      <c r="BB11" s="111"/>
      <c r="BC11" s="111"/>
      <c r="BD11" s="111">
        <v>1</v>
      </c>
      <c r="BE11" s="112">
        <v>10</v>
      </c>
      <c r="BF11" s="113">
        <f>IF(P11=0,"",IF(BE11=0,"",(BE11/P11)))</f>
        <v>0.32258064516129</v>
      </c>
      <c r="BG11" s="112">
        <v>2</v>
      </c>
      <c r="BH11" s="114">
        <f>IFERROR(BG11/BE11,"-")</f>
        <v>0.2</v>
      </c>
      <c r="BI11" s="115">
        <v>196000</v>
      </c>
      <c r="BJ11" s="116">
        <f>IFERROR(BI11/BE11,"-")</f>
        <v>19600</v>
      </c>
      <c r="BK11" s="117">
        <v>1</v>
      </c>
      <c r="BL11" s="117"/>
      <c r="BM11" s="117">
        <v>1</v>
      </c>
      <c r="BN11" s="119">
        <v>4</v>
      </c>
      <c r="BO11" s="120">
        <f>IF(P11=0,"",IF(BN11=0,"",(BN11/P11)))</f>
        <v>0.12903225806452</v>
      </c>
      <c r="BP11" s="121">
        <v>2</v>
      </c>
      <c r="BQ11" s="122">
        <f>IFERROR(BP11/BN11,"-")</f>
        <v>0.5</v>
      </c>
      <c r="BR11" s="123">
        <v>69000</v>
      </c>
      <c r="BS11" s="124">
        <f>IFERROR(BR11/BN11,"-")</f>
        <v>17250</v>
      </c>
      <c r="BT11" s="125"/>
      <c r="BU11" s="125"/>
      <c r="BV11" s="125">
        <v>2</v>
      </c>
      <c r="BW11" s="126">
        <v>6</v>
      </c>
      <c r="BX11" s="127">
        <f>IF(P11=0,"",IF(BW11=0,"",(BW11/P11)))</f>
        <v>0.19354838709677</v>
      </c>
      <c r="BY11" s="128">
        <v>2</v>
      </c>
      <c r="BZ11" s="129">
        <f>IFERROR(BY11/BW11,"-")</f>
        <v>0.33333333333333</v>
      </c>
      <c r="CA11" s="130">
        <v>36000</v>
      </c>
      <c r="CB11" s="131">
        <f>IFERROR(CA11/BW11,"-")</f>
        <v>6000</v>
      </c>
      <c r="CC11" s="132">
        <v>1</v>
      </c>
      <c r="CD11" s="132"/>
      <c r="CE11" s="132">
        <v>1</v>
      </c>
      <c r="CF11" s="133">
        <v>3</v>
      </c>
      <c r="CG11" s="134">
        <f>IF(P11=0,"",IF(CF11=0,"",(CF11/P11)))</f>
        <v>0.096774193548387</v>
      </c>
      <c r="CH11" s="135">
        <v>2</v>
      </c>
      <c r="CI11" s="136">
        <f>IFERROR(CH11/CF11,"-")</f>
        <v>0.66666666666667</v>
      </c>
      <c r="CJ11" s="137">
        <v>74000</v>
      </c>
      <c r="CK11" s="138">
        <f>IFERROR(CJ11/CF11,"-")</f>
        <v>24666.666666667</v>
      </c>
      <c r="CL11" s="139">
        <v>1</v>
      </c>
      <c r="CM11" s="139"/>
      <c r="CN11" s="139">
        <v>1</v>
      </c>
      <c r="CO11" s="140">
        <v>10</v>
      </c>
      <c r="CP11" s="141">
        <v>415000</v>
      </c>
      <c r="CQ11" s="141">
        <v>192000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>
        <f>AB12</f>
        <v>6.4666666666667</v>
      </c>
      <c r="B12" s="203" t="s">
        <v>231</v>
      </c>
      <c r="C12" s="203" t="s">
        <v>232</v>
      </c>
      <c r="D12" s="203" t="s">
        <v>233</v>
      </c>
      <c r="E12" s="203" t="s">
        <v>91</v>
      </c>
      <c r="F12" s="203" t="s">
        <v>64</v>
      </c>
      <c r="G12" s="203" t="s">
        <v>234</v>
      </c>
      <c r="H12" s="90" t="s">
        <v>235</v>
      </c>
      <c r="I12" s="205" t="s">
        <v>187</v>
      </c>
      <c r="J12" s="188">
        <v>90000</v>
      </c>
      <c r="K12" s="81">
        <v>2</v>
      </c>
      <c r="L12" s="81">
        <v>0</v>
      </c>
      <c r="M12" s="81">
        <v>25</v>
      </c>
      <c r="N12" s="91">
        <v>2</v>
      </c>
      <c r="O12" s="92">
        <v>0</v>
      </c>
      <c r="P12" s="93">
        <f>N12+O12</f>
        <v>2</v>
      </c>
      <c r="Q12" s="82">
        <f>IFERROR(P12/M12,"-")</f>
        <v>0.08</v>
      </c>
      <c r="R12" s="81">
        <v>1</v>
      </c>
      <c r="S12" s="81">
        <v>1</v>
      </c>
      <c r="T12" s="82">
        <f>IFERROR(S12/(O12+P12),"-")</f>
        <v>0.5</v>
      </c>
      <c r="U12" s="182">
        <f>IFERROR(J12/SUM(P12:P13),"-")</f>
        <v>15000</v>
      </c>
      <c r="V12" s="84">
        <v>2</v>
      </c>
      <c r="W12" s="82">
        <f>IF(P12=0,"-",V12/P12)</f>
        <v>1</v>
      </c>
      <c r="X12" s="186">
        <v>156000</v>
      </c>
      <c r="Y12" s="187">
        <f>IFERROR(X12/P12,"-")</f>
        <v>78000</v>
      </c>
      <c r="Z12" s="187">
        <f>IFERROR(X12/V12,"-")</f>
        <v>78000</v>
      </c>
      <c r="AA12" s="188">
        <f>SUM(X12:X13)-SUM(J12:J13)</f>
        <v>492000</v>
      </c>
      <c r="AB12" s="85">
        <f>SUM(X12:X13)/SUM(J12:J13)</f>
        <v>6.4666666666667</v>
      </c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/>
      <c r="AW12" s="107">
        <f>IF(P12=0,"",IF(AV12=0,"",(AV12/P12)))</f>
        <v>0</v>
      </c>
      <c r="AX12" s="106"/>
      <c r="AY12" s="108" t="str">
        <f>IFERROR(AX12/AV12,"-")</f>
        <v>-</v>
      </c>
      <c r="AZ12" s="109"/>
      <c r="BA12" s="110" t="str">
        <f>IFERROR(AZ12/AV12,"-")</f>
        <v>-</v>
      </c>
      <c r="BB12" s="111"/>
      <c r="BC12" s="111"/>
      <c r="BD12" s="111"/>
      <c r="BE12" s="112"/>
      <c r="BF12" s="113">
        <f>IF(P12=0,"",IF(BE12=0,"",(BE12/P12)))</f>
        <v>0</v>
      </c>
      <c r="BG12" s="112"/>
      <c r="BH12" s="114" t="str">
        <f>IFERROR(BG12/BE12,"-")</f>
        <v>-</v>
      </c>
      <c r="BI12" s="115"/>
      <c r="BJ12" s="116" t="str">
        <f>IFERROR(BI12/BE12,"-")</f>
        <v>-</v>
      </c>
      <c r="BK12" s="117"/>
      <c r="BL12" s="117"/>
      <c r="BM12" s="117"/>
      <c r="BN12" s="119">
        <v>1</v>
      </c>
      <c r="BO12" s="120">
        <f>IF(P12=0,"",IF(BN12=0,"",(BN12/P12)))</f>
        <v>0.5</v>
      </c>
      <c r="BP12" s="121">
        <v>1</v>
      </c>
      <c r="BQ12" s="122">
        <f>IFERROR(BP12/BN12,"-")</f>
        <v>1</v>
      </c>
      <c r="BR12" s="123">
        <v>21000</v>
      </c>
      <c r="BS12" s="124">
        <f>IFERROR(BR12/BN12,"-")</f>
        <v>21000</v>
      </c>
      <c r="BT12" s="125"/>
      <c r="BU12" s="125"/>
      <c r="BV12" s="125">
        <v>1</v>
      </c>
      <c r="BW12" s="126">
        <v>1</v>
      </c>
      <c r="BX12" s="127">
        <f>IF(P12=0,"",IF(BW12=0,"",(BW12/P12)))</f>
        <v>0.5</v>
      </c>
      <c r="BY12" s="128">
        <v>1</v>
      </c>
      <c r="BZ12" s="129">
        <f>IFERROR(BY12/BW12,"-")</f>
        <v>1</v>
      </c>
      <c r="CA12" s="130">
        <v>135000</v>
      </c>
      <c r="CB12" s="131">
        <f>IFERROR(CA12/BW12,"-")</f>
        <v>135000</v>
      </c>
      <c r="CC12" s="132"/>
      <c r="CD12" s="132"/>
      <c r="CE12" s="132">
        <v>1</v>
      </c>
      <c r="CF12" s="133"/>
      <c r="CG12" s="134">
        <f>IF(P12=0,"",IF(CF12=0,"",(CF12/P12)))</f>
        <v>0</v>
      </c>
      <c r="CH12" s="135"/>
      <c r="CI12" s="136" t="str">
        <f>IFERROR(CH12/CF12,"-")</f>
        <v>-</v>
      </c>
      <c r="CJ12" s="137"/>
      <c r="CK12" s="138" t="str">
        <f>IFERROR(CJ12/CF12,"-")</f>
        <v>-</v>
      </c>
      <c r="CL12" s="139"/>
      <c r="CM12" s="139"/>
      <c r="CN12" s="139"/>
      <c r="CO12" s="140">
        <v>2</v>
      </c>
      <c r="CP12" s="141">
        <v>156000</v>
      </c>
      <c r="CQ12" s="141">
        <v>135000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236</v>
      </c>
      <c r="C13" s="203"/>
      <c r="D13" s="203"/>
      <c r="E13" s="203"/>
      <c r="F13" s="203" t="s">
        <v>76</v>
      </c>
      <c r="G13" s="203"/>
      <c r="H13" s="90"/>
      <c r="I13" s="90"/>
      <c r="J13" s="188"/>
      <c r="K13" s="81">
        <v>9</v>
      </c>
      <c r="L13" s="81">
        <v>8</v>
      </c>
      <c r="M13" s="81">
        <v>1</v>
      </c>
      <c r="N13" s="91">
        <v>4</v>
      </c>
      <c r="O13" s="92">
        <v>0</v>
      </c>
      <c r="P13" s="93">
        <f>N13+O13</f>
        <v>4</v>
      </c>
      <c r="Q13" s="82">
        <f>IFERROR(P13/M13,"-")</f>
        <v>4</v>
      </c>
      <c r="R13" s="81">
        <v>3</v>
      </c>
      <c r="S13" s="81">
        <v>1</v>
      </c>
      <c r="T13" s="82">
        <f>IFERROR(S13/(O13+P13),"-")</f>
        <v>0.25</v>
      </c>
      <c r="U13" s="182"/>
      <c r="V13" s="84">
        <v>1</v>
      </c>
      <c r="W13" s="82">
        <f>IF(P13=0,"-",V13/P13)</f>
        <v>0.25</v>
      </c>
      <c r="X13" s="186">
        <v>426000</v>
      </c>
      <c r="Y13" s="187">
        <f>IFERROR(X13/P13,"-")</f>
        <v>106500</v>
      </c>
      <c r="Z13" s="187">
        <f>IFERROR(X13/V13,"-")</f>
        <v>426000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/>
      <c r="AW13" s="107">
        <f>IF(P13=0,"",IF(AV13=0,"",(AV13/P13)))</f>
        <v>0</v>
      </c>
      <c r="AX13" s="106"/>
      <c r="AY13" s="108" t="str">
        <f>IFERROR(AX13/AV13,"-")</f>
        <v>-</v>
      </c>
      <c r="AZ13" s="109"/>
      <c r="BA13" s="110" t="str">
        <f>IFERROR(AZ13/AV13,"-")</f>
        <v>-</v>
      </c>
      <c r="BB13" s="111"/>
      <c r="BC13" s="111"/>
      <c r="BD13" s="111"/>
      <c r="BE13" s="112"/>
      <c r="BF13" s="113">
        <f>IF(P13=0,"",IF(BE13=0,"",(BE13/P13)))</f>
        <v>0</v>
      </c>
      <c r="BG13" s="112"/>
      <c r="BH13" s="114" t="str">
        <f>IFERROR(BG13/BE13,"-")</f>
        <v>-</v>
      </c>
      <c r="BI13" s="115"/>
      <c r="BJ13" s="116" t="str">
        <f>IFERROR(BI13/BE13,"-")</f>
        <v>-</v>
      </c>
      <c r="BK13" s="117"/>
      <c r="BL13" s="117"/>
      <c r="BM13" s="117"/>
      <c r="BN13" s="119"/>
      <c r="BO13" s="120">
        <f>IF(P13=0,"",IF(BN13=0,"",(BN13/P13)))</f>
        <v>0</v>
      </c>
      <c r="BP13" s="121"/>
      <c r="BQ13" s="122" t="str">
        <f>IFERROR(BP13/BN13,"-")</f>
        <v>-</v>
      </c>
      <c r="BR13" s="123"/>
      <c r="BS13" s="124" t="str">
        <f>IFERROR(BR13/BN13,"-")</f>
        <v>-</v>
      </c>
      <c r="BT13" s="125"/>
      <c r="BU13" s="125"/>
      <c r="BV13" s="125"/>
      <c r="BW13" s="126">
        <v>3</v>
      </c>
      <c r="BX13" s="127">
        <f>IF(P13=0,"",IF(BW13=0,"",(BW13/P13)))</f>
        <v>0.75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>
        <v>1</v>
      </c>
      <c r="CG13" s="134">
        <f>IF(P13=0,"",IF(CF13=0,"",(CF13/P13)))</f>
        <v>0.25</v>
      </c>
      <c r="CH13" s="135">
        <v>1</v>
      </c>
      <c r="CI13" s="136">
        <f>IFERROR(CH13/CF13,"-")</f>
        <v>1</v>
      </c>
      <c r="CJ13" s="137">
        <v>426000</v>
      </c>
      <c r="CK13" s="138">
        <f>IFERROR(CJ13/CF13,"-")</f>
        <v>426000</v>
      </c>
      <c r="CL13" s="139"/>
      <c r="CM13" s="139"/>
      <c r="CN13" s="139">
        <v>1</v>
      </c>
      <c r="CO13" s="140">
        <v>1</v>
      </c>
      <c r="CP13" s="141">
        <v>426000</v>
      </c>
      <c r="CQ13" s="141">
        <v>426000</v>
      </c>
      <c r="CR13" s="141"/>
      <c r="CS13" s="142" t="str">
        <f>IF(AND(CQ13=0,CR13=0),"",IF(AND(CQ13&lt;=100000,CR13&lt;=100000),"",IF(CQ13/CP13&gt;0.7,"男高",IF(CR13/CP13&gt;0.7,"女高",""))))</f>
        <v>男高</v>
      </c>
    </row>
    <row r="14" spans="1:98">
      <c r="A14" s="80">
        <f>AB14</f>
        <v>0.5</v>
      </c>
      <c r="B14" s="203" t="s">
        <v>237</v>
      </c>
      <c r="C14" s="203" t="s">
        <v>238</v>
      </c>
      <c r="D14" s="203" t="s">
        <v>94</v>
      </c>
      <c r="E14" s="203" t="s">
        <v>63</v>
      </c>
      <c r="F14" s="203" t="s">
        <v>64</v>
      </c>
      <c r="G14" s="203" t="s">
        <v>239</v>
      </c>
      <c r="H14" s="90" t="s">
        <v>235</v>
      </c>
      <c r="I14" s="90" t="s">
        <v>240</v>
      </c>
      <c r="J14" s="188">
        <v>350000</v>
      </c>
      <c r="K14" s="81">
        <v>42</v>
      </c>
      <c r="L14" s="81">
        <v>0</v>
      </c>
      <c r="M14" s="81">
        <v>88</v>
      </c>
      <c r="N14" s="91">
        <v>22</v>
      </c>
      <c r="O14" s="92">
        <v>0</v>
      </c>
      <c r="P14" s="93">
        <f>N14+O14</f>
        <v>22</v>
      </c>
      <c r="Q14" s="82">
        <f>IFERROR(P14/M14,"-")</f>
        <v>0.25</v>
      </c>
      <c r="R14" s="81">
        <v>3</v>
      </c>
      <c r="S14" s="81">
        <v>7</v>
      </c>
      <c r="T14" s="82">
        <f>IFERROR(S14/(O14+P14),"-")</f>
        <v>0.31818181818182</v>
      </c>
      <c r="U14" s="182">
        <f>IFERROR(J14/SUM(P14:P15),"-")</f>
        <v>7446.8085106383</v>
      </c>
      <c r="V14" s="84">
        <v>1</v>
      </c>
      <c r="W14" s="82">
        <f>IF(P14=0,"-",V14/P14)</f>
        <v>0.045454545454545</v>
      </c>
      <c r="X14" s="186">
        <v>11000</v>
      </c>
      <c r="Y14" s="187">
        <f>IFERROR(X14/P14,"-")</f>
        <v>500</v>
      </c>
      <c r="Z14" s="187">
        <f>IFERROR(X14/V14,"-")</f>
        <v>11000</v>
      </c>
      <c r="AA14" s="188">
        <f>SUM(X14:X15)-SUM(J14:J15)</f>
        <v>-175000</v>
      </c>
      <c r="AB14" s="85">
        <f>SUM(X14:X15)/SUM(J14:J15)</f>
        <v>0.5</v>
      </c>
      <c r="AC14" s="79"/>
      <c r="AD14" s="94">
        <v>1</v>
      </c>
      <c r="AE14" s="95">
        <f>IF(P14=0,"",IF(AD14=0,"",(AD14/P14)))</f>
        <v>0.045454545454545</v>
      </c>
      <c r="AF14" s="94"/>
      <c r="AG14" s="96">
        <f>IFERROR(AF14/AD14,"-")</f>
        <v>0</v>
      </c>
      <c r="AH14" s="97"/>
      <c r="AI14" s="98">
        <f>IFERROR(AH14/AD14,"-")</f>
        <v>0</v>
      </c>
      <c r="AJ14" s="99"/>
      <c r="AK14" s="99"/>
      <c r="AL14" s="99"/>
      <c r="AM14" s="100">
        <v>2</v>
      </c>
      <c r="AN14" s="101">
        <f>IF(P14=0,"",IF(AM14=0,"",(AM14/P14)))</f>
        <v>0.090909090909091</v>
      </c>
      <c r="AO14" s="100"/>
      <c r="AP14" s="102">
        <f>IFERROR(AP14/AM14,"-")</f>
        <v>0</v>
      </c>
      <c r="AQ14" s="103"/>
      <c r="AR14" s="104">
        <f>IFERROR(AQ14/AM14,"-")</f>
        <v>0</v>
      </c>
      <c r="AS14" s="105"/>
      <c r="AT14" s="105"/>
      <c r="AU14" s="105"/>
      <c r="AV14" s="106">
        <v>4</v>
      </c>
      <c r="AW14" s="107">
        <f>IF(P14=0,"",IF(AV14=0,"",(AV14/P14)))</f>
        <v>0.18181818181818</v>
      </c>
      <c r="AX14" s="106">
        <v>1</v>
      </c>
      <c r="AY14" s="108">
        <f>IFERROR(AX14/AV14,"-")</f>
        <v>0.25</v>
      </c>
      <c r="AZ14" s="109">
        <v>11000</v>
      </c>
      <c r="BA14" s="110">
        <f>IFERROR(AZ14/AV14,"-")</f>
        <v>2750</v>
      </c>
      <c r="BB14" s="111"/>
      <c r="BC14" s="111"/>
      <c r="BD14" s="111">
        <v>1</v>
      </c>
      <c r="BE14" s="112">
        <v>5</v>
      </c>
      <c r="BF14" s="113">
        <f>IF(P14=0,"",IF(BE14=0,"",(BE14/P14)))</f>
        <v>0.22727272727273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6</v>
      </c>
      <c r="BO14" s="120">
        <f>IF(P14=0,"",IF(BN14=0,"",(BN14/P14)))</f>
        <v>0.27272727272727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3</v>
      </c>
      <c r="BX14" s="127">
        <f>IF(P14=0,"",IF(BW14=0,"",(BW14/P14)))</f>
        <v>0.13636363636364</v>
      </c>
      <c r="BY14" s="128"/>
      <c r="BZ14" s="129">
        <f>IFERROR(BY14/BW14,"-")</f>
        <v>0</v>
      </c>
      <c r="CA14" s="130"/>
      <c r="CB14" s="131">
        <f>IFERROR(CA14/BW14,"-")</f>
        <v>0</v>
      </c>
      <c r="CC14" s="132"/>
      <c r="CD14" s="132"/>
      <c r="CE14" s="132"/>
      <c r="CF14" s="133">
        <v>1</v>
      </c>
      <c r="CG14" s="134">
        <f>IF(P14=0,"",IF(CF14=0,"",(CF14/P14)))</f>
        <v>0.045454545454545</v>
      </c>
      <c r="CH14" s="135"/>
      <c r="CI14" s="136">
        <f>IFERROR(CH14/CF14,"-")</f>
        <v>0</v>
      </c>
      <c r="CJ14" s="137"/>
      <c r="CK14" s="138">
        <f>IFERROR(CJ14/CF14,"-")</f>
        <v>0</v>
      </c>
      <c r="CL14" s="139"/>
      <c r="CM14" s="139"/>
      <c r="CN14" s="139"/>
      <c r="CO14" s="140">
        <v>1</v>
      </c>
      <c r="CP14" s="141">
        <v>11000</v>
      </c>
      <c r="CQ14" s="141">
        <v>11000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241</v>
      </c>
      <c r="C15" s="203"/>
      <c r="D15" s="203"/>
      <c r="E15" s="203"/>
      <c r="F15" s="203" t="s">
        <v>76</v>
      </c>
      <c r="G15" s="203"/>
      <c r="H15" s="90"/>
      <c r="I15" s="90"/>
      <c r="J15" s="188"/>
      <c r="K15" s="81">
        <v>79</v>
      </c>
      <c r="L15" s="81">
        <v>56</v>
      </c>
      <c r="M15" s="81">
        <v>26</v>
      </c>
      <c r="N15" s="91">
        <v>25</v>
      </c>
      <c r="O15" s="92">
        <v>0</v>
      </c>
      <c r="P15" s="93">
        <f>N15+O15</f>
        <v>25</v>
      </c>
      <c r="Q15" s="82">
        <f>IFERROR(P15/M15,"-")</f>
        <v>0.96153846153846</v>
      </c>
      <c r="R15" s="81">
        <v>5</v>
      </c>
      <c r="S15" s="81">
        <v>9</v>
      </c>
      <c r="T15" s="82">
        <f>IFERROR(S15/(O15+P15),"-")</f>
        <v>0.36</v>
      </c>
      <c r="U15" s="182"/>
      <c r="V15" s="84">
        <v>7</v>
      </c>
      <c r="W15" s="82">
        <f>IF(P15=0,"-",V15/P15)</f>
        <v>0.28</v>
      </c>
      <c r="X15" s="186">
        <v>164000</v>
      </c>
      <c r="Y15" s="187">
        <f>IFERROR(X15/P15,"-")</f>
        <v>6560</v>
      </c>
      <c r="Z15" s="187">
        <f>IFERROR(X15/V15,"-")</f>
        <v>23428.571428571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>
        <v>1</v>
      </c>
      <c r="AN15" s="101">
        <f>IF(P15=0,"",IF(AM15=0,"",(AM15/P15)))</f>
        <v>0.04</v>
      </c>
      <c r="AO15" s="100"/>
      <c r="AP15" s="102">
        <f>IFERROR(AP15/AM15,"-")</f>
        <v>0</v>
      </c>
      <c r="AQ15" s="103"/>
      <c r="AR15" s="104">
        <f>IFERROR(AQ15/AM15,"-")</f>
        <v>0</v>
      </c>
      <c r="AS15" s="105"/>
      <c r="AT15" s="105"/>
      <c r="AU15" s="105"/>
      <c r="AV15" s="106">
        <v>1</v>
      </c>
      <c r="AW15" s="107">
        <f>IF(P15=0,"",IF(AV15=0,"",(AV15/P15)))</f>
        <v>0.04</v>
      </c>
      <c r="AX15" s="106"/>
      <c r="AY15" s="108">
        <f>IFERROR(AX15/AV15,"-")</f>
        <v>0</v>
      </c>
      <c r="AZ15" s="109"/>
      <c r="BA15" s="110">
        <f>IFERROR(AZ15/AV15,"-")</f>
        <v>0</v>
      </c>
      <c r="BB15" s="111"/>
      <c r="BC15" s="111"/>
      <c r="BD15" s="111"/>
      <c r="BE15" s="112">
        <v>8</v>
      </c>
      <c r="BF15" s="113">
        <f>IF(P15=0,"",IF(BE15=0,"",(BE15/P15)))</f>
        <v>0.32</v>
      </c>
      <c r="BG15" s="112">
        <v>1</v>
      </c>
      <c r="BH15" s="114">
        <f>IFERROR(BG15/BE15,"-")</f>
        <v>0.125</v>
      </c>
      <c r="BI15" s="115">
        <v>14000</v>
      </c>
      <c r="BJ15" s="116">
        <f>IFERROR(BI15/BE15,"-")</f>
        <v>1750</v>
      </c>
      <c r="BK15" s="117"/>
      <c r="BL15" s="117"/>
      <c r="BM15" s="117">
        <v>1</v>
      </c>
      <c r="BN15" s="119">
        <v>10</v>
      </c>
      <c r="BO15" s="120">
        <f>IF(P15=0,"",IF(BN15=0,"",(BN15/P15)))</f>
        <v>0.4</v>
      </c>
      <c r="BP15" s="121">
        <v>2</v>
      </c>
      <c r="BQ15" s="122">
        <f>IFERROR(BP15/BN15,"-")</f>
        <v>0.2</v>
      </c>
      <c r="BR15" s="123">
        <v>3000</v>
      </c>
      <c r="BS15" s="124">
        <f>IFERROR(BR15/BN15,"-")</f>
        <v>300</v>
      </c>
      <c r="BT15" s="125">
        <v>2</v>
      </c>
      <c r="BU15" s="125"/>
      <c r="BV15" s="125"/>
      <c r="BW15" s="126">
        <v>5</v>
      </c>
      <c r="BX15" s="127">
        <f>IF(P15=0,"",IF(BW15=0,"",(BW15/P15)))</f>
        <v>0.2</v>
      </c>
      <c r="BY15" s="128">
        <v>4</v>
      </c>
      <c r="BZ15" s="129">
        <f>IFERROR(BY15/BW15,"-")</f>
        <v>0.8</v>
      </c>
      <c r="CA15" s="130">
        <v>147000</v>
      </c>
      <c r="CB15" s="131">
        <f>IFERROR(CA15/BW15,"-")</f>
        <v>29400</v>
      </c>
      <c r="CC15" s="132"/>
      <c r="CD15" s="132">
        <v>2</v>
      </c>
      <c r="CE15" s="132">
        <v>2</v>
      </c>
      <c r="CF15" s="133"/>
      <c r="CG15" s="134">
        <f>IF(P15=0,"",IF(CF15=0,"",(CF15/P15)))</f>
        <v>0</v>
      </c>
      <c r="CH15" s="135"/>
      <c r="CI15" s="136" t="str">
        <f>IFERROR(CH15/CF15,"-")</f>
        <v>-</v>
      </c>
      <c r="CJ15" s="137"/>
      <c r="CK15" s="138" t="str">
        <f>IFERROR(CJ15/CF15,"-")</f>
        <v>-</v>
      </c>
      <c r="CL15" s="139"/>
      <c r="CM15" s="139"/>
      <c r="CN15" s="139"/>
      <c r="CO15" s="140">
        <v>7</v>
      </c>
      <c r="CP15" s="141">
        <v>164000</v>
      </c>
      <c r="CQ15" s="141">
        <v>78000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>
        <f>AB16</f>
        <v>2.4083333333333</v>
      </c>
      <c r="B16" s="203" t="s">
        <v>242</v>
      </c>
      <c r="C16" s="203" t="s">
        <v>243</v>
      </c>
      <c r="D16" s="203" t="s">
        <v>244</v>
      </c>
      <c r="E16" s="203"/>
      <c r="F16" s="203" t="s">
        <v>64</v>
      </c>
      <c r="G16" s="203" t="s">
        <v>245</v>
      </c>
      <c r="H16" s="90" t="s">
        <v>246</v>
      </c>
      <c r="I16" s="90" t="s">
        <v>247</v>
      </c>
      <c r="J16" s="188">
        <v>240000</v>
      </c>
      <c r="K16" s="81">
        <v>30</v>
      </c>
      <c r="L16" s="81">
        <v>0</v>
      </c>
      <c r="M16" s="81">
        <v>182</v>
      </c>
      <c r="N16" s="91">
        <v>12</v>
      </c>
      <c r="O16" s="92">
        <v>2</v>
      </c>
      <c r="P16" s="93">
        <f>N16+O16</f>
        <v>14</v>
      </c>
      <c r="Q16" s="82">
        <f>IFERROR(P16/M16,"-")</f>
        <v>0.076923076923077</v>
      </c>
      <c r="R16" s="81">
        <v>3</v>
      </c>
      <c r="S16" s="81">
        <v>5</v>
      </c>
      <c r="T16" s="82">
        <f>IFERROR(S16/(O16+P16),"-")</f>
        <v>0.3125</v>
      </c>
      <c r="U16" s="182">
        <f>IFERROR(J16/SUM(P16:P19),"-")</f>
        <v>5000</v>
      </c>
      <c r="V16" s="84">
        <v>2</v>
      </c>
      <c r="W16" s="82">
        <f>IF(P16=0,"-",V16/P16)</f>
        <v>0.14285714285714</v>
      </c>
      <c r="X16" s="186">
        <v>28000</v>
      </c>
      <c r="Y16" s="187">
        <f>IFERROR(X16/P16,"-")</f>
        <v>2000</v>
      </c>
      <c r="Z16" s="187">
        <f>IFERROR(X16/V16,"-")</f>
        <v>14000</v>
      </c>
      <c r="AA16" s="188">
        <f>SUM(X16:X19)-SUM(J16:J19)</f>
        <v>338000</v>
      </c>
      <c r="AB16" s="85">
        <f>SUM(X16:X19)/SUM(J16:J19)</f>
        <v>2.4083333333333</v>
      </c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>
        <v>1</v>
      </c>
      <c r="AN16" s="101">
        <f>IF(P16=0,"",IF(AM16=0,"",(AM16/P16)))</f>
        <v>0.071428571428571</v>
      </c>
      <c r="AO16" s="100"/>
      <c r="AP16" s="102">
        <f>IFERROR(AP16/AM16,"-")</f>
        <v>0</v>
      </c>
      <c r="AQ16" s="103"/>
      <c r="AR16" s="104">
        <f>IFERROR(AQ16/AM16,"-")</f>
        <v>0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>
        <v>2</v>
      </c>
      <c r="BF16" s="113">
        <f>IF(P16=0,"",IF(BE16=0,"",(BE16/P16)))</f>
        <v>0.14285714285714</v>
      </c>
      <c r="BG16" s="112"/>
      <c r="BH16" s="114">
        <f>IFERROR(BG16/BE16,"-")</f>
        <v>0</v>
      </c>
      <c r="BI16" s="115"/>
      <c r="BJ16" s="116">
        <f>IFERROR(BI16/BE16,"-")</f>
        <v>0</v>
      </c>
      <c r="BK16" s="117"/>
      <c r="BL16" s="117"/>
      <c r="BM16" s="117"/>
      <c r="BN16" s="119">
        <v>7</v>
      </c>
      <c r="BO16" s="120">
        <f>IF(P16=0,"",IF(BN16=0,"",(BN16/P16)))</f>
        <v>0.5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2</v>
      </c>
      <c r="BX16" s="127">
        <f>IF(P16=0,"",IF(BW16=0,"",(BW16/P16)))</f>
        <v>0.14285714285714</v>
      </c>
      <c r="BY16" s="128"/>
      <c r="BZ16" s="129">
        <f>IFERROR(BY16/BW16,"-")</f>
        <v>0</v>
      </c>
      <c r="CA16" s="130"/>
      <c r="CB16" s="131">
        <f>IFERROR(CA16/BW16,"-")</f>
        <v>0</v>
      </c>
      <c r="CC16" s="132"/>
      <c r="CD16" s="132"/>
      <c r="CE16" s="132"/>
      <c r="CF16" s="133">
        <v>2</v>
      </c>
      <c r="CG16" s="134">
        <f>IF(P16=0,"",IF(CF16=0,"",(CF16/P16)))</f>
        <v>0.14285714285714</v>
      </c>
      <c r="CH16" s="135">
        <v>2</v>
      </c>
      <c r="CI16" s="136">
        <f>IFERROR(CH16/CF16,"-")</f>
        <v>1</v>
      </c>
      <c r="CJ16" s="137">
        <v>28000</v>
      </c>
      <c r="CK16" s="138">
        <f>IFERROR(CJ16/CF16,"-")</f>
        <v>14000</v>
      </c>
      <c r="CL16" s="139"/>
      <c r="CM16" s="139"/>
      <c r="CN16" s="139">
        <v>2</v>
      </c>
      <c r="CO16" s="140">
        <v>2</v>
      </c>
      <c r="CP16" s="141">
        <v>28000</v>
      </c>
      <c r="CQ16" s="141">
        <v>15000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/>
      <c r="B17" s="203" t="s">
        <v>248</v>
      </c>
      <c r="C17" s="203"/>
      <c r="D17" s="203"/>
      <c r="E17" s="203"/>
      <c r="F17" s="203" t="s">
        <v>76</v>
      </c>
      <c r="G17" s="203"/>
      <c r="H17" s="90"/>
      <c r="I17" s="90"/>
      <c r="J17" s="188"/>
      <c r="K17" s="81">
        <v>90</v>
      </c>
      <c r="L17" s="81">
        <v>38</v>
      </c>
      <c r="M17" s="81">
        <v>28</v>
      </c>
      <c r="N17" s="91">
        <v>10</v>
      </c>
      <c r="O17" s="92">
        <v>1</v>
      </c>
      <c r="P17" s="93">
        <f>N17+O17</f>
        <v>11</v>
      </c>
      <c r="Q17" s="82">
        <f>IFERROR(P17/M17,"-")</f>
        <v>0.39285714285714</v>
      </c>
      <c r="R17" s="81">
        <v>3</v>
      </c>
      <c r="S17" s="81">
        <v>5</v>
      </c>
      <c r="T17" s="82">
        <f>IFERROR(S17/(O17+P17),"-")</f>
        <v>0.41666666666667</v>
      </c>
      <c r="U17" s="182"/>
      <c r="V17" s="84">
        <v>3</v>
      </c>
      <c r="W17" s="82">
        <f>IF(P17=0,"-",V17/P17)</f>
        <v>0.27272727272727</v>
      </c>
      <c r="X17" s="186">
        <v>460000</v>
      </c>
      <c r="Y17" s="187">
        <f>IFERROR(X17/P17,"-")</f>
        <v>41818.181818182</v>
      </c>
      <c r="Z17" s="187">
        <f>IFERROR(X17/V17,"-")</f>
        <v>153333.33333333</v>
      </c>
      <c r="AA17" s="188"/>
      <c r="AB17" s="85"/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>
        <v>1</v>
      </c>
      <c r="AN17" s="101">
        <f>IF(P17=0,"",IF(AM17=0,"",(AM17/P17)))</f>
        <v>0.090909090909091</v>
      </c>
      <c r="AO17" s="100"/>
      <c r="AP17" s="102">
        <f>IFERROR(AP17/AM17,"-")</f>
        <v>0</v>
      </c>
      <c r="AQ17" s="103"/>
      <c r="AR17" s="104">
        <f>IFERROR(AQ17/AM17,"-")</f>
        <v>0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1</v>
      </c>
      <c r="BF17" s="113">
        <f>IF(P17=0,"",IF(BE17=0,"",(BE17/P17)))</f>
        <v>0.090909090909091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5</v>
      </c>
      <c r="BO17" s="120">
        <f>IF(P17=0,"",IF(BN17=0,"",(BN17/P17)))</f>
        <v>0.45454545454545</v>
      </c>
      <c r="BP17" s="121">
        <v>1</v>
      </c>
      <c r="BQ17" s="122">
        <f>IFERROR(BP17/BN17,"-")</f>
        <v>0.2</v>
      </c>
      <c r="BR17" s="123">
        <v>386000</v>
      </c>
      <c r="BS17" s="124">
        <f>IFERROR(BR17/BN17,"-")</f>
        <v>77200</v>
      </c>
      <c r="BT17" s="125"/>
      <c r="BU17" s="125"/>
      <c r="BV17" s="125">
        <v>1</v>
      </c>
      <c r="BW17" s="126">
        <v>4</v>
      </c>
      <c r="BX17" s="127">
        <f>IF(P17=0,"",IF(BW17=0,"",(BW17/P17)))</f>
        <v>0.36363636363636</v>
      </c>
      <c r="BY17" s="128">
        <v>2</v>
      </c>
      <c r="BZ17" s="129">
        <f>IFERROR(BY17/BW17,"-")</f>
        <v>0.5</v>
      </c>
      <c r="CA17" s="130">
        <v>74000</v>
      </c>
      <c r="CB17" s="131">
        <f>IFERROR(CA17/BW17,"-")</f>
        <v>18500</v>
      </c>
      <c r="CC17" s="132"/>
      <c r="CD17" s="132">
        <v>1</v>
      </c>
      <c r="CE17" s="132">
        <v>1</v>
      </c>
      <c r="CF17" s="133"/>
      <c r="CG17" s="134">
        <f>IF(P17=0,"",IF(CF17=0,"",(CF17/P17)))</f>
        <v>0</v>
      </c>
      <c r="CH17" s="135"/>
      <c r="CI17" s="136" t="str">
        <f>IFERROR(CH17/CF17,"-")</f>
        <v>-</v>
      </c>
      <c r="CJ17" s="137"/>
      <c r="CK17" s="138" t="str">
        <f>IFERROR(CJ17/CF17,"-")</f>
        <v>-</v>
      </c>
      <c r="CL17" s="139"/>
      <c r="CM17" s="139"/>
      <c r="CN17" s="139"/>
      <c r="CO17" s="140">
        <v>3</v>
      </c>
      <c r="CP17" s="141">
        <v>460000</v>
      </c>
      <c r="CQ17" s="141">
        <v>386000</v>
      </c>
      <c r="CR17" s="141"/>
      <c r="CS17" s="142" t="str">
        <f>IF(AND(CQ17=0,CR17=0),"",IF(AND(CQ17&lt;=100000,CR17&lt;=100000),"",IF(CQ17/CP17&gt;0.7,"男高",IF(CR17/CP17&gt;0.7,"女高",""))))</f>
        <v>男高</v>
      </c>
    </row>
    <row r="18" spans="1:98">
      <c r="A18" s="80"/>
      <c r="B18" s="203" t="s">
        <v>249</v>
      </c>
      <c r="C18" s="203" t="s">
        <v>243</v>
      </c>
      <c r="D18" s="203" t="s">
        <v>244</v>
      </c>
      <c r="E18" s="203"/>
      <c r="F18" s="203" t="s">
        <v>64</v>
      </c>
      <c r="G18" s="203" t="s">
        <v>245</v>
      </c>
      <c r="H18" s="90" t="s">
        <v>246</v>
      </c>
      <c r="I18" s="90"/>
      <c r="J18" s="188"/>
      <c r="K18" s="81">
        <v>37</v>
      </c>
      <c r="L18" s="81">
        <v>0</v>
      </c>
      <c r="M18" s="81">
        <v>175</v>
      </c>
      <c r="N18" s="91">
        <v>12</v>
      </c>
      <c r="O18" s="92">
        <v>1</v>
      </c>
      <c r="P18" s="93">
        <f>N18+O18</f>
        <v>13</v>
      </c>
      <c r="Q18" s="82">
        <f>IFERROR(P18/M18,"-")</f>
        <v>0.074285714285714</v>
      </c>
      <c r="R18" s="81">
        <v>0</v>
      </c>
      <c r="S18" s="81">
        <v>8</v>
      </c>
      <c r="T18" s="82">
        <f>IFERROR(S18/(O18+P18),"-")</f>
        <v>0.57142857142857</v>
      </c>
      <c r="U18" s="182"/>
      <c r="V18" s="84">
        <v>1</v>
      </c>
      <c r="W18" s="82">
        <f>IF(P18=0,"-",V18/P18)</f>
        <v>0.076923076923077</v>
      </c>
      <c r="X18" s="186">
        <v>45000</v>
      </c>
      <c r="Y18" s="187">
        <f>IFERROR(X18/P18,"-")</f>
        <v>3461.5384615385</v>
      </c>
      <c r="Z18" s="187">
        <f>IFERROR(X18/V18,"-")</f>
        <v>45000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3</v>
      </c>
      <c r="BF18" s="113">
        <f>IF(P18=0,"",IF(BE18=0,"",(BE18/P18)))</f>
        <v>0.23076923076923</v>
      </c>
      <c r="BG18" s="112"/>
      <c r="BH18" s="114">
        <f>IFERROR(BG18/BE18,"-")</f>
        <v>0</v>
      </c>
      <c r="BI18" s="115"/>
      <c r="BJ18" s="116">
        <f>IFERROR(BI18/BE18,"-")</f>
        <v>0</v>
      </c>
      <c r="BK18" s="117"/>
      <c r="BL18" s="117"/>
      <c r="BM18" s="117"/>
      <c r="BN18" s="119">
        <v>9</v>
      </c>
      <c r="BO18" s="120">
        <f>IF(P18=0,"",IF(BN18=0,"",(BN18/P18)))</f>
        <v>0.69230769230769</v>
      </c>
      <c r="BP18" s="121">
        <v>1</v>
      </c>
      <c r="BQ18" s="122">
        <f>IFERROR(BP18/BN18,"-")</f>
        <v>0.11111111111111</v>
      </c>
      <c r="BR18" s="123">
        <v>45000</v>
      </c>
      <c r="BS18" s="124">
        <f>IFERROR(BR18/BN18,"-")</f>
        <v>5000</v>
      </c>
      <c r="BT18" s="125"/>
      <c r="BU18" s="125"/>
      <c r="BV18" s="125">
        <v>1</v>
      </c>
      <c r="BW18" s="126">
        <v>1</v>
      </c>
      <c r="BX18" s="127">
        <f>IF(P18=0,"",IF(BW18=0,"",(BW18/P18)))</f>
        <v>0.076923076923077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/>
      <c r="CG18" s="134">
        <f>IF(P18=0,"",IF(CF18=0,"",(CF18/P18)))</f>
        <v>0</v>
      </c>
      <c r="CH18" s="135"/>
      <c r="CI18" s="136" t="str">
        <f>IFERROR(CH18/CF18,"-")</f>
        <v>-</v>
      </c>
      <c r="CJ18" s="137"/>
      <c r="CK18" s="138" t="str">
        <f>IFERROR(CJ18/CF18,"-")</f>
        <v>-</v>
      </c>
      <c r="CL18" s="139"/>
      <c r="CM18" s="139"/>
      <c r="CN18" s="139"/>
      <c r="CO18" s="140">
        <v>1</v>
      </c>
      <c r="CP18" s="141">
        <v>45000</v>
      </c>
      <c r="CQ18" s="141">
        <v>45000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250</v>
      </c>
      <c r="C19" s="203"/>
      <c r="D19" s="203"/>
      <c r="E19" s="203"/>
      <c r="F19" s="203" t="s">
        <v>76</v>
      </c>
      <c r="G19" s="203"/>
      <c r="H19" s="90"/>
      <c r="I19" s="90"/>
      <c r="J19" s="188"/>
      <c r="K19" s="81">
        <v>89</v>
      </c>
      <c r="L19" s="81">
        <v>33</v>
      </c>
      <c r="M19" s="81">
        <v>26</v>
      </c>
      <c r="N19" s="91">
        <v>10</v>
      </c>
      <c r="O19" s="92">
        <v>0</v>
      </c>
      <c r="P19" s="93">
        <f>N19+O19</f>
        <v>10</v>
      </c>
      <c r="Q19" s="82">
        <f>IFERROR(P19/M19,"-")</f>
        <v>0.38461538461538</v>
      </c>
      <c r="R19" s="81">
        <v>2</v>
      </c>
      <c r="S19" s="81">
        <v>3</v>
      </c>
      <c r="T19" s="82">
        <f>IFERROR(S19/(O19+P19),"-")</f>
        <v>0.3</v>
      </c>
      <c r="U19" s="182"/>
      <c r="V19" s="84">
        <v>2</v>
      </c>
      <c r="W19" s="82">
        <f>IF(P19=0,"-",V19/P19)</f>
        <v>0.2</v>
      </c>
      <c r="X19" s="186">
        <v>45000</v>
      </c>
      <c r="Y19" s="187">
        <f>IFERROR(X19/P19,"-")</f>
        <v>4500</v>
      </c>
      <c r="Z19" s="187">
        <f>IFERROR(X19/V19,"-")</f>
        <v>22500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0.1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>
        <v>3</v>
      </c>
      <c r="BF19" s="113">
        <f>IF(P19=0,"",IF(BE19=0,"",(BE19/P19)))</f>
        <v>0.3</v>
      </c>
      <c r="BG19" s="112">
        <v>1</v>
      </c>
      <c r="BH19" s="114">
        <f>IFERROR(BG19/BE19,"-")</f>
        <v>0.33333333333333</v>
      </c>
      <c r="BI19" s="115">
        <v>30000</v>
      </c>
      <c r="BJ19" s="116">
        <f>IFERROR(BI19/BE19,"-")</f>
        <v>10000</v>
      </c>
      <c r="BK19" s="117"/>
      <c r="BL19" s="117"/>
      <c r="BM19" s="117">
        <v>1</v>
      </c>
      <c r="BN19" s="119">
        <v>5</v>
      </c>
      <c r="BO19" s="120">
        <f>IF(P19=0,"",IF(BN19=0,"",(BN19/P19)))</f>
        <v>0.5</v>
      </c>
      <c r="BP19" s="121">
        <v>1</v>
      </c>
      <c r="BQ19" s="122">
        <f>IFERROR(BP19/BN19,"-")</f>
        <v>0.2</v>
      </c>
      <c r="BR19" s="123">
        <v>15000</v>
      </c>
      <c r="BS19" s="124">
        <f>IFERROR(BR19/BN19,"-")</f>
        <v>3000</v>
      </c>
      <c r="BT19" s="125"/>
      <c r="BU19" s="125"/>
      <c r="BV19" s="125">
        <v>1</v>
      </c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>
        <v>1</v>
      </c>
      <c r="CG19" s="134">
        <f>IF(P19=0,"",IF(CF19=0,"",(CF19/P19)))</f>
        <v>0.1</v>
      </c>
      <c r="CH19" s="135"/>
      <c r="CI19" s="136">
        <f>IFERROR(CH19/CF19,"-")</f>
        <v>0</v>
      </c>
      <c r="CJ19" s="137"/>
      <c r="CK19" s="138">
        <f>IFERROR(CJ19/CF19,"-")</f>
        <v>0</v>
      </c>
      <c r="CL19" s="139"/>
      <c r="CM19" s="139"/>
      <c r="CN19" s="139"/>
      <c r="CO19" s="140">
        <v>2</v>
      </c>
      <c r="CP19" s="141">
        <v>45000</v>
      </c>
      <c r="CQ19" s="141">
        <v>30000</v>
      </c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30"/>
      <c r="B20" s="87"/>
      <c r="C20" s="88"/>
      <c r="D20" s="88"/>
      <c r="E20" s="88"/>
      <c r="F20" s="89"/>
      <c r="G20" s="90"/>
      <c r="H20" s="90"/>
      <c r="I20" s="90"/>
      <c r="J20" s="192"/>
      <c r="K20" s="34"/>
      <c r="L20" s="34"/>
      <c r="M20" s="31"/>
      <c r="N20" s="23"/>
      <c r="O20" s="23"/>
      <c r="P20" s="23"/>
      <c r="Q20" s="33"/>
      <c r="R20" s="32"/>
      <c r="S20" s="23"/>
      <c r="T20" s="32"/>
      <c r="U20" s="183"/>
      <c r="V20" s="25"/>
      <c r="W20" s="25"/>
      <c r="X20" s="189"/>
      <c r="Y20" s="189"/>
      <c r="Z20" s="189"/>
      <c r="AA20" s="189"/>
      <c r="AB20" s="33"/>
      <c r="AC20" s="59"/>
      <c r="AD20" s="63"/>
      <c r="AE20" s="64"/>
      <c r="AF20" s="63"/>
      <c r="AG20" s="67"/>
      <c r="AH20" s="68"/>
      <c r="AI20" s="69"/>
      <c r="AJ20" s="70"/>
      <c r="AK20" s="70"/>
      <c r="AL20" s="70"/>
      <c r="AM20" s="63"/>
      <c r="AN20" s="64"/>
      <c r="AO20" s="63"/>
      <c r="AP20" s="67"/>
      <c r="AQ20" s="68"/>
      <c r="AR20" s="69"/>
      <c r="AS20" s="70"/>
      <c r="AT20" s="70"/>
      <c r="AU20" s="70"/>
      <c r="AV20" s="63"/>
      <c r="AW20" s="64"/>
      <c r="AX20" s="63"/>
      <c r="AY20" s="67"/>
      <c r="AZ20" s="68"/>
      <c r="BA20" s="69"/>
      <c r="BB20" s="70"/>
      <c r="BC20" s="70"/>
      <c r="BD20" s="70"/>
      <c r="BE20" s="63"/>
      <c r="BF20" s="64"/>
      <c r="BG20" s="63"/>
      <c r="BH20" s="67"/>
      <c r="BI20" s="68"/>
      <c r="BJ20" s="69"/>
      <c r="BK20" s="70"/>
      <c r="BL20" s="70"/>
      <c r="BM20" s="70"/>
      <c r="BN20" s="65"/>
      <c r="BO20" s="66"/>
      <c r="BP20" s="63"/>
      <c r="BQ20" s="67"/>
      <c r="BR20" s="68"/>
      <c r="BS20" s="69"/>
      <c r="BT20" s="70"/>
      <c r="BU20" s="70"/>
      <c r="BV20" s="70"/>
      <c r="BW20" s="65"/>
      <c r="BX20" s="66"/>
      <c r="BY20" s="63"/>
      <c r="BZ20" s="67"/>
      <c r="CA20" s="68"/>
      <c r="CB20" s="69"/>
      <c r="CC20" s="70"/>
      <c r="CD20" s="70"/>
      <c r="CE20" s="70"/>
      <c r="CF20" s="65"/>
      <c r="CG20" s="66"/>
      <c r="CH20" s="63"/>
      <c r="CI20" s="67"/>
      <c r="CJ20" s="68"/>
      <c r="CK20" s="69"/>
      <c r="CL20" s="70"/>
      <c r="CM20" s="70"/>
      <c r="CN20" s="70"/>
      <c r="CO20" s="71"/>
      <c r="CP20" s="68"/>
      <c r="CQ20" s="68"/>
      <c r="CR20" s="68"/>
      <c r="CS20" s="72"/>
    </row>
    <row r="21" spans="1:98">
      <c r="A21" s="30"/>
      <c r="B21" s="37"/>
      <c r="C21" s="21"/>
      <c r="D21" s="21"/>
      <c r="E21" s="21"/>
      <c r="F21" s="22"/>
      <c r="G21" s="36"/>
      <c r="H21" s="36"/>
      <c r="I21" s="75"/>
      <c r="J21" s="193"/>
      <c r="K21" s="34"/>
      <c r="L21" s="34"/>
      <c r="M21" s="31"/>
      <c r="N21" s="23"/>
      <c r="O21" s="23"/>
      <c r="P21" s="23"/>
      <c r="Q21" s="33"/>
      <c r="R21" s="32"/>
      <c r="S21" s="23"/>
      <c r="T21" s="32"/>
      <c r="U21" s="183"/>
      <c r="V21" s="25"/>
      <c r="W21" s="25"/>
      <c r="X21" s="189"/>
      <c r="Y21" s="189"/>
      <c r="Z21" s="189"/>
      <c r="AA21" s="189"/>
      <c r="AB21" s="33"/>
      <c r="AC21" s="61"/>
      <c r="AD21" s="63"/>
      <c r="AE21" s="64"/>
      <c r="AF21" s="63"/>
      <c r="AG21" s="67"/>
      <c r="AH21" s="68"/>
      <c r="AI21" s="69"/>
      <c r="AJ21" s="70"/>
      <c r="AK21" s="70"/>
      <c r="AL21" s="70"/>
      <c r="AM21" s="63"/>
      <c r="AN21" s="64"/>
      <c r="AO21" s="63"/>
      <c r="AP21" s="67"/>
      <c r="AQ21" s="68"/>
      <c r="AR21" s="69"/>
      <c r="AS21" s="70"/>
      <c r="AT21" s="70"/>
      <c r="AU21" s="70"/>
      <c r="AV21" s="63"/>
      <c r="AW21" s="64"/>
      <c r="AX21" s="63"/>
      <c r="AY21" s="67"/>
      <c r="AZ21" s="68"/>
      <c r="BA21" s="69"/>
      <c r="BB21" s="70"/>
      <c r="BC21" s="70"/>
      <c r="BD21" s="70"/>
      <c r="BE21" s="63"/>
      <c r="BF21" s="64"/>
      <c r="BG21" s="63"/>
      <c r="BH21" s="67"/>
      <c r="BI21" s="68"/>
      <c r="BJ21" s="69"/>
      <c r="BK21" s="70"/>
      <c r="BL21" s="70"/>
      <c r="BM21" s="70"/>
      <c r="BN21" s="65"/>
      <c r="BO21" s="66"/>
      <c r="BP21" s="63"/>
      <c r="BQ21" s="67"/>
      <c r="BR21" s="68"/>
      <c r="BS21" s="69"/>
      <c r="BT21" s="70"/>
      <c r="BU21" s="70"/>
      <c r="BV21" s="70"/>
      <c r="BW21" s="65"/>
      <c r="BX21" s="66"/>
      <c r="BY21" s="63"/>
      <c r="BZ21" s="67"/>
      <c r="CA21" s="68"/>
      <c r="CB21" s="69"/>
      <c r="CC21" s="70"/>
      <c r="CD21" s="70"/>
      <c r="CE21" s="70"/>
      <c r="CF21" s="65"/>
      <c r="CG21" s="66"/>
      <c r="CH21" s="63"/>
      <c r="CI21" s="67"/>
      <c r="CJ21" s="68"/>
      <c r="CK21" s="69"/>
      <c r="CL21" s="70"/>
      <c r="CM21" s="70"/>
      <c r="CN21" s="70"/>
      <c r="CO21" s="71"/>
      <c r="CP21" s="68"/>
      <c r="CQ21" s="68"/>
      <c r="CR21" s="68"/>
      <c r="CS21" s="72"/>
    </row>
    <row r="22" spans="1:98">
      <c r="A22" s="19">
        <f>AB22</f>
        <v>1.3684210526316</v>
      </c>
      <c r="B22" s="39"/>
      <c r="C22" s="39"/>
      <c r="D22" s="39"/>
      <c r="E22" s="39"/>
      <c r="F22" s="39"/>
      <c r="G22" s="40" t="s">
        <v>251</v>
      </c>
      <c r="H22" s="40"/>
      <c r="I22" s="40"/>
      <c r="J22" s="190">
        <f>SUM(J6:J21)</f>
        <v>1425000</v>
      </c>
      <c r="K22" s="41">
        <f>SUM(K6:K21)</f>
        <v>2112</v>
      </c>
      <c r="L22" s="41">
        <f>SUM(L6:L21)</f>
        <v>238</v>
      </c>
      <c r="M22" s="41">
        <f>SUM(M6:M21)</f>
        <v>883</v>
      </c>
      <c r="N22" s="41">
        <f>SUM(N6:N21)</f>
        <v>188</v>
      </c>
      <c r="O22" s="41">
        <f>SUM(O6:O21)</f>
        <v>4</v>
      </c>
      <c r="P22" s="41">
        <f>SUM(P6:P21)</f>
        <v>192</v>
      </c>
      <c r="Q22" s="42">
        <f>IFERROR(P22/M22,"-")</f>
        <v>0.21744054360136</v>
      </c>
      <c r="R22" s="78">
        <f>SUM(R6:R21)</f>
        <v>29</v>
      </c>
      <c r="S22" s="78">
        <f>SUM(S6:S21)</f>
        <v>63</v>
      </c>
      <c r="T22" s="42">
        <f>IFERROR(R22/P22,"-")</f>
        <v>0.15104166666667</v>
      </c>
      <c r="U22" s="184">
        <f>IFERROR(J22/P22,"-")</f>
        <v>7421.875</v>
      </c>
      <c r="V22" s="44">
        <f>SUM(V6:V21)</f>
        <v>38</v>
      </c>
      <c r="W22" s="42">
        <f>IFERROR(V22/P22,"-")</f>
        <v>0.19791666666667</v>
      </c>
      <c r="X22" s="190">
        <f>SUM(X6:X21)</f>
        <v>1950000</v>
      </c>
      <c r="Y22" s="190">
        <f>IFERROR(X22/P22,"-")</f>
        <v>10156.25</v>
      </c>
      <c r="Z22" s="190">
        <f>IFERROR(X22/V22,"-")</f>
        <v>51315.789473684</v>
      </c>
      <c r="AA22" s="190">
        <f>X22-J22</f>
        <v>525000</v>
      </c>
      <c r="AB22" s="47">
        <f>X22/J22</f>
        <v>1.3684210526316</v>
      </c>
      <c r="AC22" s="60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  <mergeCell ref="A14:A15"/>
    <mergeCell ref="J14:J15"/>
    <mergeCell ref="U14:U15"/>
    <mergeCell ref="AA14:AA15"/>
    <mergeCell ref="AB14:AB15"/>
    <mergeCell ref="A16:A19"/>
    <mergeCell ref="J16:J19"/>
    <mergeCell ref="U16:U19"/>
    <mergeCell ref="AA16:AA19"/>
    <mergeCell ref="AB16:AB1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