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<sst xmlns="http://schemas.openxmlformats.org/spreadsheetml/2006/main" uniqueCount="100">
  <si>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</si>
  <si>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</si>
  <si>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</si>
  <si>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</si>
  <si>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</si>
  <si>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</si>
  <si>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</si>
  <si>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</si>
  <si>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</si>
  <si>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</si>
  <si>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</si>
  <si>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</si>
  <si>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</si>
  <si>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</si>
  <si>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</si>
  <si>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</si>
  <si>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</si>
  <si>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</si>
  <si>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</si>
  <si>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</si>
  <si>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</si>
  <si>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</si>
  <si>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</si>
  <si>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</si>
  <si>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03月</t>
  </si>
  <si>
    <t>アイメール</t>
  </si>
  <si>
    <t>最終更新日</t>
  </si>
  <si>
    <t>06月30日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</si>
  <si>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</si>
  <si>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</si>
  <si>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</si>
  <si>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</si>
  <si>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</si>
  <si>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</si>
  <si>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</si>
  <si>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</si>
  <si>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</si>
  <si>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</si>
  <si>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</si>
  <si>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</si>
  <si>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</si>
  <si>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</si>
  <si>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</si>
  <si>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</si>
  <si>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</si>
  <si>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</si>
  <si>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</si>
  <si>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</si>
  <si>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</si>
  <si>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</si>
  <si>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</si>
  <si>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</si>
  <si>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</si>
  <si>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</si>
  <si>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</si>
  <si>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</si>
  <si>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</si>
  <si>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</si>
  <si>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</si>
  <si>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</si>
  <si>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sms_w653</t>
  </si>
  <si>
    <t>DVDパッケージ＿ストーリー版（妃ひかり）</t>
  </si>
  <si>
    <t>どうした熟女</t>
  </si>
  <si>
    <t>i34</t>
  </si>
  <si>
    <t>スポーツ報知関西</t>
  </si>
  <si>
    <t>全5段つかみ4回</t>
  </si>
  <si>
    <t>smss2367</t>
  </si>
  <si>
    <t>空電</t>
  </si>
  <si>
    <t>sms_w654</t>
  </si>
  <si>
    <t>デリヘル版2（推川ゆうり）</t>
  </si>
  <si>
    <t>もう50代の熟女だけど</t>
  </si>
  <si>
    <t>GOGO(i31)</t>
  </si>
  <si>
    <t>smss2368</t>
  </si>
  <si>
    <t>sms_w655</t>
  </si>
  <si>
    <t>デリヘル版3（妃ひかり）</t>
  </si>
  <si>
    <t>食事の後にお持ち帰りしたぜ</t>
  </si>
  <si>
    <t>smss2369</t>
  </si>
  <si>
    <t>sms_w656</t>
  </si>
  <si>
    <t>黒：右女3（推川ゆうり）</t>
  </si>
  <si>
    <t>学生いませんギャルもいません熟女熟女熟女熟女</t>
  </si>
  <si>
    <t>smss2370</t>
  </si>
  <si>
    <t>sms_w657</t>
  </si>
  <si>
    <t>めくり版（フリー女性⑨）</t>
  </si>
  <si>
    <t>続きが気になりますが？</t>
  </si>
  <si>
    <t>スポーツ報知西部 5回以上</t>
  </si>
  <si>
    <t>4C終面雑報</t>
  </si>
  <si>
    <t>3/1～</t>
  </si>
  <si>
    <t>smss2371</t>
  </si>
  <si>
    <t>sms_w658</t>
  </si>
  <si>
    <t>興奮版（推川ゆうり）</t>
  </si>
  <si>
    <t>久々に興奮しました</t>
  </si>
  <si>
    <t>smss2372</t>
  </si>
  <si>
    <t>sms_w659</t>
  </si>
  <si>
    <t>旧デイリー風（妃ひかり）</t>
  </si>
  <si>
    <t>smss2373</t>
  </si>
  <si>
    <t>sms_w660</t>
  </si>
  <si>
    <t>大正版（推川ゆうり）</t>
  </si>
  <si>
    <t>70歳までの出会いリクルート</t>
  </si>
  <si>
    <t>smss2374</t>
  </si>
  <si>
    <t>新聞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</si>
</sst>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16</v>
      </c>
      <c r="D6" s="195">
        <v>430000</v>
      </c>
      <c r="E6" s="81">
        <v>0</v>
      </c>
      <c r="F6" s="81">
        <v>0</v>
      </c>
      <c r="G6" s="81">
        <v>461</v>
      </c>
      <c r="H6" s="91">
        <v>48</v>
      </c>
      <c r="I6" s="92">
        <v>0</v>
      </c>
      <c r="J6" s="145">
        <f>H6+I6</f>
        <v>48</v>
      </c>
      <c r="K6" s="82">
        <f>IFERROR(J6/G6,"-")</f>
        <v>0.10412147505423</v>
      </c>
      <c r="L6" s="81">
        <v>9</v>
      </c>
      <c r="M6" s="81">
        <v>8</v>
      </c>
      <c r="N6" s="82">
        <f>IFERROR(L6/J6,"-")</f>
        <v>0.1875</v>
      </c>
      <c r="O6" s="83">
        <f>IFERROR(D6/J6,"-")</f>
        <v>8958.3333333333</v>
      </c>
      <c r="P6" s="84">
        <v>8</v>
      </c>
      <c r="Q6" s="82">
        <f>IFERROR(P6/J6,"-")</f>
        <v>0.16666666666667</v>
      </c>
      <c r="R6" s="200">
        <v>203000</v>
      </c>
      <c r="S6" s="201">
        <f>IFERROR(R6/J6,"-")</f>
        <v>4229.1666666667</v>
      </c>
      <c r="T6" s="201">
        <f>IFERROR(R6/P6,"-")</f>
        <v>25375</v>
      </c>
      <c r="U6" s="195">
        <f>IFERROR(R6-D6,"-")</f>
        <v>-227000</v>
      </c>
      <c r="V6" s="85">
        <f>R6/D6</f>
        <v>0.47209302325581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430000</v>
      </c>
      <c r="E9" s="41">
        <f>SUM(E6:E7)</f>
        <v>0</v>
      </c>
      <c r="F9" s="41">
        <f>SUM(F6:F7)</f>
        <v>0</v>
      </c>
      <c r="G9" s="41">
        <f>SUM(G6:G7)</f>
        <v>461</v>
      </c>
      <c r="H9" s="41">
        <f>SUM(H6:H7)</f>
        <v>48</v>
      </c>
      <c r="I9" s="41">
        <f>SUM(I6:I7)</f>
        <v>0</v>
      </c>
      <c r="J9" s="41">
        <f>SUM(J6:J7)</f>
        <v>48</v>
      </c>
      <c r="K9" s="42">
        <f>IFERROR(J9/G9,"-")</f>
        <v>0.10412147505423</v>
      </c>
      <c r="L9" s="78">
        <f>SUM(L6:L7)</f>
        <v>9</v>
      </c>
      <c r="M9" s="78">
        <f>SUM(M6:M7)</f>
        <v>8</v>
      </c>
      <c r="N9" s="42">
        <f>IFERROR(L9/J9,"-")</f>
        <v>0.1875</v>
      </c>
      <c r="O9" s="43">
        <f>IFERROR(D9/J9,"-")</f>
        <v>8958.3333333333</v>
      </c>
      <c r="P9" s="44">
        <f>SUM(P6:P7)</f>
        <v>8</v>
      </c>
      <c r="Q9" s="42">
        <f>IFERROR(P9/J9,"-")</f>
        <v>0.16666666666667</v>
      </c>
      <c r="R9" s="45">
        <f>SUM(R6:R7)</f>
        <v>203000</v>
      </c>
      <c r="S9" s="45">
        <f>IFERROR(R9/J9,"-")</f>
        <v>4229.1666666667</v>
      </c>
      <c r="T9" s="45">
        <f>IFERROR(R9/P9,"-")</f>
        <v>25375</v>
      </c>
      <c r="U9" s="46">
        <f>SUM(U6:U7)</f>
        <v>-227000</v>
      </c>
      <c r="V9" s="47">
        <f>IFERROR(R9/D9,"-")</f>
        <v>0.47209302325581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24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0.69642857142857</v>
      </c>
      <c r="B6" s="203" t="s">
        <v>60</v>
      </c>
      <c r="C6" s="203"/>
      <c r="D6" s="203" t="s">
        <v>61</v>
      </c>
      <c r="E6" s="203" t="s">
        <v>62</v>
      </c>
      <c r="F6" s="203" t="s">
        <v>63</v>
      </c>
      <c r="G6" s="203" t="s">
        <v>64</v>
      </c>
      <c r="H6" s="90" t="s">
        <v>65</v>
      </c>
      <c r="I6" s="90"/>
      <c r="J6" s="188">
        <v>280000</v>
      </c>
      <c r="K6" s="81">
        <v>0</v>
      </c>
      <c r="L6" s="81">
        <v>0</v>
      </c>
      <c r="M6" s="81">
        <v>69</v>
      </c>
      <c r="N6" s="91">
        <v>9</v>
      </c>
      <c r="O6" s="92">
        <v>0</v>
      </c>
      <c r="P6" s="93">
        <f>N6+O6</f>
        <v>9</v>
      </c>
      <c r="Q6" s="82">
        <f>IFERROR(P6/M6,"-")</f>
        <v>0.1304347826087</v>
      </c>
      <c r="R6" s="81">
        <v>1</v>
      </c>
      <c r="S6" s="81">
        <v>2</v>
      </c>
      <c r="T6" s="82">
        <f>IFERROR(S6/(O6+P6),"-")</f>
        <v>0.22222222222222</v>
      </c>
      <c r="U6" s="182">
        <f>IFERROR(J6/SUM(P6:P13),"-")</f>
        <v>6829.2682926829</v>
      </c>
      <c r="V6" s="84">
        <v>1</v>
      </c>
      <c r="W6" s="82">
        <f>IF(P6=0,"-",V6/P6)</f>
        <v>0.11111111111111</v>
      </c>
      <c r="X6" s="186">
        <v>0</v>
      </c>
      <c r="Y6" s="187">
        <f>IFERROR(X6/P6,"-")</f>
        <v>0</v>
      </c>
      <c r="Z6" s="187">
        <f>IFERROR(X6/V6,"-")</f>
        <v>0</v>
      </c>
      <c r="AA6" s="188">
        <f>SUM(X6:X13)-SUM(J6:J13)</f>
        <v>-85000</v>
      </c>
      <c r="AB6" s="85">
        <f>SUM(X6:X13)/SUM(J6:J13)</f>
        <v>0.69642857142857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/>
      <c r="BF6" s="113">
        <f>IF(P6=0,"",IF(BE6=0,"",(BE6/P6)))</f>
        <v>0</v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>
        <v>7</v>
      </c>
      <c r="BO6" s="120">
        <f>IF(P6=0,"",IF(BN6=0,"",(BN6/P6)))</f>
        <v>0.77777777777778</v>
      </c>
      <c r="BP6" s="121">
        <v>1</v>
      </c>
      <c r="BQ6" s="122">
        <f>IFERROR(BP6/BN6,"-")</f>
        <v>0.14285714285714</v>
      </c>
      <c r="BR6" s="123">
        <v>6000</v>
      </c>
      <c r="BS6" s="124">
        <f>IFERROR(BR6/BN6,"-")</f>
        <v>857.14285714286</v>
      </c>
      <c r="BT6" s="125"/>
      <c r="BU6" s="125">
        <v>1</v>
      </c>
      <c r="BV6" s="125"/>
      <c r="BW6" s="126">
        <v>1</v>
      </c>
      <c r="BX6" s="127">
        <f>IF(P6=0,"",IF(BW6=0,"",(BW6/P6)))</f>
        <v>0.11111111111111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>
        <v>1</v>
      </c>
      <c r="CG6" s="134">
        <f>IF(P6=0,"",IF(CF6=0,"",(CF6/P6)))</f>
        <v>0.11111111111111</v>
      </c>
      <c r="CH6" s="135"/>
      <c r="CI6" s="136">
        <f>IFERROR(CH6/CF6,"-")</f>
        <v>0</v>
      </c>
      <c r="CJ6" s="137"/>
      <c r="CK6" s="138">
        <f>IFERROR(CJ6/CF6,"-")</f>
        <v>0</v>
      </c>
      <c r="CL6" s="139"/>
      <c r="CM6" s="139"/>
      <c r="CN6" s="139"/>
      <c r="CO6" s="140">
        <v>1</v>
      </c>
      <c r="CP6" s="141">
        <v>0</v>
      </c>
      <c r="CQ6" s="141">
        <v>6000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66</v>
      </c>
      <c r="C7" s="203"/>
      <c r="D7" s="203" t="s">
        <v>61</v>
      </c>
      <c r="E7" s="203" t="s">
        <v>62</v>
      </c>
      <c r="F7" s="203" t="s">
        <v>67</v>
      </c>
      <c r="G7" s="203"/>
      <c r="H7" s="90"/>
      <c r="I7" s="90"/>
      <c r="J7" s="188"/>
      <c r="K7" s="81">
        <v>0</v>
      </c>
      <c r="L7" s="81">
        <v>0</v>
      </c>
      <c r="M7" s="81">
        <v>10</v>
      </c>
      <c r="N7" s="91">
        <v>3</v>
      </c>
      <c r="O7" s="92">
        <v>0</v>
      </c>
      <c r="P7" s="93">
        <f>N7+O7</f>
        <v>3</v>
      </c>
      <c r="Q7" s="82">
        <f>IFERROR(P7/M7,"-")</f>
        <v>0.3</v>
      </c>
      <c r="R7" s="81">
        <v>1</v>
      </c>
      <c r="S7" s="81">
        <v>0</v>
      </c>
      <c r="T7" s="82">
        <f>IFERROR(S7/(O7+P7),"-")</f>
        <v>0</v>
      </c>
      <c r="U7" s="182"/>
      <c r="V7" s="84">
        <v>1</v>
      </c>
      <c r="W7" s="82">
        <f>IF(P7=0,"-",V7/P7)</f>
        <v>0.33333333333333</v>
      </c>
      <c r="X7" s="186">
        <v>8000</v>
      </c>
      <c r="Y7" s="187">
        <f>IFERROR(X7/P7,"-")</f>
        <v>2666.6666666667</v>
      </c>
      <c r="Z7" s="187">
        <f>IFERROR(X7/V7,"-")</f>
        <v>8000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>
        <v>1</v>
      </c>
      <c r="AW7" s="107">
        <f>IF(P7=0,"",IF(AV7=0,"",(AV7/P7)))</f>
        <v>0.33333333333333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/>
      <c r="BF7" s="113">
        <f>IF(P7=0,"",IF(BE7=0,"",(BE7/P7)))</f>
        <v>0</v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/>
      <c r="BO7" s="120">
        <f>IF(P7=0,"",IF(BN7=0,"",(BN7/P7)))</f>
        <v>0</v>
      </c>
      <c r="BP7" s="121"/>
      <c r="BQ7" s="122" t="str">
        <f>IFERROR(BP7/BN7,"-")</f>
        <v>-</v>
      </c>
      <c r="BR7" s="123"/>
      <c r="BS7" s="124" t="str">
        <f>IFERROR(BR7/BN7,"-")</f>
        <v>-</v>
      </c>
      <c r="BT7" s="125"/>
      <c r="BU7" s="125"/>
      <c r="BV7" s="125"/>
      <c r="BW7" s="126">
        <v>1</v>
      </c>
      <c r="BX7" s="127">
        <f>IF(P7=0,"",IF(BW7=0,"",(BW7/P7)))</f>
        <v>0.33333333333333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>
        <v>1</v>
      </c>
      <c r="CG7" s="134">
        <f>IF(P7=0,"",IF(CF7=0,"",(CF7/P7)))</f>
        <v>0.33333333333333</v>
      </c>
      <c r="CH7" s="135">
        <v>1</v>
      </c>
      <c r="CI7" s="136">
        <f>IFERROR(CH7/CF7,"-")</f>
        <v>1</v>
      </c>
      <c r="CJ7" s="137">
        <v>8000</v>
      </c>
      <c r="CK7" s="138">
        <f>IFERROR(CJ7/CF7,"-")</f>
        <v>8000</v>
      </c>
      <c r="CL7" s="139"/>
      <c r="CM7" s="139">
        <v>1</v>
      </c>
      <c r="CN7" s="139"/>
      <c r="CO7" s="140">
        <v>1</v>
      </c>
      <c r="CP7" s="141">
        <v>8000</v>
      </c>
      <c r="CQ7" s="141">
        <v>8000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68</v>
      </c>
      <c r="C8" s="203"/>
      <c r="D8" s="203" t="s">
        <v>69</v>
      </c>
      <c r="E8" s="203" t="s">
        <v>70</v>
      </c>
      <c r="F8" s="203" t="s">
        <v>71</v>
      </c>
      <c r="G8" s="203" t="s">
        <v>64</v>
      </c>
      <c r="H8" s="90" t="s">
        <v>65</v>
      </c>
      <c r="I8" s="90"/>
      <c r="J8" s="188"/>
      <c r="K8" s="81">
        <v>0</v>
      </c>
      <c r="L8" s="81">
        <v>0</v>
      </c>
      <c r="M8" s="81">
        <v>49</v>
      </c>
      <c r="N8" s="91">
        <v>6</v>
      </c>
      <c r="O8" s="92">
        <v>0</v>
      </c>
      <c r="P8" s="93">
        <f>N8+O8</f>
        <v>6</v>
      </c>
      <c r="Q8" s="82">
        <f>IFERROR(P8/M8,"-")</f>
        <v>0.12244897959184</v>
      </c>
      <c r="R8" s="81">
        <v>1</v>
      </c>
      <c r="S8" s="81">
        <v>0</v>
      </c>
      <c r="T8" s="82">
        <f>IFERROR(S8/(O8+P8),"-")</f>
        <v>0</v>
      </c>
      <c r="U8" s="182"/>
      <c r="V8" s="84">
        <v>1</v>
      </c>
      <c r="W8" s="82">
        <f>IF(P8=0,"-",V8/P8)</f>
        <v>0.16666666666667</v>
      </c>
      <c r="X8" s="186">
        <v>24000</v>
      </c>
      <c r="Y8" s="187">
        <f>IFERROR(X8/P8,"-")</f>
        <v>4000</v>
      </c>
      <c r="Z8" s="187">
        <f>IFERROR(X8/V8,"-")</f>
        <v>24000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>
        <v>1</v>
      </c>
      <c r="BF8" s="113">
        <f>IF(P8=0,"",IF(BE8=0,"",(BE8/P8)))</f>
        <v>0.16666666666667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3</v>
      </c>
      <c r="BO8" s="120">
        <f>IF(P8=0,"",IF(BN8=0,"",(BN8/P8)))</f>
        <v>0.5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>
        <v>1</v>
      </c>
      <c r="BX8" s="127">
        <f>IF(P8=0,"",IF(BW8=0,"",(BW8/P8)))</f>
        <v>0.16666666666667</v>
      </c>
      <c r="BY8" s="128"/>
      <c r="BZ8" s="129">
        <f>IFERROR(BY8/BW8,"-")</f>
        <v>0</v>
      </c>
      <c r="CA8" s="130"/>
      <c r="CB8" s="131">
        <f>IFERROR(CA8/BW8,"-")</f>
        <v>0</v>
      </c>
      <c r="CC8" s="132"/>
      <c r="CD8" s="132"/>
      <c r="CE8" s="132"/>
      <c r="CF8" s="133">
        <v>1</v>
      </c>
      <c r="CG8" s="134">
        <f>IF(P8=0,"",IF(CF8=0,"",(CF8/P8)))</f>
        <v>0.16666666666667</v>
      </c>
      <c r="CH8" s="135">
        <v>1</v>
      </c>
      <c r="CI8" s="136">
        <f>IFERROR(CH8/CF8,"-")</f>
        <v>1</v>
      </c>
      <c r="CJ8" s="137">
        <v>24000</v>
      </c>
      <c r="CK8" s="138">
        <f>IFERROR(CJ8/CF8,"-")</f>
        <v>24000</v>
      </c>
      <c r="CL8" s="139"/>
      <c r="CM8" s="139"/>
      <c r="CN8" s="139">
        <v>1</v>
      </c>
      <c r="CO8" s="140">
        <v>1</v>
      </c>
      <c r="CP8" s="141">
        <v>24000</v>
      </c>
      <c r="CQ8" s="141">
        <v>24000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72</v>
      </c>
      <c r="C9" s="203"/>
      <c r="D9" s="203" t="s">
        <v>69</v>
      </c>
      <c r="E9" s="203" t="s">
        <v>70</v>
      </c>
      <c r="F9" s="203" t="s">
        <v>67</v>
      </c>
      <c r="G9" s="203"/>
      <c r="H9" s="90"/>
      <c r="I9" s="90"/>
      <c r="J9" s="188"/>
      <c r="K9" s="81">
        <v>0</v>
      </c>
      <c r="L9" s="81">
        <v>0</v>
      </c>
      <c r="M9" s="81">
        <v>14</v>
      </c>
      <c r="N9" s="91">
        <v>4</v>
      </c>
      <c r="O9" s="92">
        <v>0</v>
      </c>
      <c r="P9" s="93">
        <f>N9+O9</f>
        <v>4</v>
      </c>
      <c r="Q9" s="82">
        <f>IFERROR(P9/M9,"-")</f>
        <v>0.28571428571429</v>
      </c>
      <c r="R9" s="81">
        <v>2</v>
      </c>
      <c r="S9" s="81">
        <v>1</v>
      </c>
      <c r="T9" s="82">
        <f>IFERROR(S9/(O9+P9),"-")</f>
        <v>0.25</v>
      </c>
      <c r="U9" s="182"/>
      <c r="V9" s="84">
        <v>1</v>
      </c>
      <c r="W9" s="82">
        <f>IF(P9=0,"-",V9/P9)</f>
        <v>0.25</v>
      </c>
      <c r="X9" s="186">
        <v>8000</v>
      </c>
      <c r="Y9" s="187">
        <f>IFERROR(X9/P9,"-")</f>
        <v>2000</v>
      </c>
      <c r="Z9" s="187">
        <f>IFERROR(X9/V9,"-")</f>
        <v>8000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>
        <f>IF(P9=0,"",IF(BE9=0,"",(BE9/P9)))</f>
        <v>0</v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>
        <v>4</v>
      </c>
      <c r="BO9" s="120">
        <f>IF(P9=0,"",IF(BN9=0,"",(BN9/P9)))</f>
        <v>1</v>
      </c>
      <c r="BP9" s="121">
        <v>2</v>
      </c>
      <c r="BQ9" s="122">
        <f>IFERROR(BP9/BN9,"-")</f>
        <v>0.5</v>
      </c>
      <c r="BR9" s="123">
        <v>757000</v>
      </c>
      <c r="BS9" s="124">
        <f>IFERROR(BR9/BN9,"-")</f>
        <v>189250</v>
      </c>
      <c r="BT9" s="125"/>
      <c r="BU9" s="125">
        <v>1</v>
      </c>
      <c r="BV9" s="125">
        <v>1</v>
      </c>
      <c r="BW9" s="126"/>
      <c r="BX9" s="127">
        <f>IF(P9=0,"",IF(BW9=0,"",(BW9/P9)))</f>
        <v>0</v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1</v>
      </c>
      <c r="CP9" s="141">
        <v>8000</v>
      </c>
      <c r="CQ9" s="141">
        <v>749000</v>
      </c>
      <c r="CR9" s="141"/>
      <c r="CS9" s="142" t="str">
        <f>IF(AND(CQ9=0,CR9=0),"",IF(AND(CQ9&lt;=100000,CR9&lt;=100000),"",IF(CQ9/CP9&gt;0.7,"男高",IF(CR9/CP9&gt;0.7,"女高",""))))</f>
        <v>男高</v>
      </c>
    </row>
    <row r="10" spans="1:98">
      <c r="A10" s="80"/>
      <c r="B10" s="203" t="s">
        <v>73</v>
      </c>
      <c r="C10" s="203"/>
      <c r="D10" s="203" t="s">
        <v>74</v>
      </c>
      <c r="E10" s="203" t="s">
        <v>75</v>
      </c>
      <c r="F10" s="203" t="s">
        <v>63</v>
      </c>
      <c r="G10" s="203" t="s">
        <v>64</v>
      </c>
      <c r="H10" s="90" t="s">
        <v>65</v>
      </c>
      <c r="I10" s="90"/>
      <c r="J10" s="188"/>
      <c r="K10" s="81">
        <v>0</v>
      </c>
      <c r="L10" s="81">
        <v>0</v>
      </c>
      <c r="M10" s="81">
        <v>72</v>
      </c>
      <c r="N10" s="91">
        <v>6</v>
      </c>
      <c r="O10" s="92">
        <v>0</v>
      </c>
      <c r="P10" s="93">
        <f>N10+O10</f>
        <v>6</v>
      </c>
      <c r="Q10" s="82">
        <f>IFERROR(P10/M10,"-")</f>
        <v>0.083333333333333</v>
      </c>
      <c r="R10" s="81">
        <v>1</v>
      </c>
      <c r="S10" s="81">
        <v>1</v>
      </c>
      <c r="T10" s="82">
        <f>IFERROR(S10/(O10+P10),"-")</f>
        <v>0.16666666666667</v>
      </c>
      <c r="U10" s="182"/>
      <c r="V10" s="84">
        <v>0</v>
      </c>
      <c r="W10" s="82">
        <f>IF(P10=0,"-",V10/P10)</f>
        <v>0</v>
      </c>
      <c r="X10" s="186">
        <v>0</v>
      </c>
      <c r="Y10" s="187">
        <f>IFERROR(X10/P10,"-")</f>
        <v>0</v>
      </c>
      <c r="Z10" s="187" t="str">
        <f>IFERROR(X10/V10,"-")</f>
        <v>-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>
        <v>1</v>
      </c>
      <c r="BF10" s="113">
        <f>IF(P10=0,"",IF(BE10=0,"",(BE10/P10)))</f>
        <v>0.16666666666667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>
        <v>2</v>
      </c>
      <c r="BO10" s="120">
        <f>IF(P10=0,"",IF(BN10=0,"",(BN10/P10)))</f>
        <v>0.33333333333333</v>
      </c>
      <c r="BP10" s="121"/>
      <c r="BQ10" s="122">
        <f>IFERROR(BP10/BN10,"-")</f>
        <v>0</v>
      </c>
      <c r="BR10" s="123"/>
      <c r="BS10" s="124">
        <f>IFERROR(BR10/BN10,"-")</f>
        <v>0</v>
      </c>
      <c r="BT10" s="125"/>
      <c r="BU10" s="125"/>
      <c r="BV10" s="125"/>
      <c r="BW10" s="126">
        <v>1</v>
      </c>
      <c r="BX10" s="127">
        <f>IF(P10=0,"",IF(BW10=0,"",(BW10/P10)))</f>
        <v>0.16666666666667</v>
      </c>
      <c r="BY10" s="128"/>
      <c r="BZ10" s="129">
        <f>IFERROR(BY10/BW10,"-")</f>
        <v>0</v>
      </c>
      <c r="CA10" s="130"/>
      <c r="CB10" s="131">
        <f>IFERROR(CA10/BW10,"-")</f>
        <v>0</v>
      </c>
      <c r="CC10" s="132"/>
      <c r="CD10" s="132"/>
      <c r="CE10" s="132"/>
      <c r="CF10" s="133">
        <v>2</v>
      </c>
      <c r="CG10" s="134">
        <f>IF(P10=0,"",IF(CF10=0,"",(CF10/P10)))</f>
        <v>0.33333333333333</v>
      </c>
      <c r="CH10" s="135">
        <v>1</v>
      </c>
      <c r="CI10" s="136">
        <f>IFERROR(CH10/CF10,"-")</f>
        <v>0.5</v>
      </c>
      <c r="CJ10" s="137">
        <v>10000</v>
      </c>
      <c r="CK10" s="138">
        <f>IFERROR(CJ10/CF10,"-")</f>
        <v>5000</v>
      </c>
      <c r="CL10" s="139">
        <v>1</v>
      </c>
      <c r="CM10" s="139"/>
      <c r="CN10" s="139"/>
      <c r="CO10" s="140">
        <v>0</v>
      </c>
      <c r="CP10" s="141">
        <v>0</v>
      </c>
      <c r="CQ10" s="141">
        <v>10000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76</v>
      </c>
      <c r="C11" s="203"/>
      <c r="D11" s="203" t="s">
        <v>74</v>
      </c>
      <c r="E11" s="203" t="s">
        <v>75</v>
      </c>
      <c r="F11" s="203" t="s">
        <v>67</v>
      </c>
      <c r="G11" s="203"/>
      <c r="H11" s="90"/>
      <c r="I11" s="90"/>
      <c r="J11" s="188"/>
      <c r="K11" s="81">
        <v>0</v>
      </c>
      <c r="L11" s="81">
        <v>0</v>
      </c>
      <c r="M11" s="81">
        <v>5</v>
      </c>
      <c r="N11" s="91">
        <v>2</v>
      </c>
      <c r="O11" s="92">
        <v>0</v>
      </c>
      <c r="P11" s="93">
        <f>N11+O11</f>
        <v>2</v>
      </c>
      <c r="Q11" s="82">
        <f>IFERROR(P11/M11,"-")</f>
        <v>0.4</v>
      </c>
      <c r="R11" s="81">
        <v>0</v>
      </c>
      <c r="S11" s="81">
        <v>1</v>
      </c>
      <c r="T11" s="82">
        <f>IFERROR(S11/(O11+P11),"-")</f>
        <v>0.5</v>
      </c>
      <c r="U11" s="182"/>
      <c r="V11" s="84">
        <v>0</v>
      </c>
      <c r="W11" s="82">
        <f>IF(P11=0,"-",V11/P11)</f>
        <v>0</v>
      </c>
      <c r="X11" s="186">
        <v>0</v>
      </c>
      <c r="Y11" s="187">
        <f>IFERROR(X11/P11,"-")</f>
        <v>0</v>
      </c>
      <c r="Z11" s="187" t="str">
        <f>IFERROR(X11/V11,"-")</f>
        <v>-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>
        <v>2</v>
      </c>
      <c r="BF11" s="113">
        <f>IF(P11=0,"",IF(BE11=0,"",(BE11/P11)))</f>
        <v>1</v>
      </c>
      <c r="BG11" s="112"/>
      <c r="BH11" s="114">
        <f>IFERROR(BG11/BE11,"-")</f>
        <v>0</v>
      </c>
      <c r="BI11" s="115"/>
      <c r="BJ11" s="116">
        <f>IFERROR(BI11/BE11,"-")</f>
        <v>0</v>
      </c>
      <c r="BK11" s="117"/>
      <c r="BL11" s="117"/>
      <c r="BM11" s="117"/>
      <c r="BN11" s="119"/>
      <c r="BO11" s="120">
        <f>IF(P11=0,"",IF(BN11=0,"",(BN11/P11)))</f>
        <v>0</v>
      </c>
      <c r="BP11" s="121"/>
      <c r="BQ11" s="122" t="str">
        <f>IFERROR(BP11/BN11,"-")</f>
        <v>-</v>
      </c>
      <c r="BR11" s="123"/>
      <c r="BS11" s="124" t="str">
        <f>IFERROR(BR11/BN11,"-")</f>
        <v>-</v>
      </c>
      <c r="BT11" s="125"/>
      <c r="BU11" s="125"/>
      <c r="BV11" s="125"/>
      <c r="BW11" s="126"/>
      <c r="BX11" s="127">
        <f>IF(P11=0,"",IF(BW11=0,"",(BW11/P11)))</f>
        <v>0</v>
      </c>
      <c r="BY11" s="128"/>
      <c r="BZ11" s="129" t="str">
        <f>IFERROR(BY11/BW11,"-")</f>
        <v>-</v>
      </c>
      <c r="CA11" s="130"/>
      <c r="CB11" s="131" t="str">
        <f>IFERROR(CA11/BW11,"-")</f>
        <v>-</v>
      </c>
      <c r="CC11" s="132"/>
      <c r="CD11" s="132"/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0</v>
      </c>
      <c r="CP11" s="141">
        <v>0</v>
      </c>
      <c r="CQ11" s="141"/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77</v>
      </c>
      <c r="C12" s="203"/>
      <c r="D12" s="203" t="s">
        <v>78</v>
      </c>
      <c r="E12" s="203" t="s">
        <v>79</v>
      </c>
      <c r="F12" s="203" t="s">
        <v>71</v>
      </c>
      <c r="G12" s="203" t="s">
        <v>64</v>
      </c>
      <c r="H12" s="90" t="s">
        <v>65</v>
      </c>
      <c r="I12" s="90"/>
      <c r="J12" s="188"/>
      <c r="K12" s="81">
        <v>0</v>
      </c>
      <c r="L12" s="81">
        <v>0</v>
      </c>
      <c r="M12" s="81">
        <v>62</v>
      </c>
      <c r="N12" s="91">
        <v>5</v>
      </c>
      <c r="O12" s="92">
        <v>0</v>
      </c>
      <c r="P12" s="93">
        <f>N12+O12</f>
        <v>5</v>
      </c>
      <c r="Q12" s="82">
        <f>IFERROR(P12/M12,"-")</f>
        <v>0.080645161290323</v>
      </c>
      <c r="R12" s="81">
        <v>0</v>
      </c>
      <c r="S12" s="81">
        <v>2</v>
      </c>
      <c r="T12" s="82">
        <f>IFERROR(S12/(O12+P12),"-")</f>
        <v>0.4</v>
      </c>
      <c r="U12" s="182"/>
      <c r="V12" s="84">
        <v>0</v>
      </c>
      <c r="W12" s="82">
        <f>IF(P12=0,"-",V12/P12)</f>
        <v>0</v>
      </c>
      <c r="X12" s="186">
        <v>0</v>
      </c>
      <c r="Y12" s="187">
        <f>IFERROR(X12/P12,"-")</f>
        <v>0</v>
      </c>
      <c r="Z12" s="187" t="str">
        <f>IFERROR(X12/V12,"-")</f>
        <v>-</v>
      </c>
      <c r="AA12" s="188"/>
      <c r="AB12" s="85"/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/>
      <c r="BF12" s="113">
        <f>IF(P12=0,"",IF(BE12=0,"",(BE12/P12)))</f>
        <v>0</v>
      </c>
      <c r="BG12" s="112"/>
      <c r="BH12" s="114" t="str">
        <f>IFERROR(BG12/BE12,"-")</f>
        <v>-</v>
      </c>
      <c r="BI12" s="115"/>
      <c r="BJ12" s="116" t="str">
        <f>IFERROR(BI12/BE12,"-")</f>
        <v>-</v>
      </c>
      <c r="BK12" s="117"/>
      <c r="BL12" s="117"/>
      <c r="BM12" s="117"/>
      <c r="BN12" s="119">
        <v>2</v>
      </c>
      <c r="BO12" s="120">
        <f>IF(P12=0,"",IF(BN12=0,"",(BN12/P12)))</f>
        <v>0.4</v>
      </c>
      <c r="BP12" s="121">
        <v>1</v>
      </c>
      <c r="BQ12" s="122">
        <f>IFERROR(BP12/BN12,"-")</f>
        <v>0.5</v>
      </c>
      <c r="BR12" s="123">
        <v>9000</v>
      </c>
      <c r="BS12" s="124">
        <f>IFERROR(BR12/BN12,"-")</f>
        <v>4500</v>
      </c>
      <c r="BT12" s="125"/>
      <c r="BU12" s="125"/>
      <c r="BV12" s="125">
        <v>1</v>
      </c>
      <c r="BW12" s="126">
        <v>3</v>
      </c>
      <c r="BX12" s="127">
        <f>IF(P12=0,"",IF(BW12=0,"",(BW12/P12)))</f>
        <v>0.6</v>
      </c>
      <c r="BY12" s="128">
        <v>1</v>
      </c>
      <c r="BZ12" s="129">
        <f>IFERROR(BY12/BW12,"-")</f>
        <v>0.33333333333333</v>
      </c>
      <c r="CA12" s="130">
        <v>3000</v>
      </c>
      <c r="CB12" s="131">
        <f>IFERROR(CA12/BW12,"-")</f>
        <v>1000</v>
      </c>
      <c r="CC12" s="132">
        <v>1</v>
      </c>
      <c r="CD12" s="132"/>
      <c r="CE12" s="132"/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0</v>
      </c>
      <c r="CP12" s="141">
        <v>0</v>
      </c>
      <c r="CQ12" s="141">
        <v>9000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80</v>
      </c>
      <c r="C13" s="203"/>
      <c r="D13" s="203" t="s">
        <v>78</v>
      </c>
      <c r="E13" s="203" t="s">
        <v>79</v>
      </c>
      <c r="F13" s="203" t="s">
        <v>67</v>
      </c>
      <c r="G13" s="203"/>
      <c r="H13" s="90"/>
      <c r="I13" s="90"/>
      <c r="J13" s="188"/>
      <c r="K13" s="81">
        <v>0</v>
      </c>
      <c r="L13" s="81">
        <v>0</v>
      </c>
      <c r="M13" s="81">
        <v>83</v>
      </c>
      <c r="N13" s="91">
        <v>6</v>
      </c>
      <c r="O13" s="92">
        <v>0</v>
      </c>
      <c r="P13" s="93">
        <f>N13+O13</f>
        <v>6</v>
      </c>
      <c r="Q13" s="82">
        <f>IFERROR(P13/M13,"-")</f>
        <v>0.072289156626506</v>
      </c>
      <c r="R13" s="81">
        <v>2</v>
      </c>
      <c r="S13" s="81">
        <v>1</v>
      </c>
      <c r="T13" s="82">
        <f>IFERROR(S13/(O13+P13),"-")</f>
        <v>0.16666666666667</v>
      </c>
      <c r="U13" s="182"/>
      <c r="V13" s="84">
        <v>3</v>
      </c>
      <c r="W13" s="82">
        <f>IF(P13=0,"-",V13/P13)</f>
        <v>0.5</v>
      </c>
      <c r="X13" s="186">
        <v>155000</v>
      </c>
      <c r="Y13" s="187">
        <f>IFERROR(X13/P13,"-")</f>
        <v>25833.333333333</v>
      </c>
      <c r="Z13" s="187">
        <f>IFERROR(X13/V13,"-")</f>
        <v>51666.666666667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>
        <v>1</v>
      </c>
      <c r="BF13" s="113">
        <f>IF(P13=0,"",IF(BE13=0,"",(BE13/P13)))</f>
        <v>0.16666666666667</v>
      </c>
      <c r="BG13" s="112"/>
      <c r="BH13" s="114">
        <f>IFERROR(BG13/BE13,"-")</f>
        <v>0</v>
      </c>
      <c r="BI13" s="115"/>
      <c r="BJ13" s="116">
        <f>IFERROR(BI13/BE13,"-")</f>
        <v>0</v>
      </c>
      <c r="BK13" s="117"/>
      <c r="BL13" s="117"/>
      <c r="BM13" s="117"/>
      <c r="BN13" s="119">
        <v>3</v>
      </c>
      <c r="BO13" s="120">
        <f>IF(P13=0,"",IF(BN13=0,"",(BN13/P13)))</f>
        <v>0.5</v>
      </c>
      <c r="BP13" s="121">
        <v>1</v>
      </c>
      <c r="BQ13" s="122">
        <f>IFERROR(BP13/BN13,"-")</f>
        <v>0.33333333333333</v>
      </c>
      <c r="BR13" s="123">
        <v>15000</v>
      </c>
      <c r="BS13" s="124">
        <f>IFERROR(BR13/BN13,"-")</f>
        <v>5000</v>
      </c>
      <c r="BT13" s="125"/>
      <c r="BU13" s="125">
        <v>1</v>
      </c>
      <c r="BV13" s="125"/>
      <c r="BW13" s="126"/>
      <c r="BX13" s="127">
        <f>IF(P13=0,"",IF(BW13=0,"",(BW13/P13)))</f>
        <v>0</v>
      </c>
      <c r="BY13" s="128"/>
      <c r="BZ13" s="129" t="str">
        <f>IFERROR(BY13/BW13,"-")</f>
        <v>-</v>
      </c>
      <c r="CA13" s="130"/>
      <c r="CB13" s="131" t="str">
        <f>IFERROR(CA13/BW13,"-")</f>
        <v>-</v>
      </c>
      <c r="CC13" s="132"/>
      <c r="CD13" s="132"/>
      <c r="CE13" s="132"/>
      <c r="CF13" s="133">
        <v>2</v>
      </c>
      <c r="CG13" s="134">
        <f>IF(P13=0,"",IF(CF13=0,"",(CF13/P13)))</f>
        <v>0.33333333333333</v>
      </c>
      <c r="CH13" s="135">
        <v>2</v>
      </c>
      <c r="CI13" s="136">
        <f>IFERROR(CH13/CF13,"-")</f>
        <v>1</v>
      </c>
      <c r="CJ13" s="137">
        <v>140000</v>
      </c>
      <c r="CK13" s="138">
        <f>IFERROR(CJ13/CF13,"-")</f>
        <v>70000</v>
      </c>
      <c r="CL13" s="139"/>
      <c r="CM13" s="139"/>
      <c r="CN13" s="139">
        <v>2</v>
      </c>
      <c r="CO13" s="140">
        <v>3</v>
      </c>
      <c r="CP13" s="141">
        <v>155000</v>
      </c>
      <c r="CQ13" s="141">
        <v>110000</v>
      </c>
      <c r="CR13" s="141"/>
      <c r="CS13" s="142" t="str">
        <f>IF(AND(CQ13=0,CR13=0),"",IF(AND(CQ13&lt;=100000,CR13&lt;=100000),"",IF(CQ13/CP13&gt;0.7,"男高",IF(CR13/CP13&gt;0.7,"女高",""))))</f>
        <v>男高</v>
      </c>
    </row>
    <row r="14" spans="1:98">
      <c r="A14" s="80">
        <f>AB14</f>
        <v>0.053333333333333</v>
      </c>
      <c r="B14" s="203" t="s">
        <v>81</v>
      </c>
      <c r="C14" s="203"/>
      <c r="D14" s="203" t="s">
        <v>82</v>
      </c>
      <c r="E14" s="203" t="s">
        <v>83</v>
      </c>
      <c r="F14" s="203" t="s">
        <v>63</v>
      </c>
      <c r="G14" s="203" t="s">
        <v>84</v>
      </c>
      <c r="H14" s="90" t="s">
        <v>85</v>
      </c>
      <c r="I14" s="90" t="s">
        <v>86</v>
      </c>
      <c r="J14" s="188">
        <v>150000</v>
      </c>
      <c r="K14" s="81">
        <v>0</v>
      </c>
      <c r="L14" s="81">
        <v>0</v>
      </c>
      <c r="M14" s="81">
        <v>17</v>
      </c>
      <c r="N14" s="91">
        <v>0</v>
      </c>
      <c r="O14" s="92">
        <v>0</v>
      </c>
      <c r="P14" s="93">
        <f>N14+O14</f>
        <v>0</v>
      </c>
      <c r="Q14" s="82">
        <f>IFERROR(P14/M14,"-")</f>
        <v>0</v>
      </c>
      <c r="R14" s="81">
        <v>0</v>
      </c>
      <c r="S14" s="81">
        <v>0</v>
      </c>
      <c r="T14" s="82" t="str">
        <f>IFERROR(S14/(O14+P14),"-")</f>
        <v>-</v>
      </c>
      <c r="U14" s="182">
        <f>IFERROR(J14/SUM(P14:P21),"-")</f>
        <v>21428.571428571</v>
      </c>
      <c r="V14" s="84">
        <v>0</v>
      </c>
      <c r="W14" s="82" t="str">
        <f>IF(P14=0,"-",V14/P14)</f>
        <v>-</v>
      </c>
      <c r="X14" s="186">
        <v>0</v>
      </c>
      <c r="Y14" s="187" t="str">
        <f>IFERROR(X14/P14,"-")</f>
        <v>-</v>
      </c>
      <c r="Z14" s="187" t="str">
        <f>IFERROR(X14/V14,"-")</f>
        <v>-</v>
      </c>
      <c r="AA14" s="188">
        <f>SUM(X14:X21)-SUM(J14:J21)</f>
        <v>-142000</v>
      </c>
      <c r="AB14" s="85">
        <f>SUM(X14:X21)/SUM(J14:J21)</f>
        <v>0.053333333333333</v>
      </c>
      <c r="AC14" s="79"/>
      <c r="AD14" s="94"/>
      <c r="AE14" s="95" t="str">
        <f>IF(P14=0,"",IF(AD14=0,"",(AD14/P14)))</f>
        <v/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 t="str">
        <f>IF(P14=0,"",IF(AM14=0,"",(AM14/P14)))</f>
        <v/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 t="str">
        <f>IF(P14=0,"",IF(AV14=0,"",(AV14/P14)))</f>
        <v/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/>
      <c r="BF14" s="113" t="str">
        <f>IF(P14=0,"",IF(BE14=0,"",(BE14/P14)))</f>
        <v/>
      </c>
      <c r="BG14" s="112"/>
      <c r="BH14" s="114" t="str">
        <f>IFERROR(BG14/BE14,"-")</f>
        <v>-</v>
      </c>
      <c r="BI14" s="115"/>
      <c r="BJ14" s="116" t="str">
        <f>IFERROR(BI14/BE14,"-")</f>
        <v>-</v>
      </c>
      <c r="BK14" s="117"/>
      <c r="BL14" s="117"/>
      <c r="BM14" s="117"/>
      <c r="BN14" s="119"/>
      <c r="BO14" s="120" t="str">
        <f>IF(P14=0,"",IF(BN14=0,"",(BN14/P14)))</f>
        <v/>
      </c>
      <c r="BP14" s="121"/>
      <c r="BQ14" s="122" t="str">
        <f>IFERROR(BP14/BN14,"-")</f>
        <v>-</v>
      </c>
      <c r="BR14" s="123"/>
      <c r="BS14" s="124" t="str">
        <f>IFERROR(BR14/BN14,"-")</f>
        <v>-</v>
      </c>
      <c r="BT14" s="125"/>
      <c r="BU14" s="125"/>
      <c r="BV14" s="125"/>
      <c r="BW14" s="126"/>
      <c r="BX14" s="127" t="str">
        <f>IF(P14=0,"",IF(BW14=0,"",(BW14/P14)))</f>
        <v/>
      </c>
      <c r="BY14" s="128"/>
      <c r="BZ14" s="129" t="str">
        <f>IFERROR(BY14/BW14,"-")</f>
        <v>-</v>
      </c>
      <c r="CA14" s="130"/>
      <c r="CB14" s="131" t="str">
        <f>IFERROR(CA14/BW14,"-")</f>
        <v>-</v>
      </c>
      <c r="CC14" s="132"/>
      <c r="CD14" s="132"/>
      <c r="CE14" s="132"/>
      <c r="CF14" s="133"/>
      <c r="CG14" s="134" t="str">
        <f>IF(P14=0,"",IF(CF14=0,"",(CF14/P14)))</f>
        <v/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0</v>
      </c>
      <c r="CP14" s="141">
        <v>0</v>
      </c>
      <c r="CQ14" s="141"/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87</v>
      </c>
      <c r="C15" s="203"/>
      <c r="D15" s="203" t="s">
        <v>82</v>
      </c>
      <c r="E15" s="203" t="s">
        <v>83</v>
      </c>
      <c r="F15" s="203" t="s">
        <v>67</v>
      </c>
      <c r="G15" s="203"/>
      <c r="H15" s="90"/>
      <c r="I15" s="90"/>
      <c r="J15" s="188"/>
      <c r="K15" s="81">
        <v>0</v>
      </c>
      <c r="L15" s="81">
        <v>0</v>
      </c>
      <c r="M15" s="81">
        <v>3</v>
      </c>
      <c r="N15" s="91">
        <v>0</v>
      </c>
      <c r="O15" s="92">
        <v>0</v>
      </c>
      <c r="P15" s="93">
        <f>N15+O15</f>
        <v>0</v>
      </c>
      <c r="Q15" s="82">
        <f>IFERROR(P15/M15,"-")</f>
        <v>0</v>
      </c>
      <c r="R15" s="81">
        <v>0</v>
      </c>
      <c r="S15" s="81">
        <v>0</v>
      </c>
      <c r="T15" s="82" t="str">
        <f>IFERROR(S15/(O15+P15),"-")</f>
        <v>-</v>
      </c>
      <c r="U15" s="182"/>
      <c r="V15" s="84">
        <v>0</v>
      </c>
      <c r="W15" s="82" t="str">
        <f>IF(P15=0,"-",V15/P15)</f>
        <v>-</v>
      </c>
      <c r="X15" s="186">
        <v>0</v>
      </c>
      <c r="Y15" s="187" t="str">
        <f>IFERROR(X15/P15,"-")</f>
        <v>-</v>
      </c>
      <c r="Z15" s="187" t="str">
        <f>IFERROR(X15/V15,"-")</f>
        <v>-</v>
      </c>
      <c r="AA15" s="188"/>
      <c r="AB15" s="85"/>
      <c r="AC15" s="79"/>
      <c r="AD15" s="94"/>
      <c r="AE15" s="95" t="str">
        <f>IF(P15=0,"",IF(AD15=0,"",(AD15/P15)))</f>
        <v/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 t="str">
        <f>IF(P15=0,"",IF(AM15=0,"",(AM15/P15)))</f>
        <v/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 t="str">
        <f>IF(P15=0,"",IF(AV15=0,"",(AV15/P15)))</f>
        <v/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/>
      <c r="BF15" s="113" t="str">
        <f>IF(P15=0,"",IF(BE15=0,"",(BE15/P15)))</f>
        <v/>
      </c>
      <c r="BG15" s="112"/>
      <c r="BH15" s="114" t="str">
        <f>IFERROR(BG15/BE15,"-")</f>
        <v>-</v>
      </c>
      <c r="BI15" s="115"/>
      <c r="BJ15" s="116" t="str">
        <f>IFERROR(BI15/BE15,"-")</f>
        <v>-</v>
      </c>
      <c r="BK15" s="117"/>
      <c r="BL15" s="117"/>
      <c r="BM15" s="117"/>
      <c r="BN15" s="119"/>
      <c r="BO15" s="120" t="str">
        <f>IF(P15=0,"",IF(BN15=0,"",(BN15/P15)))</f>
        <v/>
      </c>
      <c r="BP15" s="121"/>
      <c r="BQ15" s="122" t="str">
        <f>IFERROR(BP15/BN15,"-")</f>
        <v>-</v>
      </c>
      <c r="BR15" s="123"/>
      <c r="BS15" s="124" t="str">
        <f>IFERROR(BR15/BN15,"-")</f>
        <v>-</v>
      </c>
      <c r="BT15" s="125"/>
      <c r="BU15" s="125"/>
      <c r="BV15" s="125"/>
      <c r="BW15" s="126"/>
      <c r="BX15" s="127" t="str">
        <f>IF(P15=0,"",IF(BW15=0,"",(BW15/P15)))</f>
        <v/>
      </c>
      <c r="BY15" s="128"/>
      <c r="BZ15" s="129" t="str">
        <f>IFERROR(BY15/BW15,"-")</f>
        <v>-</v>
      </c>
      <c r="CA15" s="130"/>
      <c r="CB15" s="131" t="str">
        <f>IFERROR(CA15/BW15,"-")</f>
        <v>-</v>
      </c>
      <c r="CC15" s="132"/>
      <c r="CD15" s="132"/>
      <c r="CE15" s="132"/>
      <c r="CF15" s="133"/>
      <c r="CG15" s="134" t="str">
        <f>IF(P15=0,"",IF(CF15=0,"",(CF15/P15)))</f>
        <v/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0</v>
      </c>
      <c r="CP15" s="141">
        <v>0</v>
      </c>
      <c r="CQ15" s="141"/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88</v>
      </c>
      <c r="C16" s="203"/>
      <c r="D16" s="203" t="s">
        <v>89</v>
      </c>
      <c r="E16" s="203" t="s">
        <v>90</v>
      </c>
      <c r="F16" s="203" t="s">
        <v>63</v>
      </c>
      <c r="G16" s="203"/>
      <c r="H16" s="90" t="s">
        <v>85</v>
      </c>
      <c r="I16" s="90"/>
      <c r="J16" s="188"/>
      <c r="K16" s="81">
        <v>0</v>
      </c>
      <c r="L16" s="81">
        <v>0</v>
      </c>
      <c r="M16" s="81">
        <v>12</v>
      </c>
      <c r="N16" s="91">
        <v>1</v>
      </c>
      <c r="O16" s="92">
        <v>0</v>
      </c>
      <c r="P16" s="93">
        <f>N16+O16</f>
        <v>1</v>
      </c>
      <c r="Q16" s="82">
        <f>IFERROR(P16/M16,"-")</f>
        <v>0.083333333333333</v>
      </c>
      <c r="R16" s="81">
        <v>0</v>
      </c>
      <c r="S16" s="81">
        <v>0</v>
      </c>
      <c r="T16" s="82">
        <f>IFERROR(S16/(O16+P16),"-")</f>
        <v>0</v>
      </c>
      <c r="U16" s="182"/>
      <c r="V16" s="84">
        <v>0</v>
      </c>
      <c r="W16" s="82">
        <f>IF(P16=0,"-",V16/P16)</f>
        <v>0</v>
      </c>
      <c r="X16" s="186">
        <v>0</v>
      </c>
      <c r="Y16" s="187">
        <f>IFERROR(X16/P16,"-")</f>
        <v>0</v>
      </c>
      <c r="Z16" s="187" t="str">
        <f>IFERROR(X16/V16,"-")</f>
        <v>-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>
        <v>1</v>
      </c>
      <c r="BF16" s="113">
        <f>IF(P16=0,"",IF(BE16=0,"",(BE16/P16)))</f>
        <v>1</v>
      </c>
      <c r="BG16" s="112"/>
      <c r="BH16" s="114">
        <f>IFERROR(BG16/BE16,"-")</f>
        <v>0</v>
      </c>
      <c r="BI16" s="115"/>
      <c r="BJ16" s="116">
        <f>IFERROR(BI16/BE16,"-")</f>
        <v>0</v>
      </c>
      <c r="BK16" s="117"/>
      <c r="BL16" s="117"/>
      <c r="BM16" s="117"/>
      <c r="BN16" s="119"/>
      <c r="BO16" s="120">
        <f>IF(P16=0,"",IF(BN16=0,"",(BN16/P16)))</f>
        <v>0</v>
      </c>
      <c r="BP16" s="121"/>
      <c r="BQ16" s="122" t="str">
        <f>IFERROR(BP16/BN16,"-")</f>
        <v>-</v>
      </c>
      <c r="BR16" s="123"/>
      <c r="BS16" s="124" t="str">
        <f>IFERROR(BR16/BN16,"-")</f>
        <v>-</v>
      </c>
      <c r="BT16" s="125"/>
      <c r="BU16" s="125"/>
      <c r="BV16" s="125"/>
      <c r="BW16" s="126"/>
      <c r="BX16" s="127">
        <f>IF(P16=0,"",IF(BW16=0,"",(BW16/P16)))</f>
        <v>0</v>
      </c>
      <c r="BY16" s="128"/>
      <c r="BZ16" s="129" t="str">
        <f>IFERROR(BY16/BW16,"-")</f>
        <v>-</v>
      </c>
      <c r="CA16" s="130"/>
      <c r="CB16" s="131" t="str">
        <f>IFERROR(CA16/BW16,"-")</f>
        <v>-</v>
      </c>
      <c r="CC16" s="132"/>
      <c r="CD16" s="132"/>
      <c r="CE16" s="132"/>
      <c r="CF16" s="133"/>
      <c r="CG16" s="134">
        <f>IF(P16=0,"",IF(CF16=0,"",(CF16/P16)))</f>
        <v>0</v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0</v>
      </c>
      <c r="CP16" s="141">
        <v>0</v>
      </c>
      <c r="CQ16" s="141"/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91</v>
      </c>
      <c r="C17" s="203"/>
      <c r="D17" s="203" t="s">
        <v>89</v>
      </c>
      <c r="E17" s="203" t="s">
        <v>90</v>
      </c>
      <c r="F17" s="203" t="s">
        <v>67</v>
      </c>
      <c r="G17" s="203"/>
      <c r="H17" s="90"/>
      <c r="I17" s="90"/>
      <c r="J17" s="188"/>
      <c r="K17" s="81">
        <v>0</v>
      </c>
      <c r="L17" s="81">
        <v>0</v>
      </c>
      <c r="M17" s="81">
        <v>13</v>
      </c>
      <c r="N17" s="91">
        <v>1</v>
      </c>
      <c r="O17" s="92">
        <v>0</v>
      </c>
      <c r="P17" s="93">
        <f>N17+O17</f>
        <v>1</v>
      </c>
      <c r="Q17" s="82">
        <f>IFERROR(P17/M17,"-")</f>
        <v>0.076923076923077</v>
      </c>
      <c r="R17" s="81">
        <v>1</v>
      </c>
      <c r="S17" s="81">
        <v>0</v>
      </c>
      <c r="T17" s="82">
        <f>IFERROR(S17/(O17+P17),"-")</f>
        <v>0</v>
      </c>
      <c r="U17" s="182"/>
      <c r="V17" s="84">
        <v>1</v>
      </c>
      <c r="W17" s="82">
        <f>IF(P17=0,"-",V17/P17)</f>
        <v>1</v>
      </c>
      <c r="X17" s="186">
        <v>8000</v>
      </c>
      <c r="Y17" s="187">
        <f>IFERROR(X17/P17,"-")</f>
        <v>8000</v>
      </c>
      <c r="Z17" s="187">
        <f>IFERROR(X17/V17,"-")</f>
        <v>8000</v>
      </c>
      <c r="AA17" s="188"/>
      <c r="AB17" s="85"/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>
        <f>IF(P17=0,"",IF(AM17=0,"",(AM17/P17)))</f>
        <v>0</v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>
        <f>IF(P17=0,"",IF(AV17=0,"",(AV17/P17)))</f>
        <v>0</v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/>
      <c r="BF17" s="113">
        <f>IF(P17=0,"",IF(BE17=0,"",(BE17/P17)))</f>
        <v>0</v>
      </c>
      <c r="BG17" s="112"/>
      <c r="BH17" s="114" t="str">
        <f>IFERROR(BG17/BE17,"-")</f>
        <v>-</v>
      </c>
      <c r="BI17" s="115"/>
      <c r="BJ17" s="116" t="str">
        <f>IFERROR(BI17/BE17,"-")</f>
        <v>-</v>
      </c>
      <c r="BK17" s="117"/>
      <c r="BL17" s="117"/>
      <c r="BM17" s="117"/>
      <c r="BN17" s="119"/>
      <c r="BO17" s="120">
        <f>IF(P17=0,"",IF(BN17=0,"",(BN17/P17)))</f>
        <v>0</v>
      </c>
      <c r="BP17" s="121"/>
      <c r="BQ17" s="122" t="str">
        <f>IFERROR(BP17/BN17,"-")</f>
        <v>-</v>
      </c>
      <c r="BR17" s="123"/>
      <c r="BS17" s="124" t="str">
        <f>IFERROR(BR17/BN17,"-")</f>
        <v>-</v>
      </c>
      <c r="BT17" s="125"/>
      <c r="BU17" s="125"/>
      <c r="BV17" s="125"/>
      <c r="BW17" s="126">
        <v>1</v>
      </c>
      <c r="BX17" s="127">
        <f>IF(P17=0,"",IF(BW17=0,"",(BW17/P17)))</f>
        <v>1</v>
      </c>
      <c r="BY17" s="128">
        <v>1</v>
      </c>
      <c r="BZ17" s="129">
        <f>IFERROR(BY17/BW17,"-")</f>
        <v>1</v>
      </c>
      <c r="CA17" s="130">
        <v>8000</v>
      </c>
      <c r="CB17" s="131">
        <f>IFERROR(CA17/BW17,"-")</f>
        <v>8000</v>
      </c>
      <c r="CC17" s="132"/>
      <c r="CD17" s="132"/>
      <c r="CE17" s="132">
        <v>1</v>
      </c>
      <c r="CF17" s="133"/>
      <c r="CG17" s="134">
        <f>IF(P17=0,"",IF(CF17=0,"",(CF17/P17)))</f>
        <v>0</v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1</v>
      </c>
      <c r="CP17" s="141">
        <v>8000</v>
      </c>
      <c r="CQ17" s="141">
        <v>8000</v>
      </c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92</v>
      </c>
      <c r="C18" s="203"/>
      <c r="D18" s="203" t="s">
        <v>93</v>
      </c>
      <c r="E18" s="203" t="s">
        <v>70</v>
      </c>
      <c r="F18" s="203" t="s">
        <v>63</v>
      </c>
      <c r="G18" s="203"/>
      <c r="H18" s="90" t="s">
        <v>85</v>
      </c>
      <c r="I18" s="90"/>
      <c r="J18" s="188"/>
      <c r="K18" s="81">
        <v>0</v>
      </c>
      <c r="L18" s="81">
        <v>0</v>
      </c>
      <c r="M18" s="81">
        <v>26</v>
      </c>
      <c r="N18" s="91">
        <v>1</v>
      </c>
      <c r="O18" s="92">
        <v>0</v>
      </c>
      <c r="P18" s="93">
        <f>N18+O18</f>
        <v>1</v>
      </c>
      <c r="Q18" s="82">
        <f>IFERROR(P18/M18,"-")</f>
        <v>0.038461538461538</v>
      </c>
      <c r="R18" s="81">
        <v>0</v>
      </c>
      <c r="S18" s="81">
        <v>0</v>
      </c>
      <c r="T18" s="82">
        <f>IFERROR(S18/(O18+P18),"-")</f>
        <v>0</v>
      </c>
      <c r="U18" s="182"/>
      <c r="V18" s="84">
        <v>0</v>
      </c>
      <c r="W18" s="82">
        <f>IF(P18=0,"-",V18/P18)</f>
        <v>0</v>
      </c>
      <c r="X18" s="186">
        <v>0</v>
      </c>
      <c r="Y18" s="187">
        <f>IFERROR(X18/P18,"-")</f>
        <v>0</v>
      </c>
      <c r="Z18" s="187" t="str">
        <f>IFERROR(X18/V18,"-")</f>
        <v>-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>
        <v>1</v>
      </c>
      <c r="AW18" s="107">
        <f>IF(P18=0,"",IF(AV18=0,"",(AV18/P18)))</f>
        <v>1</v>
      </c>
      <c r="AX18" s="106"/>
      <c r="AY18" s="108">
        <f>IFERROR(AX18/AV18,"-")</f>
        <v>0</v>
      </c>
      <c r="AZ18" s="109"/>
      <c r="BA18" s="110">
        <f>IFERROR(AZ18/AV18,"-")</f>
        <v>0</v>
      </c>
      <c r="BB18" s="111"/>
      <c r="BC18" s="111"/>
      <c r="BD18" s="111"/>
      <c r="BE18" s="112"/>
      <c r="BF18" s="113">
        <f>IF(P18=0,"",IF(BE18=0,"",(BE18/P18)))</f>
        <v>0</v>
      </c>
      <c r="BG18" s="112"/>
      <c r="BH18" s="114" t="str">
        <f>IFERROR(BG18/BE18,"-")</f>
        <v>-</v>
      </c>
      <c r="BI18" s="115"/>
      <c r="BJ18" s="116" t="str">
        <f>IFERROR(BI18/BE18,"-")</f>
        <v>-</v>
      </c>
      <c r="BK18" s="117"/>
      <c r="BL18" s="117"/>
      <c r="BM18" s="117"/>
      <c r="BN18" s="119"/>
      <c r="BO18" s="120">
        <f>IF(P18=0,"",IF(BN18=0,"",(BN18/P18)))</f>
        <v>0</v>
      </c>
      <c r="BP18" s="121"/>
      <c r="BQ18" s="122" t="str">
        <f>IFERROR(BP18/BN18,"-")</f>
        <v>-</v>
      </c>
      <c r="BR18" s="123"/>
      <c r="BS18" s="124" t="str">
        <f>IFERROR(BR18/BN18,"-")</f>
        <v>-</v>
      </c>
      <c r="BT18" s="125"/>
      <c r="BU18" s="125"/>
      <c r="BV18" s="125"/>
      <c r="BW18" s="126"/>
      <c r="BX18" s="127">
        <f>IF(P18=0,"",IF(BW18=0,"",(BW18/P18)))</f>
        <v>0</v>
      </c>
      <c r="BY18" s="128"/>
      <c r="BZ18" s="129" t="str">
        <f>IFERROR(BY18/BW18,"-")</f>
        <v>-</v>
      </c>
      <c r="CA18" s="130"/>
      <c r="CB18" s="131" t="str">
        <f>IFERROR(CA18/BW18,"-")</f>
        <v>-</v>
      </c>
      <c r="CC18" s="132"/>
      <c r="CD18" s="132"/>
      <c r="CE18" s="132"/>
      <c r="CF18" s="133"/>
      <c r="CG18" s="134">
        <f>IF(P18=0,"",IF(CF18=0,"",(CF18/P18)))</f>
        <v>0</v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0</v>
      </c>
      <c r="CP18" s="141">
        <v>0</v>
      </c>
      <c r="CQ18" s="141"/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94</v>
      </c>
      <c r="C19" s="203"/>
      <c r="D19" s="203" t="s">
        <v>93</v>
      </c>
      <c r="E19" s="203" t="s">
        <v>70</v>
      </c>
      <c r="F19" s="203" t="s">
        <v>67</v>
      </c>
      <c r="G19" s="203"/>
      <c r="H19" s="90"/>
      <c r="I19" s="90"/>
      <c r="J19" s="188"/>
      <c r="K19" s="81">
        <v>0</v>
      </c>
      <c r="L19" s="81">
        <v>0</v>
      </c>
      <c r="M19" s="81">
        <v>0</v>
      </c>
      <c r="N19" s="91">
        <v>0</v>
      </c>
      <c r="O19" s="92">
        <v>0</v>
      </c>
      <c r="P19" s="93">
        <f>N19+O19</f>
        <v>0</v>
      </c>
      <c r="Q19" s="82" t="str">
        <f>IFERROR(P19/M19,"-")</f>
        <v>-</v>
      </c>
      <c r="R19" s="81">
        <v>0</v>
      </c>
      <c r="S19" s="81">
        <v>0</v>
      </c>
      <c r="T19" s="82" t="str">
        <f>IFERROR(S19/(O19+P19),"-")</f>
        <v>-</v>
      </c>
      <c r="U19" s="182"/>
      <c r="V19" s="84">
        <v>0</v>
      </c>
      <c r="W19" s="82" t="str">
        <f>IF(P19=0,"-",V19/P19)</f>
        <v>-</v>
      </c>
      <c r="X19" s="186">
        <v>0</v>
      </c>
      <c r="Y19" s="187" t="str">
        <f>IFERROR(X19/P19,"-")</f>
        <v>-</v>
      </c>
      <c r="Z19" s="187" t="str">
        <f>IFERROR(X19/V19,"-")</f>
        <v>-</v>
      </c>
      <c r="AA19" s="188"/>
      <c r="AB19" s="85"/>
      <c r="AC19" s="79"/>
      <c r="AD19" s="94"/>
      <c r="AE19" s="95" t="str">
        <f>IF(P19=0,"",IF(AD19=0,"",(AD19/P19)))</f>
        <v/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 t="str">
        <f>IF(P19=0,"",IF(AM19=0,"",(AM19/P19)))</f>
        <v/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 t="str">
        <f>IF(P19=0,"",IF(AV19=0,"",(AV19/P19)))</f>
        <v/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/>
      <c r="BF19" s="113" t="str">
        <f>IF(P19=0,"",IF(BE19=0,"",(BE19/P19)))</f>
        <v/>
      </c>
      <c r="BG19" s="112"/>
      <c r="BH19" s="114" t="str">
        <f>IFERROR(BG19/BE19,"-")</f>
        <v>-</v>
      </c>
      <c r="BI19" s="115"/>
      <c r="BJ19" s="116" t="str">
        <f>IFERROR(BI19/BE19,"-")</f>
        <v>-</v>
      </c>
      <c r="BK19" s="117"/>
      <c r="BL19" s="117"/>
      <c r="BM19" s="117"/>
      <c r="BN19" s="119"/>
      <c r="BO19" s="120" t="str">
        <f>IF(P19=0,"",IF(BN19=0,"",(BN19/P19)))</f>
        <v/>
      </c>
      <c r="BP19" s="121"/>
      <c r="BQ19" s="122" t="str">
        <f>IFERROR(BP19/BN19,"-")</f>
        <v>-</v>
      </c>
      <c r="BR19" s="123"/>
      <c r="BS19" s="124" t="str">
        <f>IFERROR(BR19/BN19,"-")</f>
        <v>-</v>
      </c>
      <c r="BT19" s="125"/>
      <c r="BU19" s="125"/>
      <c r="BV19" s="125"/>
      <c r="BW19" s="126"/>
      <c r="BX19" s="127" t="str">
        <f>IF(P19=0,"",IF(BW19=0,"",(BW19/P19)))</f>
        <v/>
      </c>
      <c r="BY19" s="128"/>
      <c r="BZ19" s="129" t="str">
        <f>IFERROR(BY19/BW19,"-")</f>
        <v>-</v>
      </c>
      <c r="CA19" s="130"/>
      <c r="CB19" s="131" t="str">
        <f>IFERROR(CA19/BW19,"-")</f>
        <v>-</v>
      </c>
      <c r="CC19" s="132"/>
      <c r="CD19" s="132"/>
      <c r="CE19" s="132"/>
      <c r="CF19" s="133"/>
      <c r="CG19" s="134" t="str">
        <f>IF(P19=0,"",IF(CF19=0,"",(CF19/P19)))</f>
        <v/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0</v>
      </c>
      <c r="CP19" s="141">
        <v>0</v>
      </c>
      <c r="CQ19" s="141"/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95</v>
      </c>
      <c r="C20" s="203"/>
      <c r="D20" s="203" t="s">
        <v>96</v>
      </c>
      <c r="E20" s="203" t="s">
        <v>97</v>
      </c>
      <c r="F20" s="203" t="s">
        <v>63</v>
      </c>
      <c r="G20" s="203"/>
      <c r="H20" s="90" t="s">
        <v>85</v>
      </c>
      <c r="I20" s="90"/>
      <c r="J20" s="188"/>
      <c r="K20" s="81">
        <v>0</v>
      </c>
      <c r="L20" s="81">
        <v>0</v>
      </c>
      <c r="M20" s="81">
        <v>10</v>
      </c>
      <c r="N20" s="91">
        <v>0</v>
      </c>
      <c r="O20" s="92">
        <v>0</v>
      </c>
      <c r="P20" s="93">
        <f>N20+O20</f>
        <v>0</v>
      </c>
      <c r="Q20" s="82">
        <f>IFERROR(P20/M20,"-")</f>
        <v>0</v>
      </c>
      <c r="R20" s="81">
        <v>0</v>
      </c>
      <c r="S20" s="81">
        <v>0</v>
      </c>
      <c r="T20" s="82" t="str">
        <f>IFERROR(S20/(O20+P20),"-")</f>
        <v>-</v>
      </c>
      <c r="U20" s="182"/>
      <c r="V20" s="84">
        <v>0</v>
      </c>
      <c r="W20" s="82" t="str">
        <f>IF(P20=0,"-",V20/P20)</f>
        <v>-</v>
      </c>
      <c r="X20" s="186">
        <v>0</v>
      </c>
      <c r="Y20" s="187" t="str">
        <f>IFERROR(X20/P20,"-")</f>
        <v>-</v>
      </c>
      <c r="Z20" s="187" t="str">
        <f>IFERROR(X20/V20,"-")</f>
        <v>-</v>
      </c>
      <c r="AA20" s="188"/>
      <c r="AB20" s="85"/>
      <c r="AC20" s="79"/>
      <c r="AD20" s="94"/>
      <c r="AE20" s="95" t="str">
        <f>IF(P20=0,"",IF(AD20=0,"",(AD20/P20)))</f>
        <v/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 t="str">
        <f>IF(P20=0,"",IF(AM20=0,"",(AM20/P20)))</f>
        <v/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 t="str">
        <f>IF(P20=0,"",IF(AV20=0,"",(AV20/P20)))</f>
        <v/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/>
      <c r="BF20" s="113" t="str">
        <f>IF(P20=0,"",IF(BE20=0,"",(BE20/P20)))</f>
        <v/>
      </c>
      <c r="BG20" s="112"/>
      <c r="BH20" s="114" t="str">
        <f>IFERROR(BG20/BE20,"-")</f>
        <v>-</v>
      </c>
      <c r="BI20" s="115"/>
      <c r="BJ20" s="116" t="str">
        <f>IFERROR(BI20/BE20,"-")</f>
        <v>-</v>
      </c>
      <c r="BK20" s="117"/>
      <c r="BL20" s="117"/>
      <c r="BM20" s="117"/>
      <c r="BN20" s="119"/>
      <c r="BO20" s="120" t="str">
        <f>IF(P20=0,"",IF(BN20=0,"",(BN20/P20)))</f>
        <v/>
      </c>
      <c r="BP20" s="121"/>
      <c r="BQ20" s="122" t="str">
        <f>IFERROR(BP20/BN20,"-")</f>
        <v>-</v>
      </c>
      <c r="BR20" s="123"/>
      <c r="BS20" s="124" t="str">
        <f>IFERROR(BR20/BN20,"-")</f>
        <v>-</v>
      </c>
      <c r="BT20" s="125"/>
      <c r="BU20" s="125"/>
      <c r="BV20" s="125"/>
      <c r="BW20" s="126"/>
      <c r="BX20" s="127" t="str">
        <f>IF(P20=0,"",IF(BW20=0,"",(BW20/P20)))</f>
        <v/>
      </c>
      <c r="BY20" s="128"/>
      <c r="BZ20" s="129" t="str">
        <f>IFERROR(BY20/BW20,"-")</f>
        <v>-</v>
      </c>
      <c r="CA20" s="130"/>
      <c r="CB20" s="131" t="str">
        <f>IFERROR(CA20/BW20,"-")</f>
        <v>-</v>
      </c>
      <c r="CC20" s="132"/>
      <c r="CD20" s="132"/>
      <c r="CE20" s="132"/>
      <c r="CF20" s="133"/>
      <c r="CG20" s="134" t="str">
        <f>IF(P20=0,"",IF(CF20=0,"",(CF20/P20)))</f>
        <v/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0</v>
      </c>
      <c r="CP20" s="141">
        <v>0</v>
      </c>
      <c r="CQ20" s="141"/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98</v>
      </c>
      <c r="C21" s="203"/>
      <c r="D21" s="203" t="s">
        <v>96</v>
      </c>
      <c r="E21" s="203" t="s">
        <v>97</v>
      </c>
      <c r="F21" s="203" t="s">
        <v>67</v>
      </c>
      <c r="G21" s="203"/>
      <c r="H21" s="90"/>
      <c r="I21" s="90"/>
      <c r="J21" s="188"/>
      <c r="K21" s="81">
        <v>0</v>
      </c>
      <c r="L21" s="81">
        <v>0</v>
      </c>
      <c r="M21" s="81">
        <v>16</v>
      </c>
      <c r="N21" s="91">
        <v>4</v>
      </c>
      <c r="O21" s="92">
        <v>0</v>
      </c>
      <c r="P21" s="93">
        <f>N21+O21</f>
        <v>4</v>
      </c>
      <c r="Q21" s="82">
        <f>IFERROR(P21/M21,"-")</f>
        <v>0.25</v>
      </c>
      <c r="R21" s="81">
        <v>0</v>
      </c>
      <c r="S21" s="81">
        <v>0</v>
      </c>
      <c r="T21" s="82">
        <f>IFERROR(S21/(O21+P21),"-")</f>
        <v>0</v>
      </c>
      <c r="U21" s="182"/>
      <c r="V21" s="84">
        <v>0</v>
      </c>
      <c r="W21" s="82">
        <f>IF(P21=0,"-",V21/P21)</f>
        <v>0</v>
      </c>
      <c r="X21" s="186">
        <v>0</v>
      </c>
      <c r="Y21" s="187">
        <f>IFERROR(X21/P21,"-")</f>
        <v>0</v>
      </c>
      <c r="Z21" s="187" t="str">
        <f>IFERROR(X21/V21,"-")</f>
        <v>-</v>
      </c>
      <c r="AA21" s="188"/>
      <c r="AB21" s="85"/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>
        <f>IF(P21=0,"",IF(AV21=0,"",(AV21/P21)))</f>
        <v>0</v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/>
      <c r="BF21" s="113">
        <f>IF(P21=0,"",IF(BE21=0,"",(BE21/P21)))</f>
        <v>0</v>
      </c>
      <c r="BG21" s="112"/>
      <c r="BH21" s="114" t="str">
        <f>IFERROR(BG21/BE21,"-")</f>
        <v>-</v>
      </c>
      <c r="BI21" s="115"/>
      <c r="BJ21" s="116" t="str">
        <f>IFERROR(BI21/BE21,"-")</f>
        <v>-</v>
      </c>
      <c r="BK21" s="117"/>
      <c r="BL21" s="117"/>
      <c r="BM21" s="117"/>
      <c r="BN21" s="119">
        <v>2</v>
      </c>
      <c r="BO21" s="120">
        <f>IF(P21=0,"",IF(BN21=0,"",(BN21/P21)))</f>
        <v>0.5</v>
      </c>
      <c r="BP21" s="121"/>
      <c r="BQ21" s="122">
        <f>IFERROR(BP21/BN21,"-")</f>
        <v>0</v>
      </c>
      <c r="BR21" s="123"/>
      <c r="BS21" s="124">
        <f>IFERROR(BR21/BN21,"-")</f>
        <v>0</v>
      </c>
      <c r="BT21" s="125"/>
      <c r="BU21" s="125"/>
      <c r="BV21" s="125"/>
      <c r="BW21" s="126">
        <v>1</v>
      </c>
      <c r="BX21" s="127">
        <f>IF(P21=0,"",IF(BW21=0,"",(BW21/P21)))</f>
        <v>0.25</v>
      </c>
      <c r="BY21" s="128"/>
      <c r="BZ21" s="129">
        <f>IFERROR(BY21/BW21,"-")</f>
        <v>0</v>
      </c>
      <c r="CA21" s="130"/>
      <c r="CB21" s="131">
        <f>IFERROR(CA21/BW21,"-")</f>
        <v>0</v>
      </c>
      <c r="CC21" s="132"/>
      <c r="CD21" s="132"/>
      <c r="CE21" s="132"/>
      <c r="CF21" s="133">
        <v>1</v>
      </c>
      <c r="CG21" s="134">
        <f>IF(P21=0,"",IF(CF21=0,"",(CF21/P21)))</f>
        <v>0.25</v>
      </c>
      <c r="CH21" s="135"/>
      <c r="CI21" s="136">
        <f>IFERROR(CH21/CF21,"-")</f>
        <v>0</v>
      </c>
      <c r="CJ21" s="137"/>
      <c r="CK21" s="138">
        <f>IFERROR(CJ21/CF21,"-")</f>
        <v>0</v>
      </c>
      <c r="CL21" s="139"/>
      <c r="CM21" s="139"/>
      <c r="CN21" s="139"/>
      <c r="CO21" s="140">
        <v>0</v>
      </c>
      <c r="CP21" s="141">
        <v>0</v>
      </c>
      <c r="CQ21" s="141"/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30"/>
      <c r="B22" s="87"/>
      <c r="C22" s="88"/>
      <c r="D22" s="88"/>
      <c r="E22" s="88"/>
      <c r="F22" s="89"/>
      <c r="G22" s="90"/>
      <c r="H22" s="90"/>
      <c r="I22" s="90"/>
      <c r="J22" s="192"/>
      <c r="K22" s="34"/>
      <c r="L22" s="34"/>
      <c r="M22" s="31"/>
      <c r="N22" s="23"/>
      <c r="O22" s="23"/>
      <c r="P22" s="23"/>
      <c r="Q22" s="33"/>
      <c r="R22" s="32"/>
      <c r="S22" s="23"/>
      <c r="T22" s="32"/>
      <c r="U22" s="183"/>
      <c r="V22" s="25"/>
      <c r="W22" s="25"/>
      <c r="X22" s="189"/>
      <c r="Y22" s="189"/>
      <c r="Z22" s="189"/>
      <c r="AA22" s="189"/>
      <c r="AB22" s="33"/>
      <c r="AC22" s="59"/>
      <c r="AD22" s="63"/>
      <c r="AE22" s="64"/>
      <c r="AF22" s="63"/>
      <c r="AG22" s="67"/>
      <c r="AH22" s="68"/>
      <c r="AI22" s="69"/>
      <c r="AJ22" s="70"/>
      <c r="AK22" s="70"/>
      <c r="AL22" s="70"/>
      <c r="AM22" s="63"/>
      <c r="AN22" s="64"/>
      <c r="AO22" s="63"/>
      <c r="AP22" s="67"/>
      <c r="AQ22" s="68"/>
      <c r="AR22" s="69"/>
      <c r="AS22" s="70"/>
      <c r="AT22" s="70"/>
      <c r="AU22" s="70"/>
      <c r="AV22" s="63"/>
      <c r="AW22" s="64"/>
      <c r="AX22" s="63"/>
      <c r="AY22" s="67"/>
      <c r="AZ22" s="68"/>
      <c r="BA22" s="69"/>
      <c r="BB22" s="70"/>
      <c r="BC22" s="70"/>
      <c r="BD22" s="70"/>
      <c r="BE22" s="63"/>
      <c r="BF22" s="64"/>
      <c r="BG22" s="63"/>
      <c r="BH22" s="67"/>
      <c r="BI22" s="68"/>
      <c r="BJ22" s="69"/>
      <c r="BK22" s="70"/>
      <c r="BL22" s="70"/>
      <c r="BM22" s="70"/>
      <c r="BN22" s="65"/>
      <c r="BO22" s="66"/>
      <c r="BP22" s="63"/>
      <c r="BQ22" s="67"/>
      <c r="BR22" s="68"/>
      <c r="BS22" s="69"/>
      <c r="BT22" s="70"/>
      <c r="BU22" s="70"/>
      <c r="BV22" s="70"/>
      <c r="BW22" s="65"/>
      <c r="BX22" s="66"/>
      <c r="BY22" s="63"/>
      <c r="BZ22" s="67"/>
      <c r="CA22" s="68"/>
      <c r="CB22" s="69"/>
      <c r="CC22" s="70"/>
      <c r="CD22" s="70"/>
      <c r="CE22" s="70"/>
      <c r="CF22" s="65"/>
      <c r="CG22" s="66"/>
      <c r="CH22" s="63"/>
      <c r="CI22" s="67"/>
      <c r="CJ22" s="68"/>
      <c r="CK22" s="69"/>
      <c r="CL22" s="70"/>
      <c r="CM22" s="70"/>
      <c r="CN22" s="70"/>
      <c r="CO22" s="71"/>
      <c r="CP22" s="68"/>
      <c r="CQ22" s="68"/>
      <c r="CR22" s="68"/>
      <c r="CS22" s="72"/>
    </row>
    <row r="23" spans="1:98">
      <c r="A23" s="30"/>
      <c r="B23" s="37"/>
      <c r="C23" s="21"/>
      <c r="D23" s="21"/>
      <c r="E23" s="21"/>
      <c r="F23" s="22"/>
      <c r="G23" s="36"/>
      <c r="H23" s="36"/>
      <c r="I23" s="75"/>
      <c r="J23" s="193"/>
      <c r="K23" s="34"/>
      <c r="L23" s="34"/>
      <c r="M23" s="31"/>
      <c r="N23" s="23"/>
      <c r="O23" s="23"/>
      <c r="P23" s="23"/>
      <c r="Q23" s="33"/>
      <c r="R23" s="32"/>
      <c r="S23" s="23"/>
      <c r="T23" s="32"/>
      <c r="U23" s="183"/>
      <c r="V23" s="25"/>
      <c r="W23" s="25"/>
      <c r="X23" s="189"/>
      <c r="Y23" s="189"/>
      <c r="Z23" s="189"/>
      <c r="AA23" s="189"/>
      <c r="AB23" s="33"/>
      <c r="AC23" s="61"/>
      <c r="AD23" s="63"/>
      <c r="AE23" s="64"/>
      <c r="AF23" s="63"/>
      <c r="AG23" s="67"/>
      <c r="AH23" s="68"/>
      <c r="AI23" s="69"/>
      <c r="AJ23" s="70"/>
      <c r="AK23" s="70"/>
      <c r="AL23" s="70"/>
      <c r="AM23" s="63"/>
      <c r="AN23" s="64"/>
      <c r="AO23" s="63"/>
      <c r="AP23" s="67"/>
      <c r="AQ23" s="68"/>
      <c r="AR23" s="69"/>
      <c r="AS23" s="70"/>
      <c r="AT23" s="70"/>
      <c r="AU23" s="70"/>
      <c r="AV23" s="63"/>
      <c r="AW23" s="64"/>
      <c r="AX23" s="63"/>
      <c r="AY23" s="67"/>
      <c r="AZ23" s="68"/>
      <c r="BA23" s="69"/>
      <c r="BB23" s="70"/>
      <c r="BC23" s="70"/>
      <c r="BD23" s="70"/>
      <c r="BE23" s="63"/>
      <c r="BF23" s="64"/>
      <c r="BG23" s="63"/>
      <c r="BH23" s="67"/>
      <c r="BI23" s="68"/>
      <c r="BJ23" s="69"/>
      <c r="BK23" s="70"/>
      <c r="BL23" s="70"/>
      <c r="BM23" s="70"/>
      <c r="BN23" s="65"/>
      <c r="BO23" s="66"/>
      <c r="BP23" s="63"/>
      <c r="BQ23" s="67"/>
      <c r="BR23" s="68"/>
      <c r="BS23" s="69"/>
      <c r="BT23" s="70"/>
      <c r="BU23" s="70"/>
      <c r="BV23" s="70"/>
      <c r="BW23" s="65"/>
      <c r="BX23" s="66"/>
      <c r="BY23" s="63"/>
      <c r="BZ23" s="67"/>
      <c r="CA23" s="68"/>
      <c r="CB23" s="69"/>
      <c r="CC23" s="70"/>
      <c r="CD23" s="70"/>
      <c r="CE23" s="70"/>
      <c r="CF23" s="65"/>
      <c r="CG23" s="66"/>
      <c r="CH23" s="63"/>
      <c r="CI23" s="67"/>
      <c r="CJ23" s="68"/>
      <c r="CK23" s="69"/>
      <c r="CL23" s="70"/>
      <c r="CM23" s="70"/>
      <c r="CN23" s="70"/>
      <c r="CO23" s="71"/>
      <c r="CP23" s="68"/>
      <c r="CQ23" s="68"/>
      <c r="CR23" s="68"/>
      <c r="CS23" s="72"/>
    </row>
    <row r="24" spans="1:98">
      <c r="A24" s="19">
        <f>AB24</f>
        <v>0.47209302325581</v>
      </c>
      <c r="B24" s="39"/>
      <c r="C24" s="39"/>
      <c r="D24" s="39"/>
      <c r="E24" s="39"/>
      <c r="F24" s="39"/>
      <c r="G24" s="40" t="s">
        <v>99</v>
      </c>
      <c r="H24" s="40"/>
      <c r="I24" s="40"/>
      <c r="J24" s="190">
        <f>SUM(J6:J23)</f>
        <v>430000</v>
      </c>
      <c r="K24" s="41">
        <f>SUM(K6:K23)</f>
        <v>0</v>
      </c>
      <c r="L24" s="41">
        <f>SUM(L6:L23)</f>
        <v>0</v>
      </c>
      <c r="M24" s="41">
        <f>SUM(M6:M23)</f>
        <v>461</v>
      </c>
      <c r="N24" s="41">
        <f>SUM(N6:N23)</f>
        <v>48</v>
      </c>
      <c r="O24" s="41">
        <f>SUM(O6:O23)</f>
        <v>0</v>
      </c>
      <c r="P24" s="41">
        <f>SUM(P6:P23)</f>
        <v>48</v>
      </c>
      <c r="Q24" s="42">
        <f>IFERROR(P24/M24,"-")</f>
        <v>0.10412147505423</v>
      </c>
      <c r="R24" s="78">
        <f>SUM(R6:R23)</f>
        <v>9</v>
      </c>
      <c r="S24" s="78">
        <f>SUM(S6:S23)</f>
        <v>8</v>
      </c>
      <c r="T24" s="42">
        <f>IFERROR(R24/P24,"-")</f>
        <v>0.1875</v>
      </c>
      <c r="U24" s="184">
        <f>IFERROR(J24/P24,"-")</f>
        <v>8958.3333333333</v>
      </c>
      <c r="V24" s="44">
        <f>SUM(V6:V23)</f>
        <v>8</v>
      </c>
      <c r="W24" s="42">
        <f>IFERROR(V24/P24,"-")</f>
        <v>0.16666666666667</v>
      </c>
      <c r="X24" s="190">
        <f>SUM(X6:X23)</f>
        <v>203000</v>
      </c>
      <c r="Y24" s="190">
        <f>IFERROR(X24/P24,"-")</f>
        <v>4229.1666666667</v>
      </c>
      <c r="Z24" s="190">
        <f>IFERROR(X24/V24,"-")</f>
        <v>25375</v>
      </c>
      <c r="AA24" s="190">
        <f>X24-J24</f>
        <v>-227000</v>
      </c>
      <c r="AB24" s="47">
        <f>X24/J24</f>
        <v>0.47209302325581</v>
      </c>
      <c r="AC24" s="60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/>
      <c r="CG24" s="62"/>
      <c r="CH24" s="62"/>
      <c r="CI24" s="62"/>
      <c r="CJ24" s="62"/>
      <c r="CK24" s="62"/>
      <c r="CL24" s="62"/>
      <c r="CM24" s="62"/>
      <c r="CN24" s="62"/>
      <c r="CO24" s="62"/>
      <c r="CP24" s="62"/>
      <c r="CQ24" s="62"/>
      <c r="CR24" s="62"/>
      <c r="CS24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3"/>
    <mergeCell ref="J6:J13"/>
    <mergeCell ref="U6:U13"/>
    <mergeCell ref="AA6:AA13"/>
    <mergeCell ref="AB6:AB13"/>
    <mergeCell ref="A14:A21"/>
    <mergeCell ref="J14:J21"/>
    <mergeCell ref="U14:U21"/>
    <mergeCell ref="AA14:AA21"/>
    <mergeCell ref="AB14:AB21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