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<sst xmlns="http://schemas.openxmlformats.org/spreadsheetml/2006/main" uniqueCount="139">
  <si>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</si>
  <si>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</si>
  <si>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</si>
  <si>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</si>
  <si>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</si>
  <si>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</si>
  <si>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</si>
  <si>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</si>
  <si>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</si>
  <si>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</si>
  <si>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</si>
  <si>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</si>
  <si>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</si>
  <si>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</si>
  <si>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</si>
  <si>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</si>
  <si>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</si>
  <si>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</si>
  <si>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</si>
  <si>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</si>
  <si>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</si>
  <si>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</si>
  <si>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</si>
  <si>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</si>
  <si>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</si>
  <si>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</si>
  <si>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</si>
  <si>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</si>
  <si>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</si>
  <si>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</si>
  <si>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</si>
  <si>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</si>
  <si>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</si>
  <si>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</si>
  <si>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</si>
  <si>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</si>
  <si>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</si>
  <si>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</si>
  <si>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</si>
  <si>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</si>
  <si>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</si>
  <si>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</si>
  <si>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</si>
  <si>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</si>
  <si>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</si>
  <si>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</si>
  <si>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</si>
  <si>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</si>
  <si>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</si>
  <si>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</si>
  <si>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</si>
  <si>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</si>
  <si>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</si>
  <si>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</si>
  <si>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</si>
  <si>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</si>
  <si>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</si>
  <si>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</si>
  <si>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</si>
  <si>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</si>
  <si>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</si>
  <si>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sms_w571</t>
  </si>
  <si>
    <t>①求人風</t>
  </si>
  <si>
    <t>①求む！５０歳以上の女性と…</t>
  </si>
  <si>
    <t>i38</t>
  </si>
  <si>
    <t>スポニチ関西</t>
  </si>
  <si>
    <t>半2段つかみ20段保証</t>
  </si>
  <si>
    <t>20段保証</t>
  </si>
  <si>
    <t>sms_w572</t>
  </si>
  <si>
    <t>②旧デイリー風</t>
  </si>
  <si>
    <t>②女性が好きな私にとって神サイトです</t>
  </si>
  <si>
    <t>sms_w573</t>
  </si>
  <si>
    <t>③胸の上広告版</t>
  </si>
  <si>
    <t>③女性から逆指名</t>
  </si>
  <si>
    <t>sms_w574</t>
  </si>
  <si>
    <t>④大正版</t>
  </si>
  <si>
    <t>④出会える人数無制限</t>
  </si>
  <si>
    <t>smss2253</t>
  </si>
  <si>
    <t>(空電共通)</t>
  </si>
  <si>
    <t>空電</t>
  </si>
  <si>
    <t>sms_w575</t>
  </si>
  <si>
    <t>デイリースポーツ関西</t>
  </si>
  <si>
    <t>sms_w576</t>
  </si>
  <si>
    <t>sms_w577</t>
  </si>
  <si>
    <t>sms_w578</t>
  </si>
  <si>
    <t>smss2254</t>
  </si>
  <si>
    <t>sms_w579</t>
  </si>
  <si>
    <t>i34</t>
  </si>
  <si>
    <t>ニッカン北海道</t>
  </si>
  <si>
    <t>半2段つかみ10回以上</t>
  </si>
  <si>
    <t>1～10日</t>
  </si>
  <si>
    <t>sms_w580</t>
  </si>
  <si>
    <t>i44</t>
  </si>
  <si>
    <t>11～20日</t>
  </si>
  <si>
    <t>sms_w581</t>
  </si>
  <si>
    <t>21～31日</t>
  </si>
  <si>
    <t>smss2255</t>
  </si>
  <si>
    <t>sms_w582</t>
  </si>
  <si>
    <t>①旧デイリー風</t>
  </si>
  <si>
    <t>日刊ゲンダイ東海版</t>
  </si>
  <si>
    <t>全2段</t>
  </si>
  <si>
    <t>1～15日</t>
  </si>
  <si>
    <t>sms_w583</t>
  </si>
  <si>
    <t>②大正版</t>
  </si>
  <si>
    <t>②出会える人数無制限</t>
  </si>
  <si>
    <t>16～31日</t>
  </si>
  <si>
    <t>smss2256</t>
  </si>
  <si>
    <t>sms_w584</t>
  </si>
  <si>
    <t>お祭り版</t>
  </si>
  <si>
    <t>出会い祭り</t>
  </si>
  <si>
    <t>GOGO(i31)</t>
  </si>
  <si>
    <t>スポニチ関東</t>
  </si>
  <si>
    <t>全5段</t>
  </si>
  <si>
    <t>11月06日(金)</t>
  </si>
  <si>
    <t>smss2257</t>
  </si>
  <si>
    <t>sms_w585</t>
  </si>
  <si>
    <t>11月01日(日)</t>
  </si>
  <si>
    <t>smss2258</t>
  </si>
  <si>
    <t>sms_w586</t>
  </si>
  <si>
    <t>サンスポ関西</t>
  </si>
  <si>
    <t>1C終面全5段</t>
  </si>
  <si>
    <t>11月14日(土)</t>
  </si>
  <si>
    <t>smss2259</t>
  </si>
  <si>
    <t>sms_w587</t>
  </si>
  <si>
    <t>九スポ</t>
  </si>
  <si>
    <t>記事枠</t>
  </si>
  <si>
    <t>11月09日(月)</t>
  </si>
  <si>
    <t>smss2260</t>
  </si>
  <si>
    <t>新聞 TOTAL</t>
  </si>
  <si>
    <t>●雑誌 広告</t>
  </si>
  <si>
    <t>sms_w570</t>
  </si>
  <si>
    <t>ぶんか社</t>
  </si>
  <si>
    <t>黄色黒版</t>
  </si>
  <si>
    <t>出会える人数無制限</t>
  </si>
  <si>
    <t>EXMAX</t>
  </si>
  <si>
    <t>表4</t>
  </si>
  <si>
    <t>11月26日(木)</t>
  </si>
  <si>
    <t>smss2252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</si>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</sst>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25</v>
      </c>
      <c r="D6" s="195">
        <v>1345000</v>
      </c>
      <c r="E6" s="81">
        <v>0</v>
      </c>
      <c r="F6" s="81">
        <v>0</v>
      </c>
      <c r="G6" s="81">
        <v>1204</v>
      </c>
      <c r="H6" s="91">
        <v>121</v>
      </c>
      <c r="I6" s="92">
        <v>4</v>
      </c>
      <c r="J6" s="145">
        <f>H6+I6</f>
        <v>125</v>
      </c>
      <c r="K6" s="82">
        <f>IFERROR(J6/G6,"-")</f>
        <v>0.10382059800664</v>
      </c>
      <c r="L6" s="81">
        <v>7</v>
      </c>
      <c r="M6" s="81">
        <v>29</v>
      </c>
      <c r="N6" s="82">
        <f>IFERROR(L6/J6,"-")</f>
        <v>0.056</v>
      </c>
      <c r="O6" s="83">
        <f>IFERROR(D6/J6,"-")</f>
        <v>10760</v>
      </c>
      <c r="P6" s="84">
        <v>20</v>
      </c>
      <c r="Q6" s="82">
        <f>IFERROR(P6/J6,"-")</f>
        <v>0.16</v>
      </c>
      <c r="R6" s="200">
        <v>1226500</v>
      </c>
      <c r="S6" s="201">
        <f>IFERROR(R6/J6,"-")</f>
        <v>9812</v>
      </c>
      <c r="T6" s="201">
        <f>IFERROR(R6/P6,"-")</f>
        <v>61325</v>
      </c>
      <c r="U6" s="195">
        <f>IFERROR(R6-D6,"-")</f>
        <v>-118500</v>
      </c>
      <c r="V6" s="85">
        <f>R6/D6</f>
        <v>0.91189591078067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0</v>
      </c>
      <c r="F7" s="81">
        <v>0</v>
      </c>
      <c r="G7" s="81">
        <v>109</v>
      </c>
      <c r="H7" s="91">
        <v>23</v>
      </c>
      <c r="I7" s="92">
        <v>0</v>
      </c>
      <c r="J7" s="145">
        <f>H7+I7</f>
        <v>23</v>
      </c>
      <c r="K7" s="82">
        <f>IFERROR(J7/G7,"-")</f>
        <v>0.21100917431193</v>
      </c>
      <c r="L7" s="81">
        <v>1</v>
      </c>
      <c r="M7" s="81">
        <v>5</v>
      </c>
      <c r="N7" s="82">
        <f>IFERROR(L7/J7,"-")</f>
        <v>0.043478260869565</v>
      </c>
      <c r="O7" s="83">
        <f>IFERROR(D7/J7,"-")</f>
        <v>3478.2608695652</v>
      </c>
      <c r="P7" s="84">
        <v>2</v>
      </c>
      <c r="Q7" s="82">
        <f>IFERROR(P7/J7,"-")</f>
        <v>0.08695652173913</v>
      </c>
      <c r="R7" s="200">
        <v>153000</v>
      </c>
      <c r="S7" s="201">
        <f>IFERROR(R7/J7,"-")</f>
        <v>6652.1739130435</v>
      </c>
      <c r="T7" s="201">
        <f>IFERROR(R7/P7,"-")</f>
        <v>76500</v>
      </c>
      <c r="U7" s="195">
        <f>IFERROR(R7-D7,"-")</f>
        <v>73000</v>
      </c>
      <c r="V7" s="85">
        <f>R7/D7</f>
        <v>1.9125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1425000</v>
      </c>
      <c r="E10" s="41">
        <f>SUM(E6:E8)</f>
        <v>0</v>
      </c>
      <c r="F10" s="41">
        <f>SUM(F6:F8)</f>
        <v>0</v>
      </c>
      <c r="G10" s="41">
        <f>SUM(G6:G8)</f>
        <v>1313</v>
      </c>
      <c r="H10" s="41">
        <f>SUM(H6:H8)</f>
        <v>144</v>
      </c>
      <c r="I10" s="41">
        <f>SUM(I6:I8)</f>
        <v>4</v>
      </c>
      <c r="J10" s="41">
        <f>SUM(J6:J8)</f>
        <v>148</v>
      </c>
      <c r="K10" s="42">
        <f>IFERROR(J10/G10,"-")</f>
        <v>0.11271896420411</v>
      </c>
      <c r="L10" s="78">
        <f>SUM(L6:L8)</f>
        <v>8</v>
      </c>
      <c r="M10" s="78">
        <f>SUM(M6:M8)</f>
        <v>34</v>
      </c>
      <c r="N10" s="42">
        <f>IFERROR(L10/J10,"-")</f>
        <v>0.054054054054054</v>
      </c>
      <c r="O10" s="43">
        <f>IFERROR(D10/J10,"-")</f>
        <v>9628.3783783784</v>
      </c>
      <c r="P10" s="44">
        <f>SUM(P6:P8)</f>
        <v>22</v>
      </c>
      <c r="Q10" s="42">
        <f>IFERROR(P10/J10,"-")</f>
        <v>0.14864864864865</v>
      </c>
      <c r="R10" s="45">
        <f>SUM(R6:R8)</f>
        <v>1379500</v>
      </c>
      <c r="S10" s="45">
        <f>IFERROR(R10/J10,"-")</f>
        <v>9320.9459459459</v>
      </c>
      <c r="T10" s="45">
        <f>IFERROR(R10/P10,"-")</f>
        <v>62704.545454545</v>
      </c>
      <c r="U10" s="46">
        <f>SUM(U6:U8)</f>
        <v>-45500</v>
      </c>
      <c r="V10" s="47">
        <f>IFERROR(R10/D10,"-")</f>
        <v>0.9680701754386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400000</v>
      </c>
      <c r="K6" s="81">
        <v>0</v>
      </c>
      <c r="L6" s="81">
        <v>0</v>
      </c>
      <c r="M6" s="81">
        <v>55</v>
      </c>
      <c r="N6" s="91">
        <v>6</v>
      </c>
      <c r="O6" s="92">
        <v>0</v>
      </c>
      <c r="P6" s="93">
        <f>N6+O6</f>
        <v>6</v>
      </c>
      <c r="Q6" s="82">
        <f>IFERROR(P6/M6,"-")</f>
        <v>0.10909090909091</v>
      </c>
      <c r="R6" s="81">
        <v>0</v>
      </c>
      <c r="S6" s="81">
        <v>3</v>
      </c>
      <c r="T6" s="82">
        <f>IFERROR(S6/(O6+P6),"-")</f>
        <v>0.5</v>
      </c>
      <c r="U6" s="182">
        <f>IFERROR(J6/SUM(P6:P10),"-")</f>
        <v>12121.212121212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-368000</v>
      </c>
      <c r="AB6" s="85">
        <f>SUM(X6:X10)/SUM(J6:J10)</f>
        <v>0.08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0.5</v>
      </c>
      <c r="BY6" s="128">
        <v>1</v>
      </c>
      <c r="BZ6" s="129">
        <f>IFERROR(BY6/BW6,"-")</f>
        <v>0.33333333333333</v>
      </c>
      <c r="CA6" s="130">
        <v>3000</v>
      </c>
      <c r="CB6" s="131">
        <f>IFERROR(CA6/BW6,"-")</f>
        <v>1000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/>
      <c r="H7" s="90" t="s">
        <v>66</v>
      </c>
      <c r="I7" s="90"/>
      <c r="J7" s="188"/>
      <c r="K7" s="81">
        <v>0</v>
      </c>
      <c r="L7" s="81">
        <v>0</v>
      </c>
      <c r="M7" s="81">
        <v>64</v>
      </c>
      <c r="N7" s="91">
        <v>3</v>
      </c>
      <c r="O7" s="92">
        <v>1</v>
      </c>
      <c r="P7" s="93">
        <f>N7+O7</f>
        <v>4</v>
      </c>
      <c r="Q7" s="82">
        <f>IFERROR(P7/M7,"-")</f>
        <v>0.0625</v>
      </c>
      <c r="R7" s="81">
        <v>0</v>
      </c>
      <c r="S7" s="81">
        <v>1</v>
      </c>
      <c r="T7" s="82">
        <f>IFERROR(S7/(O7+P7),"-")</f>
        <v>0.2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/>
      <c r="H8" s="90" t="s">
        <v>66</v>
      </c>
      <c r="I8" s="90"/>
      <c r="J8" s="188"/>
      <c r="K8" s="81">
        <v>0</v>
      </c>
      <c r="L8" s="81">
        <v>0</v>
      </c>
      <c r="M8" s="81">
        <v>78</v>
      </c>
      <c r="N8" s="91">
        <v>4</v>
      </c>
      <c r="O8" s="92">
        <v>0</v>
      </c>
      <c r="P8" s="93">
        <f>N8+O8</f>
        <v>4</v>
      </c>
      <c r="Q8" s="82">
        <f>IFERROR(P8/M8,"-")</f>
        <v>0.051282051282051</v>
      </c>
      <c r="R8" s="81">
        <v>0</v>
      </c>
      <c r="S8" s="81">
        <v>3</v>
      </c>
      <c r="T8" s="82">
        <f>IFERROR(S8/(O8+P8),"-")</f>
        <v>0.75</v>
      </c>
      <c r="U8" s="182"/>
      <c r="V8" s="84">
        <v>1</v>
      </c>
      <c r="W8" s="82">
        <f>IF(P8=0,"-",V8/P8)</f>
        <v>0.25</v>
      </c>
      <c r="X8" s="186">
        <v>20000</v>
      </c>
      <c r="Y8" s="187">
        <f>IFERROR(X8/P8,"-")</f>
        <v>5000</v>
      </c>
      <c r="Z8" s="187">
        <f>IFERROR(X8/V8,"-")</f>
        <v>20000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>
        <v>1</v>
      </c>
      <c r="BH8" s="114">
        <f>IFERROR(BG8/BE8,"-")</f>
        <v>0.5</v>
      </c>
      <c r="BI8" s="115">
        <v>20000</v>
      </c>
      <c r="BJ8" s="116">
        <f>IFERROR(BI8/BE8,"-")</f>
        <v>10000</v>
      </c>
      <c r="BK8" s="117"/>
      <c r="BL8" s="117"/>
      <c r="BM8" s="117">
        <v>1</v>
      </c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0.25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20000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76</v>
      </c>
      <c r="F9" s="203" t="s">
        <v>64</v>
      </c>
      <c r="G9" s="203"/>
      <c r="H9" s="90" t="s">
        <v>66</v>
      </c>
      <c r="I9" s="90"/>
      <c r="J9" s="188"/>
      <c r="K9" s="81">
        <v>0</v>
      </c>
      <c r="L9" s="81">
        <v>0</v>
      </c>
      <c r="M9" s="81">
        <v>53</v>
      </c>
      <c r="N9" s="91">
        <v>6</v>
      </c>
      <c r="O9" s="92">
        <v>0</v>
      </c>
      <c r="P9" s="93">
        <f>N9+O9</f>
        <v>6</v>
      </c>
      <c r="Q9" s="82">
        <f>IFERROR(P9/M9,"-")</f>
        <v>0.11320754716981</v>
      </c>
      <c r="R9" s="81">
        <v>2</v>
      </c>
      <c r="S9" s="81">
        <v>1</v>
      </c>
      <c r="T9" s="82">
        <f>IFERROR(S9/(O9+P9),"-")</f>
        <v>0.16666666666667</v>
      </c>
      <c r="U9" s="182"/>
      <c r="V9" s="84">
        <v>2</v>
      </c>
      <c r="W9" s="82">
        <f>IF(P9=0,"-",V9/P9)</f>
        <v>0.33333333333333</v>
      </c>
      <c r="X9" s="186">
        <v>12000</v>
      </c>
      <c r="Y9" s="187">
        <f>IFERROR(X9/P9,"-")</f>
        <v>2000</v>
      </c>
      <c r="Z9" s="187">
        <f>IFERROR(X9/V9,"-")</f>
        <v>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0.33333333333333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>
        <v>1</v>
      </c>
      <c r="BH9" s="114">
        <f>IFERROR(BG9/BE9,"-")</f>
        <v>1</v>
      </c>
      <c r="BI9" s="115">
        <v>2000</v>
      </c>
      <c r="BJ9" s="116">
        <f>IFERROR(BI9/BE9,"-")</f>
        <v>2000</v>
      </c>
      <c r="BK9" s="117"/>
      <c r="BL9" s="117">
        <v>1</v>
      </c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2</v>
      </c>
      <c r="CG9" s="134">
        <f>IF(P9=0,"",IF(CF9=0,"",(CF9/P9)))</f>
        <v>0.33333333333333</v>
      </c>
      <c r="CH9" s="135">
        <v>2</v>
      </c>
      <c r="CI9" s="136">
        <f>IFERROR(CH9/CF9,"-")</f>
        <v>1</v>
      </c>
      <c r="CJ9" s="137">
        <v>13000</v>
      </c>
      <c r="CK9" s="138">
        <f>IFERROR(CJ9/CF9,"-")</f>
        <v>6500</v>
      </c>
      <c r="CL9" s="139">
        <v>1</v>
      </c>
      <c r="CM9" s="139">
        <v>1</v>
      </c>
      <c r="CN9" s="139"/>
      <c r="CO9" s="140">
        <v>2</v>
      </c>
      <c r="CP9" s="141">
        <v>12000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78</v>
      </c>
      <c r="F10" s="203" t="s">
        <v>79</v>
      </c>
      <c r="G10" s="203"/>
      <c r="H10" s="90"/>
      <c r="I10" s="90"/>
      <c r="J10" s="188"/>
      <c r="K10" s="81">
        <v>0</v>
      </c>
      <c r="L10" s="81">
        <v>0</v>
      </c>
      <c r="M10" s="81">
        <v>67</v>
      </c>
      <c r="N10" s="91">
        <v>12</v>
      </c>
      <c r="O10" s="92">
        <v>1</v>
      </c>
      <c r="P10" s="93">
        <f>N10+O10</f>
        <v>13</v>
      </c>
      <c r="Q10" s="82">
        <f>IFERROR(P10/M10,"-")</f>
        <v>0.19402985074627</v>
      </c>
      <c r="R10" s="81">
        <v>1</v>
      </c>
      <c r="S10" s="81">
        <v>1</v>
      </c>
      <c r="T10" s="82">
        <f>IFERROR(S10/(O10+P10),"-")</f>
        <v>0.071428571428571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0.15384615384615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0.38461538461538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4</v>
      </c>
      <c r="BX10" s="127">
        <f>IF(P10=0,"",IF(BW10=0,"",(BW10/P10)))</f>
        <v>0.30769230769231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2</v>
      </c>
      <c r="CG10" s="134">
        <f>IF(P10=0,"",IF(CF10=0,"",(CF10/P10)))</f>
        <v>0.15384615384615</v>
      </c>
      <c r="CH10" s="135">
        <v>1</v>
      </c>
      <c r="CI10" s="136">
        <f>IFERROR(CH10/CF10,"-")</f>
        <v>0.5</v>
      </c>
      <c r="CJ10" s="137">
        <v>198000</v>
      </c>
      <c r="CK10" s="138">
        <f>IFERROR(CJ10/CF10,"-")</f>
        <v>99000</v>
      </c>
      <c r="CL10" s="139"/>
      <c r="CM10" s="139"/>
      <c r="CN10" s="139">
        <v>1</v>
      </c>
      <c r="CO10" s="140">
        <v>0</v>
      </c>
      <c r="CP10" s="141">
        <v>0</v>
      </c>
      <c r="CQ10" s="141">
        <v>198000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3.56</v>
      </c>
      <c r="B11" s="203" t="s">
        <v>80</v>
      </c>
      <c r="C11" s="203"/>
      <c r="D11" s="203" t="s">
        <v>62</v>
      </c>
      <c r="E11" s="203" t="s">
        <v>63</v>
      </c>
      <c r="F11" s="203" t="s">
        <v>64</v>
      </c>
      <c r="G11" s="203" t="s">
        <v>81</v>
      </c>
      <c r="H11" s="90" t="s">
        <v>66</v>
      </c>
      <c r="I11" s="90" t="s">
        <v>67</v>
      </c>
      <c r="J11" s="188">
        <v>300000</v>
      </c>
      <c r="K11" s="81">
        <v>0</v>
      </c>
      <c r="L11" s="81">
        <v>0</v>
      </c>
      <c r="M11" s="81">
        <v>67</v>
      </c>
      <c r="N11" s="91">
        <v>4</v>
      </c>
      <c r="O11" s="92">
        <v>0</v>
      </c>
      <c r="P11" s="93">
        <f>N11+O11</f>
        <v>4</v>
      </c>
      <c r="Q11" s="82">
        <f>IFERROR(P11/M11,"-")</f>
        <v>0.059701492537313</v>
      </c>
      <c r="R11" s="81">
        <v>0</v>
      </c>
      <c r="S11" s="81">
        <v>1</v>
      </c>
      <c r="T11" s="82">
        <f>IFERROR(S11/(O11+P11),"-")</f>
        <v>0.25</v>
      </c>
      <c r="U11" s="182">
        <f>IFERROR(J11/SUM(P11:P15),"-")</f>
        <v>7894.7368421053</v>
      </c>
      <c r="V11" s="84">
        <v>2</v>
      </c>
      <c r="W11" s="82">
        <f>IF(P11=0,"-",V11/P11)</f>
        <v>0.5</v>
      </c>
      <c r="X11" s="186">
        <v>52000</v>
      </c>
      <c r="Y11" s="187">
        <f>IFERROR(X11/P11,"-")</f>
        <v>13000</v>
      </c>
      <c r="Z11" s="187">
        <f>IFERROR(X11/V11,"-")</f>
        <v>26000</v>
      </c>
      <c r="AA11" s="188">
        <f>SUM(X11:X15)-SUM(J11:J15)</f>
        <v>768000</v>
      </c>
      <c r="AB11" s="85">
        <f>SUM(X11:X15)/SUM(J11:J15)</f>
        <v>3.56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>
        <v>1</v>
      </c>
      <c r="BQ11" s="122">
        <f>IFERROR(BP11/BN11,"-")</f>
        <v>1</v>
      </c>
      <c r="BR11" s="123">
        <v>42000</v>
      </c>
      <c r="BS11" s="124">
        <f>IFERROR(BR11/BN11,"-")</f>
        <v>42000</v>
      </c>
      <c r="BT11" s="125"/>
      <c r="BU11" s="125"/>
      <c r="BV11" s="125">
        <v>1</v>
      </c>
      <c r="BW11" s="126">
        <v>3</v>
      </c>
      <c r="BX11" s="127">
        <f>IF(P11=0,"",IF(BW11=0,"",(BW11/P11)))</f>
        <v>0.75</v>
      </c>
      <c r="BY11" s="128">
        <v>2</v>
      </c>
      <c r="BZ11" s="129">
        <f>IFERROR(BY11/BW11,"-")</f>
        <v>0.66666666666667</v>
      </c>
      <c r="CA11" s="130">
        <v>813000</v>
      </c>
      <c r="CB11" s="131">
        <f>IFERROR(CA11/BW11,"-")</f>
        <v>271000</v>
      </c>
      <c r="CC11" s="132">
        <v>1</v>
      </c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52000</v>
      </c>
      <c r="CQ11" s="141">
        <v>803000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82</v>
      </c>
      <c r="C12" s="203"/>
      <c r="D12" s="203" t="s">
        <v>69</v>
      </c>
      <c r="E12" s="203" t="s">
        <v>70</v>
      </c>
      <c r="F12" s="203" t="s">
        <v>64</v>
      </c>
      <c r="G12" s="203"/>
      <c r="H12" s="90" t="s">
        <v>66</v>
      </c>
      <c r="I12" s="90"/>
      <c r="J12" s="188"/>
      <c r="K12" s="81">
        <v>0</v>
      </c>
      <c r="L12" s="81">
        <v>0</v>
      </c>
      <c r="M12" s="81">
        <v>117</v>
      </c>
      <c r="N12" s="91">
        <v>6</v>
      </c>
      <c r="O12" s="92">
        <v>1</v>
      </c>
      <c r="P12" s="93">
        <f>N12+O12</f>
        <v>7</v>
      </c>
      <c r="Q12" s="82">
        <f>IFERROR(P12/M12,"-")</f>
        <v>0.05982905982906</v>
      </c>
      <c r="R12" s="81">
        <v>0</v>
      </c>
      <c r="S12" s="81">
        <v>2</v>
      </c>
      <c r="T12" s="82">
        <f>IFERROR(S12/(O12+P12),"-")</f>
        <v>0.25</v>
      </c>
      <c r="U12" s="182"/>
      <c r="V12" s="84">
        <v>3</v>
      </c>
      <c r="W12" s="82">
        <f>IF(P12=0,"-",V12/P12)</f>
        <v>0.42857142857143</v>
      </c>
      <c r="X12" s="186">
        <v>82000</v>
      </c>
      <c r="Y12" s="187">
        <f>IFERROR(X12/P12,"-")</f>
        <v>11714.285714286</v>
      </c>
      <c r="Z12" s="187">
        <f>IFERROR(X12/V12,"-")</f>
        <v>27333.333333333</v>
      </c>
      <c r="AA12" s="188"/>
      <c r="AB12" s="85"/>
      <c r="AC12" s="79"/>
      <c r="AD12" s="94">
        <v>1</v>
      </c>
      <c r="AE12" s="95">
        <f>IF(P12=0,"",IF(AD12=0,"",(AD12/P12)))</f>
        <v>0.14285714285714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0.14285714285714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3</v>
      </c>
      <c r="BO12" s="120">
        <f>IF(P12=0,"",IF(BN12=0,"",(BN12/P12)))</f>
        <v>0.42857142857143</v>
      </c>
      <c r="BP12" s="121">
        <v>1</v>
      </c>
      <c r="BQ12" s="122">
        <f>IFERROR(BP12/BN12,"-")</f>
        <v>0.33333333333333</v>
      </c>
      <c r="BR12" s="123">
        <v>61000</v>
      </c>
      <c r="BS12" s="124">
        <f>IFERROR(BR12/BN12,"-")</f>
        <v>20333.333333333</v>
      </c>
      <c r="BT12" s="125"/>
      <c r="BU12" s="125"/>
      <c r="BV12" s="125">
        <v>1</v>
      </c>
      <c r="BW12" s="126">
        <v>2</v>
      </c>
      <c r="BX12" s="127">
        <f>IF(P12=0,"",IF(BW12=0,"",(BW12/P12)))</f>
        <v>0.28571428571429</v>
      </c>
      <c r="BY12" s="128">
        <v>2</v>
      </c>
      <c r="BZ12" s="129">
        <f>IFERROR(BY12/BW12,"-")</f>
        <v>1</v>
      </c>
      <c r="CA12" s="130">
        <v>21000</v>
      </c>
      <c r="CB12" s="131">
        <f>IFERROR(CA12/BW12,"-")</f>
        <v>10500</v>
      </c>
      <c r="CC12" s="132"/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82000</v>
      </c>
      <c r="CQ12" s="141">
        <v>61000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72</v>
      </c>
      <c r="E13" s="203" t="s">
        <v>73</v>
      </c>
      <c r="F13" s="203" t="s">
        <v>64</v>
      </c>
      <c r="G13" s="203"/>
      <c r="H13" s="90" t="s">
        <v>66</v>
      </c>
      <c r="I13" s="90"/>
      <c r="J13" s="188"/>
      <c r="K13" s="81">
        <v>0</v>
      </c>
      <c r="L13" s="81">
        <v>0</v>
      </c>
      <c r="M13" s="81">
        <v>64</v>
      </c>
      <c r="N13" s="91">
        <v>6</v>
      </c>
      <c r="O13" s="92">
        <v>0</v>
      </c>
      <c r="P13" s="93">
        <f>N13+O13</f>
        <v>6</v>
      </c>
      <c r="Q13" s="82">
        <f>IFERROR(P13/M13,"-")</f>
        <v>0.09375</v>
      </c>
      <c r="R13" s="81">
        <v>0</v>
      </c>
      <c r="S13" s="81">
        <v>2</v>
      </c>
      <c r="T13" s="82">
        <f>IFERROR(S13/(O13+P13),"-")</f>
        <v>0.33333333333333</v>
      </c>
      <c r="U13" s="182"/>
      <c r="V13" s="84">
        <v>1</v>
      </c>
      <c r="W13" s="82">
        <f>IF(P13=0,"-",V13/P13)</f>
        <v>0.16666666666667</v>
      </c>
      <c r="X13" s="186">
        <v>5000</v>
      </c>
      <c r="Y13" s="187">
        <f>IFERROR(X13/P13,"-")</f>
        <v>833.33333333333</v>
      </c>
      <c r="Z13" s="187">
        <f>IFERROR(X13/V13,"-")</f>
        <v>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0.16666666666667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0.16666666666667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0.33333333333333</v>
      </c>
      <c r="BG13" s="112">
        <v>1</v>
      </c>
      <c r="BH13" s="114">
        <f>IFERROR(BG13/BE13,"-")</f>
        <v>0.5</v>
      </c>
      <c r="BI13" s="115">
        <v>5000</v>
      </c>
      <c r="BJ13" s="116">
        <f>IFERROR(BI13/BE13,"-")</f>
        <v>2500</v>
      </c>
      <c r="BK13" s="117">
        <v>1</v>
      </c>
      <c r="BL13" s="117"/>
      <c r="BM13" s="117"/>
      <c r="BN13" s="119">
        <v>2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75</v>
      </c>
      <c r="E14" s="203" t="s">
        <v>76</v>
      </c>
      <c r="F14" s="203" t="s">
        <v>64</v>
      </c>
      <c r="G14" s="203"/>
      <c r="H14" s="90" t="s">
        <v>66</v>
      </c>
      <c r="I14" s="90"/>
      <c r="J14" s="188"/>
      <c r="K14" s="81">
        <v>0</v>
      </c>
      <c r="L14" s="81">
        <v>0</v>
      </c>
      <c r="M14" s="81">
        <v>50</v>
      </c>
      <c r="N14" s="91">
        <v>3</v>
      </c>
      <c r="O14" s="92">
        <v>0</v>
      </c>
      <c r="P14" s="93">
        <f>N14+O14</f>
        <v>3</v>
      </c>
      <c r="Q14" s="82">
        <f>IFERROR(P14/M14,"-")</f>
        <v>0.06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85</v>
      </c>
      <c r="C15" s="203"/>
      <c r="D15" s="203" t="s">
        <v>78</v>
      </c>
      <c r="E15" s="203" t="s">
        <v>78</v>
      </c>
      <c r="F15" s="203" t="s">
        <v>79</v>
      </c>
      <c r="G15" s="203"/>
      <c r="H15" s="90"/>
      <c r="I15" s="90"/>
      <c r="J15" s="188"/>
      <c r="K15" s="81">
        <v>0</v>
      </c>
      <c r="L15" s="81">
        <v>0</v>
      </c>
      <c r="M15" s="81">
        <v>84</v>
      </c>
      <c r="N15" s="91">
        <v>18</v>
      </c>
      <c r="O15" s="92">
        <v>0</v>
      </c>
      <c r="P15" s="93">
        <f>N15+O15</f>
        <v>18</v>
      </c>
      <c r="Q15" s="82">
        <f>IFERROR(P15/M15,"-")</f>
        <v>0.21428571428571</v>
      </c>
      <c r="R15" s="81">
        <v>3</v>
      </c>
      <c r="S15" s="81">
        <v>2</v>
      </c>
      <c r="T15" s="82">
        <f>IFERROR(S15/(O15+P15),"-")</f>
        <v>0.11111111111111</v>
      </c>
      <c r="U15" s="182"/>
      <c r="V15" s="84">
        <v>3</v>
      </c>
      <c r="W15" s="82">
        <f>IF(P15=0,"-",V15/P15)</f>
        <v>0.16666666666667</v>
      </c>
      <c r="X15" s="186">
        <v>929000</v>
      </c>
      <c r="Y15" s="187">
        <f>IFERROR(X15/P15,"-")</f>
        <v>51611.111111111</v>
      </c>
      <c r="Z15" s="187">
        <f>IFERROR(X15/V15,"-")</f>
        <v>309666.66666667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0.055555555555556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0.055555555555556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9</v>
      </c>
      <c r="BO15" s="120">
        <f>IF(P15=0,"",IF(BN15=0,"",(BN15/P15)))</f>
        <v>0.5</v>
      </c>
      <c r="BP15" s="121">
        <v>1</v>
      </c>
      <c r="BQ15" s="122">
        <f>IFERROR(BP15/BN15,"-")</f>
        <v>0.11111111111111</v>
      </c>
      <c r="BR15" s="123">
        <v>64000</v>
      </c>
      <c r="BS15" s="124">
        <f>IFERROR(BR15/BN15,"-")</f>
        <v>7111.1111111111</v>
      </c>
      <c r="BT15" s="125"/>
      <c r="BU15" s="125"/>
      <c r="BV15" s="125">
        <v>1</v>
      </c>
      <c r="BW15" s="126">
        <v>5</v>
      </c>
      <c r="BX15" s="127">
        <f>IF(P15=0,"",IF(BW15=0,"",(BW15/P15)))</f>
        <v>0.27777777777778</v>
      </c>
      <c r="BY15" s="128">
        <v>2</v>
      </c>
      <c r="BZ15" s="129">
        <f>IFERROR(BY15/BW15,"-")</f>
        <v>0.4</v>
      </c>
      <c r="CA15" s="130">
        <v>865000</v>
      </c>
      <c r="CB15" s="131">
        <f>IFERROR(CA15/BW15,"-")</f>
        <v>173000</v>
      </c>
      <c r="CC15" s="132"/>
      <c r="CD15" s="132">
        <v>1</v>
      </c>
      <c r="CE15" s="132">
        <v>1</v>
      </c>
      <c r="CF15" s="133">
        <v>2</v>
      </c>
      <c r="CG15" s="134">
        <f>IF(P15=0,"",IF(CF15=0,"",(CF15/P15)))</f>
        <v>0.11111111111111</v>
      </c>
      <c r="CH15" s="135">
        <v>1</v>
      </c>
      <c r="CI15" s="136">
        <f>IFERROR(CH15/CF15,"-")</f>
        <v>0.5</v>
      </c>
      <c r="CJ15" s="137">
        <v>870000</v>
      </c>
      <c r="CK15" s="138">
        <f>IFERROR(CJ15/CF15,"-")</f>
        <v>435000</v>
      </c>
      <c r="CL15" s="139"/>
      <c r="CM15" s="139"/>
      <c r="CN15" s="139">
        <v>1</v>
      </c>
      <c r="CO15" s="140">
        <v>3</v>
      </c>
      <c r="CP15" s="141">
        <v>929000</v>
      </c>
      <c r="CQ15" s="141">
        <v>870000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0.168</v>
      </c>
      <c r="B16" s="203" t="s">
        <v>86</v>
      </c>
      <c r="C16" s="203"/>
      <c r="D16" s="203" t="s">
        <v>62</v>
      </c>
      <c r="E16" s="203" t="s">
        <v>63</v>
      </c>
      <c r="F16" s="203" t="s">
        <v>87</v>
      </c>
      <c r="G16" s="203" t="s">
        <v>88</v>
      </c>
      <c r="H16" s="90" t="s">
        <v>89</v>
      </c>
      <c r="I16" s="90" t="s">
        <v>90</v>
      </c>
      <c r="J16" s="188">
        <v>125000</v>
      </c>
      <c r="K16" s="81">
        <v>0</v>
      </c>
      <c r="L16" s="81">
        <v>0</v>
      </c>
      <c r="M16" s="81">
        <v>50</v>
      </c>
      <c r="N16" s="91">
        <v>4</v>
      </c>
      <c r="O16" s="92">
        <v>0</v>
      </c>
      <c r="P16" s="93">
        <f>N16+O16</f>
        <v>4</v>
      </c>
      <c r="Q16" s="82">
        <f>IFERROR(P16/M16,"-")</f>
        <v>0.08</v>
      </c>
      <c r="R16" s="81">
        <v>0</v>
      </c>
      <c r="S16" s="81">
        <v>0</v>
      </c>
      <c r="T16" s="82">
        <f>IFERROR(S16/(O16+P16),"-")</f>
        <v>0</v>
      </c>
      <c r="U16" s="182">
        <f>IFERROR(J16/SUM(P16:P19),"-")</f>
        <v>9615.3846153846</v>
      </c>
      <c r="V16" s="84">
        <v>1</v>
      </c>
      <c r="W16" s="82">
        <f>IF(P16=0,"-",V16/P16)</f>
        <v>0.25</v>
      </c>
      <c r="X16" s="186">
        <v>10000</v>
      </c>
      <c r="Y16" s="187">
        <f>IFERROR(X16/P16,"-")</f>
        <v>2500</v>
      </c>
      <c r="Z16" s="187">
        <f>IFERROR(X16/V16,"-")</f>
        <v>10000</v>
      </c>
      <c r="AA16" s="188">
        <f>SUM(X16:X19)-SUM(J16:J19)</f>
        <v>-104000</v>
      </c>
      <c r="AB16" s="85">
        <f>SUM(X16:X19)/SUM(J16:J19)</f>
        <v>0.168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>
        <v>1</v>
      </c>
      <c r="BZ16" s="129">
        <f>IFERROR(BY16/BW16,"-")</f>
        <v>0.5</v>
      </c>
      <c r="CA16" s="130">
        <v>10000</v>
      </c>
      <c r="CB16" s="131">
        <f>IFERROR(CA16/BW16,"-")</f>
        <v>5000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10000</v>
      </c>
      <c r="CQ16" s="141">
        <v>10000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91</v>
      </c>
      <c r="C17" s="203"/>
      <c r="D17" s="203" t="s">
        <v>69</v>
      </c>
      <c r="E17" s="203" t="s">
        <v>70</v>
      </c>
      <c r="F17" s="203" t="s">
        <v>92</v>
      </c>
      <c r="G17" s="203"/>
      <c r="H17" s="90" t="s">
        <v>89</v>
      </c>
      <c r="I17" s="90" t="s">
        <v>93</v>
      </c>
      <c r="J17" s="188"/>
      <c r="K17" s="81">
        <v>0</v>
      </c>
      <c r="L17" s="81">
        <v>0</v>
      </c>
      <c r="M17" s="81">
        <v>31</v>
      </c>
      <c r="N17" s="91">
        <v>2</v>
      </c>
      <c r="O17" s="92">
        <v>0</v>
      </c>
      <c r="P17" s="93">
        <f>N17+O17</f>
        <v>2</v>
      </c>
      <c r="Q17" s="82">
        <f>IFERROR(P17/M17,"-")</f>
        <v>0.064516129032258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94</v>
      </c>
      <c r="C18" s="203"/>
      <c r="D18" s="203" t="s">
        <v>72</v>
      </c>
      <c r="E18" s="203" t="s">
        <v>73</v>
      </c>
      <c r="F18" s="203" t="s">
        <v>87</v>
      </c>
      <c r="G18" s="203"/>
      <c r="H18" s="90" t="s">
        <v>89</v>
      </c>
      <c r="I18" s="90" t="s">
        <v>95</v>
      </c>
      <c r="J18" s="188"/>
      <c r="K18" s="81">
        <v>0</v>
      </c>
      <c r="L18" s="81">
        <v>0</v>
      </c>
      <c r="M18" s="81">
        <v>12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96</v>
      </c>
      <c r="C19" s="203"/>
      <c r="D19" s="203" t="s">
        <v>78</v>
      </c>
      <c r="E19" s="203" t="s">
        <v>78</v>
      </c>
      <c r="F19" s="203" t="s">
        <v>79</v>
      </c>
      <c r="G19" s="203"/>
      <c r="H19" s="90"/>
      <c r="I19" s="90"/>
      <c r="J19" s="188"/>
      <c r="K19" s="81">
        <v>0</v>
      </c>
      <c r="L19" s="81">
        <v>0</v>
      </c>
      <c r="M19" s="81">
        <v>15</v>
      </c>
      <c r="N19" s="91">
        <v>7</v>
      </c>
      <c r="O19" s="92">
        <v>0</v>
      </c>
      <c r="P19" s="93">
        <f>N19+O19</f>
        <v>7</v>
      </c>
      <c r="Q19" s="82">
        <f>IFERROR(P19/M19,"-")</f>
        <v>0.46666666666667</v>
      </c>
      <c r="R19" s="81">
        <v>1</v>
      </c>
      <c r="S19" s="81">
        <v>1</v>
      </c>
      <c r="T19" s="82">
        <f>IFERROR(S19/(O19+P19),"-")</f>
        <v>0.14285714285714</v>
      </c>
      <c r="U19" s="182"/>
      <c r="V19" s="84">
        <v>0</v>
      </c>
      <c r="W19" s="82">
        <f>IF(P19=0,"-",V19/P19)</f>
        <v>0</v>
      </c>
      <c r="X19" s="186">
        <v>11000</v>
      </c>
      <c r="Y19" s="187">
        <f>IFERROR(X19/P19,"-")</f>
        <v>1571.4285714286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5</v>
      </c>
      <c r="BO19" s="120">
        <f>IF(P19=0,"",IF(BN19=0,"",(BN19/P19)))</f>
        <v>0.71428571428571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0.28571428571429</v>
      </c>
      <c r="BY19" s="128">
        <v>2</v>
      </c>
      <c r="BZ19" s="129">
        <f>IFERROR(BY19/BW19,"-")</f>
        <v>1</v>
      </c>
      <c r="CA19" s="130">
        <v>129000</v>
      </c>
      <c r="CB19" s="131">
        <f>IFERROR(CA19/BW19,"-")</f>
        <v>64500</v>
      </c>
      <c r="CC19" s="132"/>
      <c r="CD19" s="132"/>
      <c r="CE19" s="132">
        <v>2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11000</v>
      </c>
      <c r="CQ19" s="141">
        <v>118000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</v>
      </c>
      <c r="B20" s="203" t="s">
        <v>97</v>
      </c>
      <c r="C20" s="203"/>
      <c r="D20" s="203" t="s">
        <v>98</v>
      </c>
      <c r="E20" s="203" t="s">
        <v>63</v>
      </c>
      <c r="F20" s="203" t="s">
        <v>87</v>
      </c>
      <c r="G20" s="203" t="s">
        <v>99</v>
      </c>
      <c r="H20" s="90" t="s">
        <v>100</v>
      </c>
      <c r="I20" s="90" t="s">
        <v>101</v>
      </c>
      <c r="J20" s="188">
        <v>100000</v>
      </c>
      <c r="K20" s="81">
        <v>0</v>
      </c>
      <c r="L20" s="81">
        <v>0</v>
      </c>
      <c r="M20" s="81">
        <v>33</v>
      </c>
      <c r="N20" s="91">
        <v>1</v>
      </c>
      <c r="O20" s="92">
        <v>0</v>
      </c>
      <c r="P20" s="93">
        <f>N20+O20</f>
        <v>1</v>
      </c>
      <c r="Q20" s="82">
        <f>IFERROR(P20/M20,"-")</f>
        <v>0.03030303030303</v>
      </c>
      <c r="R20" s="81">
        <v>0</v>
      </c>
      <c r="S20" s="81">
        <v>0</v>
      </c>
      <c r="T20" s="82">
        <f>IFERROR(S20/(O20+P20),"-")</f>
        <v>0</v>
      </c>
      <c r="U20" s="182">
        <f>IFERROR(J20/SUM(P20:P22),"-")</f>
        <v>50000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SUM(X20:X22)-SUM(J20:J22)</f>
        <v>-100000</v>
      </c>
      <c r="AB20" s="85">
        <f>SUM(X20:X22)/SUM(J20:J22)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1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103</v>
      </c>
      <c r="E21" s="203" t="s">
        <v>104</v>
      </c>
      <c r="F21" s="203" t="s">
        <v>92</v>
      </c>
      <c r="G21" s="203"/>
      <c r="H21" s="90" t="s">
        <v>100</v>
      </c>
      <c r="I21" s="90" t="s">
        <v>105</v>
      </c>
      <c r="J21" s="188"/>
      <c r="K21" s="81">
        <v>0</v>
      </c>
      <c r="L21" s="81">
        <v>0</v>
      </c>
      <c r="M21" s="81">
        <v>25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78</v>
      </c>
      <c r="E22" s="203" t="s">
        <v>78</v>
      </c>
      <c r="F22" s="203" t="s">
        <v>79</v>
      </c>
      <c r="G22" s="203"/>
      <c r="H22" s="90"/>
      <c r="I22" s="90"/>
      <c r="J22" s="188"/>
      <c r="K22" s="81">
        <v>0</v>
      </c>
      <c r="L22" s="81">
        <v>0</v>
      </c>
      <c r="M22" s="81">
        <v>9</v>
      </c>
      <c r="N22" s="91">
        <v>1</v>
      </c>
      <c r="O22" s="92">
        <v>0</v>
      </c>
      <c r="P22" s="93">
        <f>N22+O22</f>
        <v>1</v>
      </c>
      <c r="Q22" s="82">
        <f>IFERROR(P22/M22,"-")</f>
        <v>0.11111111111111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0.67916666666667</v>
      </c>
      <c r="B23" s="203" t="s">
        <v>107</v>
      </c>
      <c r="C23" s="203"/>
      <c r="D23" s="203" t="s">
        <v>108</v>
      </c>
      <c r="E23" s="203" t="s">
        <v>109</v>
      </c>
      <c r="F23" s="203" t="s">
        <v>110</v>
      </c>
      <c r="G23" s="203" t="s">
        <v>111</v>
      </c>
      <c r="H23" s="90" t="s">
        <v>112</v>
      </c>
      <c r="I23" s="90" t="s">
        <v>113</v>
      </c>
      <c r="J23" s="188">
        <v>120000</v>
      </c>
      <c r="K23" s="81">
        <v>0</v>
      </c>
      <c r="L23" s="81">
        <v>0</v>
      </c>
      <c r="M23" s="81">
        <v>69</v>
      </c>
      <c r="N23" s="91">
        <v>7</v>
      </c>
      <c r="O23" s="92">
        <v>0</v>
      </c>
      <c r="P23" s="93">
        <f>N23+O23</f>
        <v>7</v>
      </c>
      <c r="Q23" s="82">
        <f>IFERROR(P23/M23,"-")</f>
        <v>0.10144927536232</v>
      </c>
      <c r="R23" s="81">
        <v>0</v>
      </c>
      <c r="S23" s="81">
        <v>0</v>
      </c>
      <c r="T23" s="82">
        <f>IFERROR(S23/(O23+P23),"-")</f>
        <v>0</v>
      </c>
      <c r="U23" s="182">
        <f>IFERROR(J23/SUM(P23:P24),"-")</f>
        <v>10909.090909091</v>
      </c>
      <c r="V23" s="84">
        <v>3</v>
      </c>
      <c r="W23" s="82">
        <f>IF(P23=0,"-",V23/P23)</f>
        <v>0.42857142857143</v>
      </c>
      <c r="X23" s="186">
        <v>81500</v>
      </c>
      <c r="Y23" s="187">
        <f>IFERROR(X23/P23,"-")</f>
        <v>11642.857142857</v>
      </c>
      <c r="Z23" s="187">
        <f>IFERROR(X23/V23,"-")</f>
        <v>27166.666666667</v>
      </c>
      <c r="AA23" s="188">
        <f>SUM(X23:X24)-SUM(J23:J24)</f>
        <v>-38500</v>
      </c>
      <c r="AB23" s="85">
        <f>SUM(X23:X24)/SUM(J23:J24)</f>
        <v>0.67916666666667</v>
      </c>
      <c r="AC23" s="79"/>
      <c r="AD23" s="94">
        <v>1</v>
      </c>
      <c r="AE23" s="95">
        <f>IF(P23=0,"",IF(AD23=0,"",(AD23/P23)))</f>
        <v>0.14285714285714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0.14285714285714</v>
      </c>
      <c r="BG23" s="112">
        <v>1</v>
      </c>
      <c r="BH23" s="114">
        <f>IFERROR(BG23/BE23,"-")</f>
        <v>1</v>
      </c>
      <c r="BI23" s="115">
        <v>3000</v>
      </c>
      <c r="BJ23" s="116">
        <f>IFERROR(BI23/BE23,"-")</f>
        <v>3000</v>
      </c>
      <c r="BK23" s="117">
        <v>1</v>
      </c>
      <c r="BL23" s="117"/>
      <c r="BM23" s="117"/>
      <c r="BN23" s="119">
        <v>3</v>
      </c>
      <c r="BO23" s="120">
        <f>IF(P23=0,"",IF(BN23=0,"",(BN23/P23)))</f>
        <v>0.42857142857143</v>
      </c>
      <c r="BP23" s="121">
        <v>1</v>
      </c>
      <c r="BQ23" s="122">
        <f>IFERROR(BP23/BN23,"-")</f>
        <v>0.33333333333333</v>
      </c>
      <c r="BR23" s="123">
        <v>3000</v>
      </c>
      <c r="BS23" s="124">
        <f>IFERROR(BR23/BN23,"-")</f>
        <v>1000</v>
      </c>
      <c r="BT23" s="125">
        <v>1</v>
      </c>
      <c r="BU23" s="125"/>
      <c r="BV23" s="125"/>
      <c r="BW23" s="126">
        <v>2</v>
      </c>
      <c r="BX23" s="127">
        <f>IF(P23=0,"",IF(BW23=0,"",(BW23/P23)))</f>
        <v>0.28571428571429</v>
      </c>
      <c r="BY23" s="128">
        <v>1</v>
      </c>
      <c r="BZ23" s="129">
        <f>IFERROR(BY23/BW23,"-")</f>
        <v>0.5</v>
      </c>
      <c r="CA23" s="130">
        <v>75500</v>
      </c>
      <c r="CB23" s="131">
        <f>IFERROR(CA23/BW23,"-")</f>
        <v>37750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3</v>
      </c>
      <c r="CP23" s="141">
        <v>81500</v>
      </c>
      <c r="CQ23" s="141">
        <v>75500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108</v>
      </c>
      <c r="E24" s="203" t="s">
        <v>109</v>
      </c>
      <c r="F24" s="203" t="s">
        <v>79</v>
      </c>
      <c r="G24" s="203"/>
      <c r="H24" s="90"/>
      <c r="I24" s="90"/>
      <c r="J24" s="188"/>
      <c r="K24" s="81">
        <v>0</v>
      </c>
      <c r="L24" s="81">
        <v>0</v>
      </c>
      <c r="M24" s="81">
        <v>6</v>
      </c>
      <c r="N24" s="91">
        <v>4</v>
      </c>
      <c r="O24" s="92">
        <v>0</v>
      </c>
      <c r="P24" s="93">
        <f>N24+O24</f>
        <v>4</v>
      </c>
      <c r="Q24" s="82">
        <f>IFERROR(P24/M24,"-")</f>
        <v>0.66666666666667</v>
      </c>
      <c r="R24" s="81">
        <v>0</v>
      </c>
      <c r="S24" s="81">
        <v>1</v>
      </c>
      <c r="T24" s="82">
        <f>IFERROR(S24/(O24+P24),"-")</f>
        <v>0.25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2</v>
      </c>
      <c r="BX24" s="127">
        <f>IF(P24=0,"",IF(BW24=0,"",(BW24/P24)))</f>
        <v>0.5</v>
      </c>
      <c r="BY24" s="128">
        <v>1</v>
      </c>
      <c r="BZ24" s="129">
        <f>IFERROR(BY24/BW24,"-")</f>
        <v>0.5</v>
      </c>
      <c r="CA24" s="130">
        <v>3000</v>
      </c>
      <c r="CB24" s="131">
        <f>IFERROR(CA24/BW24,"-")</f>
        <v>1500</v>
      </c>
      <c r="CC24" s="132">
        <v>1</v>
      </c>
      <c r="CD24" s="132"/>
      <c r="CE24" s="132"/>
      <c r="CF24" s="133">
        <v>1</v>
      </c>
      <c r="CG24" s="134">
        <f>IF(P24=0,"",IF(CF24=0,"",(CF24/P24)))</f>
        <v>0.25</v>
      </c>
      <c r="CH24" s="135">
        <v>1</v>
      </c>
      <c r="CI24" s="136">
        <f>IFERROR(CH24/CF24,"-")</f>
        <v>1</v>
      </c>
      <c r="CJ24" s="137">
        <v>3000</v>
      </c>
      <c r="CK24" s="138">
        <f>IFERROR(CJ24/CF24,"-")</f>
        <v>3000</v>
      </c>
      <c r="CL24" s="139">
        <v>1</v>
      </c>
      <c r="CM24" s="139"/>
      <c r="CN24" s="139"/>
      <c r="CO24" s="140">
        <v>0</v>
      </c>
      <c r="CP24" s="141">
        <v>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0.10666666666667</v>
      </c>
      <c r="B25" s="203" t="s">
        <v>115</v>
      </c>
      <c r="C25" s="203"/>
      <c r="D25" s="203" t="s">
        <v>108</v>
      </c>
      <c r="E25" s="203" t="s">
        <v>109</v>
      </c>
      <c r="F25" s="203" t="s">
        <v>64</v>
      </c>
      <c r="G25" s="203" t="s">
        <v>65</v>
      </c>
      <c r="H25" s="90" t="s">
        <v>112</v>
      </c>
      <c r="I25" s="204" t="s">
        <v>116</v>
      </c>
      <c r="J25" s="188">
        <v>150000</v>
      </c>
      <c r="K25" s="81">
        <v>0</v>
      </c>
      <c r="L25" s="81">
        <v>0</v>
      </c>
      <c r="M25" s="81">
        <v>93</v>
      </c>
      <c r="N25" s="91">
        <v>13</v>
      </c>
      <c r="O25" s="92">
        <v>0</v>
      </c>
      <c r="P25" s="93">
        <f>N25+O25</f>
        <v>13</v>
      </c>
      <c r="Q25" s="82">
        <f>IFERROR(P25/M25,"-")</f>
        <v>0.13978494623656</v>
      </c>
      <c r="R25" s="81">
        <v>0</v>
      </c>
      <c r="S25" s="81">
        <v>4</v>
      </c>
      <c r="T25" s="82">
        <f>IFERROR(S25/(O25+P25),"-")</f>
        <v>0.30769230769231</v>
      </c>
      <c r="U25" s="182">
        <f>IFERROR(J25/SUM(P25:P26),"-")</f>
        <v>8823.5294117647</v>
      </c>
      <c r="V25" s="84">
        <v>2</v>
      </c>
      <c r="W25" s="82">
        <f>IF(P25=0,"-",V25/P25)</f>
        <v>0.15384615384615</v>
      </c>
      <c r="X25" s="186">
        <v>6000</v>
      </c>
      <c r="Y25" s="187">
        <f>IFERROR(X25/P25,"-")</f>
        <v>461.53846153846</v>
      </c>
      <c r="Z25" s="187">
        <f>IFERROR(X25/V25,"-")</f>
        <v>3000</v>
      </c>
      <c r="AA25" s="188">
        <f>SUM(X25:X26)-SUM(J25:J26)</f>
        <v>-134000</v>
      </c>
      <c r="AB25" s="85">
        <f>SUM(X25:X26)/SUM(J25:J26)</f>
        <v>0.10666666666667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0.076923076923077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0.23076923076923</v>
      </c>
      <c r="BG25" s="112">
        <v>1</v>
      </c>
      <c r="BH25" s="114">
        <f>IFERROR(BG25/BE25,"-")</f>
        <v>0.33333333333333</v>
      </c>
      <c r="BI25" s="115">
        <v>5000</v>
      </c>
      <c r="BJ25" s="116">
        <f>IFERROR(BI25/BE25,"-")</f>
        <v>1666.6666666667</v>
      </c>
      <c r="BK25" s="117">
        <v>1</v>
      </c>
      <c r="BL25" s="117"/>
      <c r="BM25" s="117"/>
      <c r="BN25" s="119">
        <v>7</v>
      </c>
      <c r="BO25" s="120">
        <f>IF(P25=0,"",IF(BN25=0,"",(BN25/P25)))</f>
        <v>0.53846153846154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0.15384615384615</v>
      </c>
      <c r="BY25" s="128">
        <v>1</v>
      </c>
      <c r="BZ25" s="129">
        <f>IFERROR(BY25/BW25,"-")</f>
        <v>0.5</v>
      </c>
      <c r="CA25" s="130">
        <v>1000</v>
      </c>
      <c r="CB25" s="131">
        <f>IFERROR(CA25/BW25,"-")</f>
        <v>500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6000</v>
      </c>
      <c r="CQ25" s="141">
        <v>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117</v>
      </c>
      <c r="C26" s="203"/>
      <c r="D26" s="203" t="s">
        <v>108</v>
      </c>
      <c r="E26" s="203" t="s">
        <v>109</v>
      </c>
      <c r="F26" s="203" t="s">
        <v>79</v>
      </c>
      <c r="G26" s="203"/>
      <c r="H26" s="90"/>
      <c r="I26" s="90"/>
      <c r="J26" s="188"/>
      <c r="K26" s="81">
        <v>0</v>
      </c>
      <c r="L26" s="81">
        <v>0</v>
      </c>
      <c r="M26" s="81">
        <v>38</v>
      </c>
      <c r="N26" s="91">
        <v>4</v>
      </c>
      <c r="O26" s="92">
        <v>0</v>
      </c>
      <c r="P26" s="93">
        <f>N26+O26</f>
        <v>4</v>
      </c>
      <c r="Q26" s="82">
        <f>IFERROR(P26/M26,"-")</f>
        <v>0.10526315789474</v>
      </c>
      <c r="R26" s="81">
        <v>0</v>
      </c>
      <c r="S26" s="81">
        <v>2</v>
      </c>
      <c r="T26" s="82">
        <f>IFERROR(S26/(O26+P26),"-")</f>
        <v>0.5</v>
      </c>
      <c r="U26" s="182"/>
      <c r="V26" s="84">
        <v>1</v>
      </c>
      <c r="W26" s="82">
        <f>IF(P26=0,"-",V26/P26)</f>
        <v>0.25</v>
      </c>
      <c r="X26" s="186">
        <v>10000</v>
      </c>
      <c r="Y26" s="187">
        <f>IFERROR(X26/P26,"-")</f>
        <v>2500</v>
      </c>
      <c r="Z26" s="187">
        <f>IFERROR(X26/V26,"-")</f>
        <v>10000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>
        <v>1</v>
      </c>
      <c r="BZ26" s="129">
        <f>IFERROR(BY26/BW26,"-")</f>
        <v>1</v>
      </c>
      <c r="CA26" s="130">
        <v>10000</v>
      </c>
      <c r="CB26" s="131">
        <f>IFERROR(CA26/BW26,"-")</f>
        <v>10000</v>
      </c>
      <c r="CC26" s="132"/>
      <c r="CD26" s="132">
        <v>1</v>
      </c>
      <c r="CE26" s="132"/>
      <c r="CF26" s="133">
        <v>1</v>
      </c>
      <c r="CG26" s="134">
        <f>IF(P26=0,"",IF(CF26=0,"",(CF26/P26)))</f>
        <v>0.25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10000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</v>
      </c>
      <c r="B27" s="203" t="s">
        <v>118</v>
      </c>
      <c r="C27" s="203"/>
      <c r="D27" s="203" t="s">
        <v>108</v>
      </c>
      <c r="E27" s="203" t="s">
        <v>109</v>
      </c>
      <c r="F27" s="203" t="s">
        <v>92</v>
      </c>
      <c r="G27" s="203" t="s">
        <v>119</v>
      </c>
      <c r="H27" s="90" t="s">
        <v>120</v>
      </c>
      <c r="I27" s="205" t="s">
        <v>121</v>
      </c>
      <c r="J27" s="188">
        <v>150000</v>
      </c>
      <c r="K27" s="81">
        <v>0</v>
      </c>
      <c r="L27" s="81">
        <v>0</v>
      </c>
      <c r="M27" s="81">
        <v>73</v>
      </c>
      <c r="N27" s="91">
        <v>4</v>
      </c>
      <c r="O27" s="92">
        <v>1</v>
      </c>
      <c r="P27" s="93">
        <f>N27+O27</f>
        <v>5</v>
      </c>
      <c r="Q27" s="82">
        <f>IFERROR(P27/M27,"-")</f>
        <v>0.068493150684932</v>
      </c>
      <c r="R27" s="81">
        <v>0</v>
      </c>
      <c r="S27" s="81">
        <v>1</v>
      </c>
      <c r="T27" s="82">
        <f>IFERROR(S27/(O27+P27),"-")</f>
        <v>0.16666666666667</v>
      </c>
      <c r="U27" s="182">
        <f>IFERROR(J27/SUM(P27:P28),"-")</f>
        <v>16666.666666667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-150000</v>
      </c>
      <c r="AB27" s="85">
        <f>SUM(X27:X28)/SUM(J27:J28)</f>
        <v>0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0.4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0.2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108</v>
      </c>
      <c r="E28" s="203" t="s">
        <v>109</v>
      </c>
      <c r="F28" s="203" t="s">
        <v>79</v>
      </c>
      <c r="G28" s="203"/>
      <c r="H28" s="90"/>
      <c r="I28" s="90"/>
      <c r="J28" s="188"/>
      <c r="K28" s="81">
        <v>0</v>
      </c>
      <c r="L28" s="81">
        <v>0</v>
      </c>
      <c r="M28" s="81">
        <v>9</v>
      </c>
      <c r="N28" s="91">
        <v>4</v>
      </c>
      <c r="O28" s="92">
        <v>0</v>
      </c>
      <c r="P28" s="93">
        <f>N28+O28</f>
        <v>4</v>
      </c>
      <c r="Q28" s="82">
        <f>IFERROR(P28/M28,"-")</f>
        <v>0.44444444444444</v>
      </c>
      <c r="R28" s="81">
        <v>0</v>
      </c>
      <c r="S28" s="81">
        <v>1</v>
      </c>
      <c r="T28" s="82">
        <f>IFERROR(S28/(O28+P28),"-")</f>
        <v>0.25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3</v>
      </c>
      <c r="BX28" s="127">
        <f>IF(P28=0,"",IF(BW28=0,"",(BW28/P28)))</f>
        <v>0.75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 t="str">
        <f>AB29</f>
        <v>0</v>
      </c>
      <c r="B29" s="203" t="s">
        <v>123</v>
      </c>
      <c r="C29" s="203"/>
      <c r="D29" s="203"/>
      <c r="E29" s="203"/>
      <c r="F29" s="203" t="s">
        <v>110</v>
      </c>
      <c r="G29" s="203" t="s">
        <v>124</v>
      </c>
      <c r="H29" s="90" t="s">
        <v>125</v>
      </c>
      <c r="I29" s="90" t="s">
        <v>126</v>
      </c>
      <c r="J29" s="188">
        <v>0</v>
      </c>
      <c r="K29" s="81">
        <v>0</v>
      </c>
      <c r="L29" s="81">
        <v>0</v>
      </c>
      <c r="M29" s="81">
        <v>42</v>
      </c>
      <c r="N29" s="91">
        <v>2</v>
      </c>
      <c r="O29" s="92">
        <v>0</v>
      </c>
      <c r="P29" s="93">
        <f>N29+O29</f>
        <v>2</v>
      </c>
      <c r="Q29" s="82">
        <f>IFERROR(P29/M29,"-")</f>
        <v>0.047619047619048</v>
      </c>
      <c r="R29" s="81">
        <v>0</v>
      </c>
      <c r="S29" s="81">
        <v>2</v>
      </c>
      <c r="T29" s="82">
        <f>IFERROR(S29/(O29+P29),"-")</f>
        <v>1</v>
      </c>
      <c r="U29" s="182">
        <f>IFERROR(J29/SUM(P29:P30),"-")</f>
        <v>0</v>
      </c>
      <c r="V29" s="84">
        <v>1</v>
      </c>
      <c r="W29" s="82">
        <f>IF(P29=0,"-",V29/P29)</f>
        <v>0.5</v>
      </c>
      <c r="X29" s="186">
        <v>8000</v>
      </c>
      <c r="Y29" s="187">
        <f>IFERROR(X29/P29,"-")</f>
        <v>4000</v>
      </c>
      <c r="Z29" s="187">
        <f>IFERROR(X29/V29,"-")</f>
        <v>8000</v>
      </c>
      <c r="AA29" s="188">
        <f>SUM(X29:X30)-SUM(J29:J30)</f>
        <v>8000</v>
      </c>
      <c r="AB29" s="85" t="str">
        <f>SUM(X29:X30)/SUM(J29:J30)</f>
        <v>0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1</v>
      </c>
      <c r="BP29" s="121">
        <v>1</v>
      </c>
      <c r="BQ29" s="122">
        <f>IFERROR(BP29/BN29,"-")</f>
        <v>0.5</v>
      </c>
      <c r="BR29" s="123">
        <v>8000</v>
      </c>
      <c r="BS29" s="124">
        <f>IFERROR(BR29/BN29,"-")</f>
        <v>4000</v>
      </c>
      <c r="BT29" s="125"/>
      <c r="BU29" s="125">
        <v>1</v>
      </c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8000</v>
      </c>
      <c r="CQ29" s="141">
        <v>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/>
      <c r="E30" s="203"/>
      <c r="F30" s="203" t="s">
        <v>79</v>
      </c>
      <c r="G30" s="203"/>
      <c r="H30" s="90"/>
      <c r="I30" s="90"/>
      <c r="J30" s="188"/>
      <c r="K30" s="81">
        <v>0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30"/>
      <c r="B31" s="87"/>
      <c r="C31" s="88"/>
      <c r="D31" s="88"/>
      <c r="E31" s="88"/>
      <c r="F31" s="89"/>
      <c r="G31" s="90"/>
      <c r="H31" s="90"/>
      <c r="I31" s="90"/>
      <c r="J31" s="192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59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30"/>
      <c r="B32" s="37"/>
      <c r="C32" s="21"/>
      <c r="D32" s="21"/>
      <c r="E32" s="21"/>
      <c r="F32" s="22"/>
      <c r="G32" s="36"/>
      <c r="H32" s="36"/>
      <c r="I32" s="75"/>
      <c r="J32" s="193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61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19">
        <f>AB33</f>
        <v>0.91189591078067</v>
      </c>
      <c r="B33" s="39"/>
      <c r="C33" s="39"/>
      <c r="D33" s="39"/>
      <c r="E33" s="39"/>
      <c r="F33" s="39"/>
      <c r="G33" s="40" t="s">
        <v>128</v>
      </c>
      <c r="H33" s="40"/>
      <c r="I33" s="40"/>
      <c r="J33" s="190">
        <f>SUM(J6:J32)</f>
        <v>1345000</v>
      </c>
      <c r="K33" s="41">
        <f>SUM(K6:K32)</f>
        <v>0</v>
      </c>
      <c r="L33" s="41">
        <f>SUM(L6:L32)</f>
        <v>0</v>
      </c>
      <c r="M33" s="41">
        <f>SUM(M6:M32)</f>
        <v>1204</v>
      </c>
      <c r="N33" s="41">
        <f>SUM(N6:N32)</f>
        <v>121</v>
      </c>
      <c r="O33" s="41">
        <f>SUM(O6:O32)</f>
        <v>4</v>
      </c>
      <c r="P33" s="41">
        <f>SUM(P6:P32)</f>
        <v>125</v>
      </c>
      <c r="Q33" s="42">
        <f>IFERROR(P33/M33,"-")</f>
        <v>0.10382059800664</v>
      </c>
      <c r="R33" s="78">
        <f>SUM(R6:R32)</f>
        <v>7</v>
      </c>
      <c r="S33" s="78">
        <f>SUM(S6:S32)</f>
        <v>29</v>
      </c>
      <c r="T33" s="42">
        <f>IFERROR(R33/P33,"-")</f>
        <v>0.056</v>
      </c>
      <c r="U33" s="184">
        <f>IFERROR(J33/P33,"-")</f>
        <v>10760</v>
      </c>
      <c r="V33" s="44">
        <f>SUM(V6:V32)</f>
        <v>20</v>
      </c>
      <c r="W33" s="42">
        <f>IFERROR(V33/P33,"-")</f>
        <v>0.16</v>
      </c>
      <c r="X33" s="190">
        <f>SUM(X6:X32)</f>
        <v>1226500</v>
      </c>
      <c r="Y33" s="190">
        <f>IFERROR(X33/P33,"-")</f>
        <v>9812</v>
      </c>
      <c r="Z33" s="190">
        <f>IFERROR(X33/V33,"-")</f>
        <v>61325</v>
      </c>
      <c r="AA33" s="190">
        <f>X33-J33</f>
        <v>-118500</v>
      </c>
      <c r="AB33" s="47">
        <f>X33/J33</f>
        <v>0.91189591078067</v>
      </c>
      <c r="AC33" s="60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19"/>
    <mergeCell ref="J16:J19"/>
    <mergeCell ref="U16:U19"/>
    <mergeCell ref="AA16:AA19"/>
    <mergeCell ref="AB16:AB19"/>
    <mergeCell ref="A20:A22"/>
    <mergeCell ref="J20:J22"/>
    <mergeCell ref="U20:U22"/>
    <mergeCell ref="AA20:AA22"/>
    <mergeCell ref="AB20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1.9125</v>
      </c>
      <c r="B6" s="203" t="s">
        <v>130</v>
      </c>
      <c r="C6" s="203" t="s">
        <v>131</v>
      </c>
      <c r="D6" s="203" t="s">
        <v>132</v>
      </c>
      <c r="E6" s="203" t="s">
        <v>133</v>
      </c>
      <c r="F6" s="203" t="s">
        <v>64</v>
      </c>
      <c r="G6" s="203" t="s">
        <v>134</v>
      </c>
      <c r="H6" s="90" t="s">
        <v>135</v>
      </c>
      <c r="I6" s="90" t="s">
        <v>136</v>
      </c>
      <c r="J6" s="188">
        <v>80000</v>
      </c>
      <c r="K6" s="81">
        <v>0</v>
      </c>
      <c r="L6" s="81">
        <v>0</v>
      </c>
      <c r="M6" s="81">
        <v>101</v>
      </c>
      <c r="N6" s="91">
        <v>18</v>
      </c>
      <c r="O6" s="92">
        <v>0</v>
      </c>
      <c r="P6" s="93">
        <f>N6+O6</f>
        <v>18</v>
      </c>
      <c r="Q6" s="82">
        <f>IFERROR(P6/M6,"-")</f>
        <v>0.17821782178218</v>
      </c>
      <c r="R6" s="81">
        <v>1</v>
      </c>
      <c r="S6" s="81">
        <v>3</v>
      </c>
      <c r="T6" s="82">
        <f>IFERROR(S6/(O6+P6),"-")</f>
        <v>0.16666666666667</v>
      </c>
      <c r="U6" s="182">
        <f>IFERROR(J6/SUM(P6:P7),"-")</f>
        <v>3478.2608695652</v>
      </c>
      <c r="V6" s="84">
        <v>2</v>
      </c>
      <c r="W6" s="82">
        <f>IF(P6=0,"-",V6/P6)</f>
        <v>0.11111111111111</v>
      </c>
      <c r="X6" s="186">
        <v>153000</v>
      </c>
      <c r="Y6" s="187">
        <f>IFERROR(X6/P6,"-")</f>
        <v>8500</v>
      </c>
      <c r="Z6" s="187">
        <f>IFERROR(X6/V6,"-")</f>
        <v>76500</v>
      </c>
      <c r="AA6" s="188">
        <f>SUM(X6:X7)-SUM(J6:J7)</f>
        <v>73000</v>
      </c>
      <c r="AB6" s="85">
        <f>SUM(X6:X7)/SUM(J6:J7)</f>
        <v>1.9125</v>
      </c>
      <c r="AC6" s="79"/>
      <c r="AD6" s="94">
        <v>2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0.22222222222222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0.055555555555556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0.38888888888889</v>
      </c>
      <c r="BP6" s="121">
        <v>3</v>
      </c>
      <c r="BQ6" s="122">
        <f>IFERROR(BP6/BN6,"-")</f>
        <v>0.42857142857143</v>
      </c>
      <c r="BR6" s="123">
        <v>1328000</v>
      </c>
      <c r="BS6" s="124">
        <f>IFERROR(BR6/BN6,"-")</f>
        <v>189714.28571429</v>
      </c>
      <c r="BT6" s="125"/>
      <c r="BU6" s="125"/>
      <c r="BV6" s="125">
        <v>3</v>
      </c>
      <c r="BW6" s="126">
        <v>1</v>
      </c>
      <c r="BX6" s="127">
        <f>IF(P6=0,"",IF(BW6=0,"",(BW6/P6)))</f>
        <v>0.055555555555556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153000</v>
      </c>
      <c r="CQ6" s="141">
        <v>1175000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137</v>
      </c>
      <c r="C7" s="203"/>
      <c r="D7" s="203"/>
      <c r="E7" s="203"/>
      <c r="F7" s="203" t="s">
        <v>79</v>
      </c>
      <c r="G7" s="203"/>
      <c r="H7" s="90"/>
      <c r="I7" s="90"/>
      <c r="J7" s="188"/>
      <c r="K7" s="81">
        <v>0</v>
      </c>
      <c r="L7" s="81">
        <v>0</v>
      </c>
      <c r="M7" s="81">
        <v>8</v>
      </c>
      <c r="N7" s="91">
        <v>5</v>
      </c>
      <c r="O7" s="92">
        <v>0</v>
      </c>
      <c r="P7" s="93">
        <f>N7+O7</f>
        <v>5</v>
      </c>
      <c r="Q7" s="82">
        <f>IFERROR(P7/M7,"-")</f>
        <v>0.625</v>
      </c>
      <c r="R7" s="81">
        <v>0</v>
      </c>
      <c r="S7" s="81">
        <v>2</v>
      </c>
      <c r="T7" s="82">
        <f>IFERROR(S7/(O7+P7),"-")</f>
        <v>0.4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1.9125</v>
      </c>
      <c r="B10" s="39"/>
      <c r="C10" s="39"/>
      <c r="D10" s="39"/>
      <c r="E10" s="39"/>
      <c r="F10" s="39"/>
      <c r="G10" s="40" t="s">
        <v>138</v>
      </c>
      <c r="H10" s="40"/>
      <c r="I10" s="40"/>
      <c r="J10" s="190">
        <f>SUM(J6:J9)</f>
        <v>80000</v>
      </c>
      <c r="K10" s="41">
        <f>SUM(K6:K9)</f>
        <v>0</v>
      </c>
      <c r="L10" s="41">
        <f>SUM(L6:L9)</f>
        <v>0</v>
      </c>
      <c r="M10" s="41">
        <f>SUM(M6:M9)</f>
        <v>109</v>
      </c>
      <c r="N10" s="41">
        <f>SUM(N6:N9)</f>
        <v>23</v>
      </c>
      <c r="O10" s="41">
        <f>SUM(O6:O9)</f>
        <v>0</v>
      </c>
      <c r="P10" s="41">
        <f>SUM(P6:P9)</f>
        <v>23</v>
      </c>
      <c r="Q10" s="42">
        <f>IFERROR(P10/M10,"-")</f>
        <v>0.21100917431193</v>
      </c>
      <c r="R10" s="78">
        <f>SUM(R6:R9)</f>
        <v>1</v>
      </c>
      <c r="S10" s="78">
        <f>SUM(S6:S9)</f>
        <v>5</v>
      </c>
      <c r="T10" s="42">
        <f>IFERROR(R10/P10,"-")</f>
        <v>0.043478260869565</v>
      </c>
      <c r="U10" s="184">
        <f>IFERROR(J10/P10,"-")</f>
        <v>3478.2608695652</v>
      </c>
      <c r="V10" s="44">
        <f>SUM(V6:V9)</f>
        <v>2</v>
      </c>
      <c r="W10" s="42">
        <f>IFERROR(V10/P10,"-")</f>
        <v>0.08695652173913</v>
      </c>
      <c r="X10" s="190">
        <f>SUM(X6:X9)</f>
        <v>153000</v>
      </c>
      <c r="Y10" s="190">
        <f>IFERROR(X10/P10,"-")</f>
        <v>6652.1739130435</v>
      </c>
      <c r="Z10" s="190">
        <f>IFERROR(X10/V10,"-")</f>
        <v>76500</v>
      </c>
      <c r="AA10" s="190">
        <f>X10-J10</f>
        <v>73000</v>
      </c>
      <c r="AB10" s="47">
        <f>X10/J10</f>
        <v>1.9125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