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<sst xmlns="http://schemas.openxmlformats.org/spreadsheetml/2006/main" uniqueCount="141">
  <si>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</si>
  <si>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</si>
  <si>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</si>
  <si>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</si>
  <si>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</si>
  <si>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</si>
  <si>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</si>
  <si>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</si>
  <si>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</si>
  <si>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</si>
  <si>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</si>
  <si>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</si>
  <si>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</si>
  <si>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</si>
  <si>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</si>
  <si>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</si>
  <si>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</si>
  <si>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</si>
  <si>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</si>
  <si>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</si>
  <si>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</si>
  <si>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</si>
  <si>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</si>
  <si>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</si>
  <si>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</si>
  <si>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</si>
  <si>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</si>
  <si>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</si>
  <si>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</si>
  <si>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</si>
  <si>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</si>
  <si>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</si>
  <si>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</si>
  <si>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</si>
  <si>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</si>
  <si>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</si>
  <si>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</si>
  <si>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</si>
  <si>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</si>
  <si>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</si>
  <si>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</si>
  <si>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</si>
  <si>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</si>
  <si>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</si>
  <si>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</si>
  <si>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</si>
  <si>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</si>
  <si>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</si>
  <si>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</si>
  <si>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</si>
  <si>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</si>
  <si>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</si>
  <si>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</si>
  <si>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</si>
  <si>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</si>
  <si>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</si>
  <si>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</si>
  <si>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</si>
  <si>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</si>
  <si>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</si>
  <si>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sms_w353</t>
  </si>
  <si>
    <t>記事風版</t>
  </si>
  <si>
    <t>求む！５０歳以上の女性と</t>
  </si>
  <si>
    <t>i34</t>
  </si>
  <si>
    <t>スポニチ関東</t>
  </si>
  <si>
    <t>4C終面全5段</t>
  </si>
  <si>
    <t>1月04日(土)</t>
  </si>
  <si>
    <t>sms_w354</t>
  </si>
  <si>
    <t>スポニチ関西</t>
  </si>
  <si>
    <t>sms_w355</t>
  </si>
  <si>
    <t>スポニチ西部</t>
  </si>
  <si>
    <t>1月05日(日)</t>
  </si>
  <si>
    <t>sms_w356</t>
  </si>
  <si>
    <t>スポニチ北海道</t>
  </si>
  <si>
    <t>smss2042</t>
  </si>
  <si>
    <t>(空電共通)</t>
  </si>
  <si>
    <t>空電</t>
  </si>
  <si>
    <t>空電(共通)</t>
  </si>
  <si>
    <t>sms_w357</t>
  </si>
  <si>
    <t>黒：記事版</t>
  </si>
  <si>
    <t>スポーツ報知関東</t>
  </si>
  <si>
    <t>全5段つかみ4回</t>
  </si>
  <si>
    <t>smss2043</t>
  </si>
  <si>
    <t>sms_w358</t>
  </si>
  <si>
    <t>C版</t>
  </si>
  <si>
    <t>男の夢をかなえます 超美熟女から逆指名</t>
  </si>
  <si>
    <t>GOGO(i31)</t>
  </si>
  <si>
    <t>1月17日(金)</t>
  </si>
  <si>
    <t>smss2044</t>
  </si>
  <si>
    <t>sms_w359</t>
  </si>
  <si>
    <t>黒：右女３</t>
  </si>
  <si>
    <t>今までで一番すごかった</t>
  </si>
  <si>
    <t>1月21日(火)</t>
  </si>
  <si>
    <t>smss2045</t>
  </si>
  <si>
    <t>sms_w360</t>
  </si>
  <si>
    <t>みすず学苑版</t>
  </si>
  <si>
    <t>50歳からの恋休み</t>
  </si>
  <si>
    <t>smss2046</t>
  </si>
  <si>
    <t>sms_w361</t>
  </si>
  <si>
    <t>①右女３</t>
  </si>
  <si>
    <t>①求む！５０歳以上の女性と…</t>
  </si>
  <si>
    <t>サンスポ関東</t>
  </si>
  <si>
    <t>半2段・半3段つかみそれぞれ10段保証</t>
  </si>
  <si>
    <t>1～10日</t>
  </si>
  <si>
    <t>sms_w362</t>
  </si>
  <si>
    <t>②旧デイリー風</t>
  </si>
  <si>
    <t>②学生いません！ギャルもいません！熟女！熟女！熟女！熟女！</t>
  </si>
  <si>
    <t>11～20日</t>
  </si>
  <si>
    <t>sms_w363</t>
  </si>
  <si>
    <t>③新版</t>
  </si>
  <si>
    <t>③今までで一番すごかった</t>
  </si>
  <si>
    <t>21～31日</t>
  </si>
  <si>
    <t>smss2047</t>
  </si>
  <si>
    <t>sms_w364</t>
  </si>
  <si>
    <t>サンスポ関西</t>
  </si>
  <si>
    <t>sms_w365</t>
  </si>
  <si>
    <t>sms_w366</t>
  </si>
  <si>
    <t>smss2048</t>
  </si>
  <si>
    <t>sms_w367</t>
  </si>
  <si>
    <t>ニッカン西部</t>
  </si>
  <si>
    <t>半2段つかみ20段保証</t>
  </si>
  <si>
    <t>sms_w368</t>
  </si>
  <si>
    <t>sms_w369</t>
  </si>
  <si>
    <t>smss2049</t>
  </si>
  <si>
    <t>sms_w370</t>
  </si>
  <si>
    <t>スポニチ関東 特価</t>
  </si>
  <si>
    <t>全5段</t>
  </si>
  <si>
    <t>12月28日(土)</t>
  </si>
  <si>
    <t>smss2050</t>
  </si>
  <si>
    <t>sms_w371</t>
  </si>
  <si>
    <t>スポニチ関西 特価</t>
  </si>
  <si>
    <t>1月26日(日)</t>
  </si>
  <si>
    <t>smss2051</t>
  </si>
  <si>
    <t>sms_w372</t>
  </si>
  <si>
    <t>右女３</t>
  </si>
  <si>
    <t>恋愛経験は不要！女性がリードしてくれます！</t>
  </si>
  <si>
    <t>ニッカン関西</t>
  </si>
  <si>
    <t>4C煙突</t>
  </si>
  <si>
    <t>1月25日(土)</t>
  </si>
  <si>
    <t>smss2052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</si>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</sst>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31</v>
      </c>
      <c r="D6" s="195">
        <v>2420000</v>
      </c>
      <c r="E6" s="81">
        <v>0</v>
      </c>
      <c r="F6" s="81">
        <v>0</v>
      </c>
      <c r="G6" s="81">
        <v>1364</v>
      </c>
      <c r="H6" s="91">
        <v>292</v>
      </c>
      <c r="I6" s="92">
        <v>0</v>
      </c>
      <c r="J6" s="145">
        <f>H6+I6</f>
        <v>292</v>
      </c>
      <c r="K6" s="82">
        <f>IFERROR(J6/G6,"-")</f>
        <v>0.21407624633431</v>
      </c>
      <c r="L6" s="81">
        <v>22</v>
      </c>
      <c r="M6" s="81">
        <v>54</v>
      </c>
      <c r="N6" s="82">
        <f>IFERROR(L6/J6,"-")</f>
        <v>0.075342465753425</v>
      </c>
      <c r="O6" s="83">
        <f>IFERROR(D6/J6,"-")</f>
        <v>8287.6712328767</v>
      </c>
      <c r="P6" s="84">
        <v>48</v>
      </c>
      <c r="Q6" s="82">
        <f>IFERROR(P6/J6,"-")</f>
        <v>0.16438356164384</v>
      </c>
      <c r="R6" s="200">
        <v>3436450</v>
      </c>
      <c r="S6" s="201">
        <f>IFERROR(R6/J6,"-")</f>
        <v>11768.664383562</v>
      </c>
      <c r="T6" s="201">
        <f>IFERROR(R6/P6,"-")</f>
        <v>71592.708333333</v>
      </c>
      <c r="U6" s="195">
        <f>IFERROR(R6-D6,"-")</f>
        <v>1016450</v>
      </c>
      <c r="V6" s="85">
        <f>R6/D6</f>
        <v>1.420020661157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2420000</v>
      </c>
      <c r="E9" s="41">
        <f>SUM(E6:E7)</f>
        <v>0</v>
      </c>
      <c r="F9" s="41">
        <f>SUM(F6:F7)</f>
        <v>0</v>
      </c>
      <c r="G9" s="41">
        <f>SUM(G6:G7)</f>
        <v>1364</v>
      </c>
      <c r="H9" s="41">
        <f>SUM(H6:H7)</f>
        <v>292</v>
      </c>
      <c r="I9" s="41">
        <f>SUM(I6:I7)</f>
        <v>0</v>
      </c>
      <c r="J9" s="41">
        <f>SUM(J6:J7)</f>
        <v>292</v>
      </c>
      <c r="K9" s="42">
        <f>IFERROR(J9/G9,"-")</f>
        <v>0.21407624633431</v>
      </c>
      <c r="L9" s="78">
        <f>SUM(L6:L7)</f>
        <v>22</v>
      </c>
      <c r="M9" s="78">
        <f>SUM(M6:M7)</f>
        <v>54</v>
      </c>
      <c r="N9" s="42">
        <f>IFERROR(L9/J9,"-")</f>
        <v>0.075342465753425</v>
      </c>
      <c r="O9" s="43">
        <f>IFERROR(D9/J9,"-")</f>
        <v>8287.6712328767</v>
      </c>
      <c r="P9" s="44">
        <f>SUM(P6:P7)</f>
        <v>48</v>
      </c>
      <c r="Q9" s="42">
        <f>IFERROR(P9/J9,"-")</f>
        <v>0.16438356164384</v>
      </c>
      <c r="R9" s="45">
        <f>SUM(R6:R7)</f>
        <v>3436450</v>
      </c>
      <c r="S9" s="45">
        <f>IFERROR(R9/J9,"-")</f>
        <v>11768.664383562</v>
      </c>
      <c r="T9" s="45">
        <f>IFERROR(R9/P9,"-")</f>
        <v>71592.708333333</v>
      </c>
      <c r="U9" s="46">
        <f>SUM(U6:U7)</f>
        <v>1016450</v>
      </c>
      <c r="V9" s="47">
        <f>IFERROR(R9/D9,"-")</f>
        <v>1.420020661157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0.5535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0</v>
      </c>
      <c r="L6" s="81">
        <v>0</v>
      </c>
      <c r="M6" s="81">
        <v>81</v>
      </c>
      <c r="N6" s="91">
        <v>16</v>
      </c>
      <c r="O6" s="92">
        <v>0</v>
      </c>
      <c r="P6" s="93">
        <f>N6+O6</f>
        <v>16</v>
      </c>
      <c r="Q6" s="82">
        <f>IFERROR(P6/M6,"-")</f>
        <v>0.19753086419753</v>
      </c>
      <c r="R6" s="81">
        <v>0</v>
      </c>
      <c r="S6" s="81">
        <v>4</v>
      </c>
      <c r="T6" s="82">
        <f>IFERROR(S6/(O6+P6),"-")</f>
        <v>0.25</v>
      </c>
      <c r="U6" s="182">
        <f>IFERROR(J6/SUM(P6:P10),"-")</f>
        <v>11864.406779661</v>
      </c>
      <c r="V6" s="84">
        <v>4</v>
      </c>
      <c r="W6" s="82">
        <f>IF(P6=0,"-",V6/P6)</f>
        <v>0.25</v>
      </c>
      <c r="X6" s="186">
        <v>85450</v>
      </c>
      <c r="Y6" s="187">
        <f>IFERROR(X6/P6,"-")</f>
        <v>5340.625</v>
      </c>
      <c r="Z6" s="187">
        <f>IFERROR(X6/V6,"-")</f>
        <v>21362.5</v>
      </c>
      <c r="AA6" s="188">
        <f>SUM(X6:X10)-SUM(J6:J10)</f>
        <v>-312550</v>
      </c>
      <c r="AB6" s="85">
        <f>SUM(X6:X10)/SUM(J6:J10)</f>
        <v>0.5535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0.1875</v>
      </c>
      <c r="BG6" s="112">
        <v>1</v>
      </c>
      <c r="BH6" s="114">
        <f>IFERROR(BG6/BE6,"-")</f>
        <v>0.33333333333333</v>
      </c>
      <c r="BI6" s="115">
        <v>3000</v>
      </c>
      <c r="BJ6" s="116">
        <f>IFERROR(BI6/BE6,"-")</f>
        <v>1000</v>
      </c>
      <c r="BK6" s="117">
        <v>1</v>
      </c>
      <c r="BL6" s="117"/>
      <c r="BM6" s="117"/>
      <c r="BN6" s="119">
        <v>4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7</v>
      </c>
      <c r="BX6" s="127">
        <f>IF(P6=0,"",IF(BW6=0,"",(BW6/P6)))</f>
        <v>0.4375</v>
      </c>
      <c r="BY6" s="128">
        <v>4</v>
      </c>
      <c r="BZ6" s="129">
        <f>IFERROR(BY6/BW6,"-")</f>
        <v>0.57142857142857</v>
      </c>
      <c r="CA6" s="130">
        <v>101450</v>
      </c>
      <c r="CB6" s="131">
        <f>IFERROR(CA6/BW6,"-")</f>
        <v>14492.857142857</v>
      </c>
      <c r="CC6" s="132">
        <v>1</v>
      </c>
      <c r="CD6" s="132">
        <v>1</v>
      </c>
      <c r="CE6" s="132">
        <v>2</v>
      </c>
      <c r="CF6" s="133">
        <v>1</v>
      </c>
      <c r="CG6" s="134">
        <f>IF(P6=0,"",IF(CF6=0,"",(CF6/P6)))</f>
        <v>0.0625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85450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0</v>
      </c>
      <c r="L7" s="81">
        <v>0</v>
      </c>
      <c r="M7" s="81">
        <v>74</v>
      </c>
      <c r="N7" s="91">
        <v>6</v>
      </c>
      <c r="O7" s="92">
        <v>0</v>
      </c>
      <c r="P7" s="93">
        <f>N7+O7</f>
        <v>6</v>
      </c>
      <c r="Q7" s="82">
        <f>IFERROR(P7/M7,"-")</f>
        <v>0.081081081081081</v>
      </c>
      <c r="R7" s="81">
        <v>1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0.33333333333333</v>
      </c>
      <c r="X7" s="186">
        <v>81000</v>
      </c>
      <c r="Y7" s="187">
        <f>IFERROR(X7/P7,"-")</f>
        <v>13500</v>
      </c>
      <c r="Z7" s="187">
        <f>IFERROR(X7/V7,"-")</f>
        <v>40500</v>
      </c>
      <c r="AA7" s="188"/>
      <c r="AB7" s="85"/>
      <c r="AC7" s="79"/>
      <c r="AD7" s="94">
        <v>1</v>
      </c>
      <c r="AE7" s="95">
        <f>IF(P7=0,"",IF(AD7=0,"",(AD7/P7)))</f>
        <v>0.16666666666667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>
        <v>1</v>
      </c>
      <c r="BH7" s="114">
        <f>IFERROR(BG7/BE7,"-")</f>
        <v>1</v>
      </c>
      <c r="BI7" s="115">
        <v>3000</v>
      </c>
      <c r="BJ7" s="116">
        <f>IFERROR(BI7/BE7,"-")</f>
        <v>3000</v>
      </c>
      <c r="BK7" s="117">
        <v>1</v>
      </c>
      <c r="BL7" s="117"/>
      <c r="BM7" s="117"/>
      <c r="BN7" s="119">
        <v>2</v>
      </c>
      <c r="BO7" s="120">
        <f>IF(P7=0,"",IF(BN7=0,"",(BN7/P7)))</f>
        <v>0.33333333333333</v>
      </c>
      <c r="BP7" s="121">
        <v>1</v>
      </c>
      <c r="BQ7" s="122">
        <f>IFERROR(BP7/BN7,"-")</f>
        <v>0.5</v>
      </c>
      <c r="BR7" s="123">
        <v>78000</v>
      </c>
      <c r="BS7" s="124">
        <f>IFERROR(BR7/BN7,"-")</f>
        <v>39000</v>
      </c>
      <c r="BT7" s="125"/>
      <c r="BU7" s="125"/>
      <c r="BV7" s="125">
        <v>1</v>
      </c>
      <c r="BW7" s="126">
        <v>2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81000</v>
      </c>
      <c r="CQ7" s="141">
        <v>78000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5" t="s">
        <v>71</v>
      </c>
      <c r="J8" s="188"/>
      <c r="K8" s="81">
        <v>0</v>
      </c>
      <c r="L8" s="81">
        <v>0</v>
      </c>
      <c r="M8" s="81">
        <v>35</v>
      </c>
      <c r="N8" s="91">
        <v>1</v>
      </c>
      <c r="O8" s="92">
        <v>0</v>
      </c>
      <c r="P8" s="93">
        <f>N8+O8</f>
        <v>1</v>
      </c>
      <c r="Q8" s="82">
        <f>IFERROR(P8/M8,"-")</f>
        <v>0.028571428571429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1</v>
      </c>
      <c r="X8" s="186">
        <v>59000</v>
      </c>
      <c r="Y8" s="187">
        <f>IFERROR(X8/P8,"-")</f>
        <v>59000</v>
      </c>
      <c r="Z8" s="187">
        <f>IFERROR(X8/V8,"-")</f>
        <v>59000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>
        <v>1</v>
      </c>
      <c r="BQ8" s="122">
        <f>IFERROR(BP8/BN8,"-")</f>
        <v>1</v>
      </c>
      <c r="BR8" s="123">
        <v>59000</v>
      </c>
      <c r="BS8" s="124">
        <f>IFERROR(BR8/BN8,"-")</f>
        <v>59000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59000</v>
      </c>
      <c r="CQ8" s="141">
        <v>59000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61</v>
      </c>
      <c r="E9" s="203" t="s">
        <v>62</v>
      </c>
      <c r="F9" s="203" t="s">
        <v>63</v>
      </c>
      <c r="G9" s="203" t="s">
        <v>73</v>
      </c>
      <c r="H9" s="90" t="s">
        <v>65</v>
      </c>
      <c r="I9" s="204" t="s">
        <v>66</v>
      </c>
      <c r="J9" s="188"/>
      <c r="K9" s="81">
        <v>0</v>
      </c>
      <c r="L9" s="81">
        <v>0</v>
      </c>
      <c r="M9" s="81">
        <v>25</v>
      </c>
      <c r="N9" s="91">
        <v>2</v>
      </c>
      <c r="O9" s="92">
        <v>0</v>
      </c>
      <c r="P9" s="93">
        <f>N9+O9</f>
        <v>2</v>
      </c>
      <c r="Q9" s="82">
        <f>IFERROR(P9/M9,"-")</f>
        <v>0.08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123000</v>
      </c>
      <c r="Y9" s="187">
        <f>IFERROR(X9/P9,"-")</f>
        <v>61500</v>
      </c>
      <c r="Z9" s="187">
        <f>IFERROR(X9/V9,"-")</f>
        <v>123000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>
        <v>1</v>
      </c>
      <c r="BQ9" s="122">
        <f>IFERROR(BP9/BN9,"-")</f>
        <v>1</v>
      </c>
      <c r="BR9" s="123">
        <v>123000</v>
      </c>
      <c r="BS9" s="124">
        <f>IFERROR(BR9/BN9,"-")</f>
        <v>123000</v>
      </c>
      <c r="BT9" s="125"/>
      <c r="BU9" s="125"/>
      <c r="BV9" s="125">
        <v>1</v>
      </c>
      <c r="BW9" s="126">
        <v>1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123000</v>
      </c>
      <c r="CQ9" s="141">
        <v>123000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44</v>
      </c>
      <c r="N10" s="91">
        <v>34</v>
      </c>
      <c r="O10" s="92">
        <v>0</v>
      </c>
      <c r="P10" s="93">
        <f>N10+O10</f>
        <v>34</v>
      </c>
      <c r="Q10" s="82">
        <f>IFERROR(P10/M10,"-")</f>
        <v>0.77272727272727</v>
      </c>
      <c r="R10" s="81">
        <v>1</v>
      </c>
      <c r="S10" s="81">
        <v>1</v>
      </c>
      <c r="T10" s="82">
        <f>IFERROR(S10/(O10+P10),"-")</f>
        <v>0.029411764705882</v>
      </c>
      <c r="U10" s="182"/>
      <c r="V10" s="84">
        <v>3</v>
      </c>
      <c r="W10" s="82">
        <f>IF(P10=0,"-",V10/P10)</f>
        <v>0.088235294117647</v>
      </c>
      <c r="X10" s="186">
        <v>39000</v>
      </c>
      <c r="Y10" s="187">
        <f>IFERROR(X10/P10,"-")</f>
        <v>1147.0588235294</v>
      </c>
      <c r="Z10" s="187">
        <f>IFERROR(X10/V10,"-")</f>
        <v>13000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0.058823529411765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0.088235294117647</v>
      </c>
      <c r="BG10" s="112">
        <v>1</v>
      </c>
      <c r="BH10" s="114">
        <f>IFERROR(BG10/BE10,"-")</f>
        <v>0.33333333333333</v>
      </c>
      <c r="BI10" s="115">
        <v>3000</v>
      </c>
      <c r="BJ10" s="116">
        <f>IFERROR(BI10/BE10,"-")</f>
        <v>1000</v>
      </c>
      <c r="BK10" s="117">
        <v>1</v>
      </c>
      <c r="BL10" s="117"/>
      <c r="BM10" s="117"/>
      <c r="BN10" s="119">
        <v>12</v>
      </c>
      <c r="BO10" s="120">
        <f>IF(P10=0,"",IF(BN10=0,"",(BN10/P10)))</f>
        <v>0.35294117647059</v>
      </c>
      <c r="BP10" s="121">
        <v>4</v>
      </c>
      <c r="BQ10" s="122">
        <f>IFERROR(BP10/BN10,"-")</f>
        <v>0.33333333333333</v>
      </c>
      <c r="BR10" s="123">
        <v>975000</v>
      </c>
      <c r="BS10" s="124">
        <f>IFERROR(BR10/BN10,"-")</f>
        <v>81250</v>
      </c>
      <c r="BT10" s="125">
        <v>1</v>
      </c>
      <c r="BU10" s="125">
        <v>1</v>
      </c>
      <c r="BV10" s="125">
        <v>2</v>
      </c>
      <c r="BW10" s="126">
        <v>15</v>
      </c>
      <c r="BX10" s="127">
        <f>IF(P10=0,"",IF(BW10=0,"",(BW10/P10)))</f>
        <v>0.44117647058824</v>
      </c>
      <c r="BY10" s="128">
        <v>3</v>
      </c>
      <c r="BZ10" s="129">
        <f>IFERROR(BY10/BW10,"-")</f>
        <v>0.2</v>
      </c>
      <c r="CA10" s="130">
        <v>391000</v>
      </c>
      <c r="CB10" s="131">
        <f>IFERROR(CA10/BW10,"-")</f>
        <v>26066.666666667</v>
      </c>
      <c r="CC10" s="132">
        <v>1</v>
      </c>
      <c r="CD10" s="132">
        <v>1</v>
      </c>
      <c r="CE10" s="132">
        <v>1</v>
      </c>
      <c r="CF10" s="133">
        <v>2</v>
      </c>
      <c r="CG10" s="134">
        <f>IF(P10=0,"",IF(CF10=0,"",(CF10/P10)))</f>
        <v>0.058823529411765</v>
      </c>
      <c r="CH10" s="135">
        <v>1</v>
      </c>
      <c r="CI10" s="136">
        <f>IFERROR(CH10/CF10,"-")</f>
        <v>0.5</v>
      </c>
      <c r="CJ10" s="137">
        <v>623000</v>
      </c>
      <c r="CK10" s="138">
        <f>IFERROR(CJ10/CF10,"-")</f>
        <v>311500</v>
      </c>
      <c r="CL10" s="139"/>
      <c r="CM10" s="139"/>
      <c r="CN10" s="139">
        <v>1</v>
      </c>
      <c r="CO10" s="140">
        <v>3</v>
      </c>
      <c r="CP10" s="141">
        <v>39000</v>
      </c>
      <c r="CQ10" s="141">
        <v>941000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1.2038461538462</v>
      </c>
      <c r="B11" s="203" t="s">
        <v>78</v>
      </c>
      <c r="C11" s="203"/>
      <c r="D11" s="203" t="s">
        <v>79</v>
      </c>
      <c r="E11" s="203" t="s">
        <v>62</v>
      </c>
      <c r="F11" s="203" t="s">
        <v>63</v>
      </c>
      <c r="G11" s="203" t="s">
        <v>80</v>
      </c>
      <c r="H11" s="90" t="s">
        <v>81</v>
      </c>
      <c r="I11" s="205" t="s">
        <v>71</v>
      </c>
      <c r="J11" s="188">
        <v>520000</v>
      </c>
      <c r="K11" s="81">
        <v>0</v>
      </c>
      <c r="L11" s="81">
        <v>0</v>
      </c>
      <c r="M11" s="81">
        <v>68</v>
      </c>
      <c r="N11" s="91">
        <v>5</v>
      </c>
      <c r="O11" s="92">
        <v>0</v>
      </c>
      <c r="P11" s="93">
        <f>N11+O11</f>
        <v>5</v>
      </c>
      <c r="Q11" s="82">
        <f>IFERROR(P11/M11,"-")</f>
        <v>0.073529411764706</v>
      </c>
      <c r="R11" s="81">
        <v>1</v>
      </c>
      <c r="S11" s="81">
        <v>1</v>
      </c>
      <c r="T11" s="82">
        <f>IFERROR(S11/(O11+P11),"-")</f>
        <v>0.2</v>
      </c>
      <c r="U11" s="182">
        <f>IFERROR(J11/SUM(P11:P18),"-")</f>
        <v>7761.1940298507</v>
      </c>
      <c r="V11" s="84">
        <v>2</v>
      </c>
      <c r="W11" s="82">
        <f>IF(P11=0,"-",V11/P11)</f>
        <v>0.4</v>
      </c>
      <c r="X11" s="186">
        <v>103000</v>
      </c>
      <c r="Y11" s="187">
        <f>IFERROR(X11/P11,"-")</f>
        <v>20600</v>
      </c>
      <c r="Z11" s="187">
        <f>IFERROR(X11/V11,"-")</f>
        <v>51500</v>
      </c>
      <c r="AA11" s="188">
        <f>SUM(X11:X18)-SUM(J11:J18)</f>
        <v>106000</v>
      </c>
      <c r="AB11" s="85">
        <f>SUM(X11:X18)/SUM(J11:J18)</f>
        <v>1.2038461538462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>
        <v>1</v>
      </c>
      <c r="BQ11" s="122">
        <f>IFERROR(BP11/BN11,"-")</f>
        <v>0.5</v>
      </c>
      <c r="BR11" s="123">
        <v>53000</v>
      </c>
      <c r="BS11" s="124">
        <f>IFERROR(BR11/BN11,"-")</f>
        <v>26500</v>
      </c>
      <c r="BT11" s="125"/>
      <c r="BU11" s="125"/>
      <c r="BV11" s="125">
        <v>1</v>
      </c>
      <c r="BW11" s="126">
        <v>2</v>
      </c>
      <c r="BX11" s="127">
        <f>IF(P11=0,"",IF(BW11=0,"",(BW11/P11)))</f>
        <v>0.4</v>
      </c>
      <c r="BY11" s="128">
        <v>1</v>
      </c>
      <c r="BZ11" s="129">
        <f>IFERROR(BY11/BW11,"-")</f>
        <v>0.5</v>
      </c>
      <c r="CA11" s="130">
        <v>337000</v>
      </c>
      <c r="CB11" s="131">
        <f>IFERROR(CA11/BW11,"-")</f>
        <v>168500</v>
      </c>
      <c r="CC11" s="132"/>
      <c r="CD11" s="132"/>
      <c r="CE11" s="132">
        <v>1</v>
      </c>
      <c r="CF11" s="133">
        <v>1</v>
      </c>
      <c r="CG11" s="134">
        <f>IF(P11=0,"",IF(CF11=0,"",(CF11/P11)))</f>
        <v>0.2</v>
      </c>
      <c r="CH11" s="135">
        <v>1</v>
      </c>
      <c r="CI11" s="136">
        <f>IFERROR(CH11/CF11,"-")</f>
        <v>1</v>
      </c>
      <c r="CJ11" s="137">
        <v>50000</v>
      </c>
      <c r="CK11" s="138">
        <f>IFERROR(CJ11/CF11,"-")</f>
        <v>50000</v>
      </c>
      <c r="CL11" s="139"/>
      <c r="CM11" s="139"/>
      <c r="CN11" s="139">
        <v>1</v>
      </c>
      <c r="CO11" s="140">
        <v>2</v>
      </c>
      <c r="CP11" s="141">
        <v>103000</v>
      </c>
      <c r="CQ11" s="141">
        <v>337000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82</v>
      </c>
      <c r="C12" s="203"/>
      <c r="D12" s="203" t="s">
        <v>79</v>
      </c>
      <c r="E12" s="203" t="s">
        <v>62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21</v>
      </c>
      <c r="N12" s="91">
        <v>15</v>
      </c>
      <c r="O12" s="92">
        <v>0</v>
      </c>
      <c r="P12" s="93">
        <f>N12+O12</f>
        <v>15</v>
      </c>
      <c r="Q12" s="82">
        <f>IFERROR(P12/M12,"-")</f>
        <v>0.71428571428571</v>
      </c>
      <c r="R12" s="81">
        <v>2</v>
      </c>
      <c r="S12" s="81">
        <v>1</v>
      </c>
      <c r="T12" s="82">
        <f>IFERROR(S12/(O12+P12),"-")</f>
        <v>0.066666666666667</v>
      </c>
      <c r="U12" s="182"/>
      <c r="V12" s="84">
        <v>1</v>
      </c>
      <c r="W12" s="82">
        <f>IF(P12=0,"-",V12/P12)</f>
        <v>0.066666666666667</v>
      </c>
      <c r="X12" s="186">
        <v>233000</v>
      </c>
      <c r="Y12" s="187">
        <f>IFERROR(X12/P12,"-")</f>
        <v>15533.333333333</v>
      </c>
      <c r="Z12" s="187">
        <f>IFERROR(X12/V12,"-")</f>
        <v>233000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0.066666666666667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0.33333333333333</v>
      </c>
      <c r="BP12" s="121">
        <v>2</v>
      </c>
      <c r="BQ12" s="122">
        <f>IFERROR(BP12/BN12,"-")</f>
        <v>0.4</v>
      </c>
      <c r="BR12" s="123">
        <v>213000</v>
      </c>
      <c r="BS12" s="124">
        <f>IFERROR(BR12/BN12,"-")</f>
        <v>42600</v>
      </c>
      <c r="BT12" s="125">
        <v>1</v>
      </c>
      <c r="BU12" s="125"/>
      <c r="BV12" s="125">
        <v>1</v>
      </c>
      <c r="BW12" s="126">
        <v>5</v>
      </c>
      <c r="BX12" s="127">
        <f>IF(P12=0,"",IF(BW12=0,"",(BW12/P12)))</f>
        <v>0.33333333333333</v>
      </c>
      <c r="BY12" s="128">
        <v>1</v>
      </c>
      <c r="BZ12" s="129">
        <f>IFERROR(BY12/BW12,"-")</f>
        <v>0.2</v>
      </c>
      <c r="CA12" s="130">
        <v>81000</v>
      </c>
      <c r="CB12" s="131">
        <f>IFERROR(CA12/BW12,"-")</f>
        <v>16200</v>
      </c>
      <c r="CC12" s="132"/>
      <c r="CD12" s="132"/>
      <c r="CE12" s="132">
        <v>1</v>
      </c>
      <c r="CF12" s="133">
        <v>4</v>
      </c>
      <c r="CG12" s="134">
        <f>IF(P12=0,"",IF(CF12=0,"",(CF12/P12)))</f>
        <v>0.26666666666667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233000</v>
      </c>
      <c r="CQ12" s="141">
        <v>210000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86</v>
      </c>
      <c r="G13" s="203" t="s">
        <v>80</v>
      </c>
      <c r="H13" s="90" t="s">
        <v>81</v>
      </c>
      <c r="I13" s="90" t="s">
        <v>87</v>
      </c>
      <c r="J13" s="188"/>
      <c r="K13" s="81">
        <v>0</v>
      </c>
      <c r="L13" s="81">
        <v>0</v>
      </c>
      <c r="M13" s="81">
        <v>58</v>
      </c>
      <c r="N13" s="91">
        <v>4</v>
      </c>
      <c r="O13" s="92">
        <v>0</v>
      </c>
      <c r="P13" s="93">
        <f>N13+O13</f>
        <v>4</v>
      </c>
      <c r="Q13" s="82">
        <f>IFERROR(P13/M13,"-")</f>
        <v>0.068965517241379</v>
      </c>
      <c r="R13" s="81">
        <v>0</v>
      </c>
      <c r="S13" s="81">
        <v>2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33000</v>
      </c>
      <c r="Y13" s="187">
        <f>IFERROR(X13/P13,"-")</f>
        <v>8250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3</v>
      </c>
      <c r="BX13" s="127">
        <f>IF(P13=0,"",IF(BW13=0,"",(BW13/P13)))</f>
        <v>0.75</v>
      </c>
      <c r="BY13" s="128">
        <v>2</v>
      </c>
      <c r="BZ13" s="129">
        <f>IFERROR(BY13/BW13,"-")</f>
        <v>0.66666666666667</v>
      </c>
      <c r="CA13" s="130">
        <v>141000</v>
      </c>
      <c r="CB13" s="131">
        <f>IFERROR(CA13/BW13,"-")</f>
        <v>47000</v>
      </c>
      <c r="CC13" s="132">
        <v>1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33000</v>
      </c>
      <c r="CQ13" s="141">
        <v>138000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88</v>
      </c>
      <c r="C14" s="203"/>
      <c r="D14" s="203" t="s">
        <v>84</v>
      </c>
      <c r="E14" s="203" t="s">
        <v>85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17</v>
      </c>
      <c r="N14" s="91">
        <v>7</v>
      </c>
      <c r="O14" s="92">
        <v>0</v>
      </c>
      <c r="P14" s="93">
        <f>N14+O14</f>
        <v>7</v>
      </c>
      <c r="Q14" s="82">
        <f>IFERROR(P14/M14,"-")</f>
        <v>0.41176470588235</v>
      </c>
      <c r="R14" s="81">
        <v>0</v>
      </c>
      <c r="S14" s="81">
        <v>1</v>
      </c>
      <c r="T14" s="82">
        <f>IFERROR(S14/(O14+P14),"-")</f>
        <v>0.14285714285714</v>
      </c>
      <c r="U14" s="182"/>
      <c r="V14" s="84">
        <v>2</v>
      </c>
      <c r="W14" s="82">
        <f>IF(P14=0,"-",V14/P14)</f>
        <v>0.28571428571429</v>
      </c>
      <c r="X14" s="186">
        <v>19000</v>
      </c>
      <c r="Y14" s="187">
        <f>IFERROR(X14/P14,"-")</f>
        <v>2714.2857142857</v>
      </c>
      <c r="Z14" s="187">
        <f>IFERROR(X14/V14,"-")</f>
        <v>9500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>
        <v>1</v>
      </c>
      <c r="BQ14" s="122">
        <f>IFERROR(BP14/BN14,"-")</f>
        <v>0.5</v>
      </c>
      <c r="BR14" s="123">
        <v>11000</v>
      </c>
      <c r="BS14" s="124">
        <f>IFERROR(BR14/BN14,"-")</f>
        <v>5500</v>
      </c>
      <c r="BT14" s="125"/>
      <c r="BU14" s="125"/>
      <c r="BV14" s="125">
        <v>1</v>
      </c>
      <c r="BW14" s="126">
        <v>5</v>
      </c>
      <c r="BX14" s="127">
        <f>IF(P14=0,"",IF(BW14=0,"",(BW14/P14)))</f>
        <v>0.71428571428571</v>
      </c>
      <c r="BY14" s="128">
        <v>3</v>
      </c>
      <c r="BZ14" s="129">
        <f>IFERROR(BY14/BW14,"-")</f>
        <v>0.6</v>
      </c>
      <c r="CA14" s="130">
        <v>266000</v>
      </c>
      <c r="CB14" s="131">
        <f>IFERROR(CA14/BW14,"-")</f>
        <v>53200</v>
      </c>
      <c r="CC14" s="132"/>
      <c r="CD14" s="132">
        <v>2</v>
      </c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19000</v>
      </c>
      <c r="CQ14" s="141">
        <v>250000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63</v>
      </c>
      <c r="G15" s="203" t="s">
        <v>80</v>
      </c>
      <c r="H15" s="90" t="s">
        <v>81</v>
      </c>
      <c r="I15" s="90" t="s">
        <v>92</v>
      </c>
      <c r="J15" s="188"/>
      <c r="K15" s="81">
        <v>0</v>
      </c>
      <c r="L15" s="81">
        <v>0</v>
      </c>
      <c r="M15" s="81">
        <v>20</v>
      </c>
      <c r="N15" s="91">
        <v>4</v>
      </c>
      <c r="O15" s="92">
        <v>0</v>
      </c>
      <c r="P15" s="93">
        <f>N15+O15</f>
        <v>4</v>
      </c>
      <c r="Q15" s="82">
        <f>IFERROR(P15/M15,"-")</f>
        <v>0.2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0.25</v>
      </c>
      <c r="X15" s="186">
        <v>3000</v>
      </c>
      <c r="Y15" s="187">
        <f>IFERROR(X15/P15,"-")</f>
        <v>750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0.5</v>
      </c>
      <c r="BP15" s="121">
        <v>1</v>
      </c>
      <c r="BQ15" s="122">
        <f>IFERROR(BP15/BN15,"-")</f>
        <v>0.5</v>
      </c>
      <c r="BR15" s="123">
        <v>3000</v>
      </c>
      <c r="BS15" s="124">
        <f>IFERROR(BR15/BN15,"-")</f>
        <v>1500</v>
      </c>
      <c r="BT15" s="125">
        <v>1</v>
      </c>
      <c r="BU15" s="125"/>
      <c r="BV15" s="125"/>
      <c r="BW15" s="126">
        <v>1</v>
      </c>
      <c r="BX15" s="127">
        <f>IF(P15=0,"",IF(BW15=0,"",(BW15/P15)))</f>
        <v>0.25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22</v>
      </c>
      <c r="N16" s="91">
        <v>14</v>
      </c>
      <c r="O16" s="92">
        <v>0</v>
      </c>
      <c r="P16" s="93">
        <f>N16+O16</f>
        <v>14</v>
      </c>
      <c r="Q16" s="82">
        <f>IFERROR(P16/M16,"-")</f>
        <v>0.63636363636364</v>
      </c>
      <c r="R16" s="81">
        <v>2</v>
      </c>
      <c r="S16" s="81">
        <v>1</v>
      </c>
      <c r="T16" s="82">
        <f>IFERROR(S16/(O16+P16),"-")</f>
        <v>0.071428571428571</v>
      </c>
      <c r="U16" s="182"/>
      <c r="V16" s="84">
        <v>4</v>
      </c>
      <c r="W16" s="82">
        <f>IF(P16=0,"-",V16/P16)</f>
        <v>0.28571428571429</v>
      </c>
      <c r="X16" s="186">
        <v>232000</v>
      </c>
      <c r="Y16" s="187">
        <f>IFERROR(X16/P16,"-")</f>
        <v>16571.428571429</v>
      </c>
      <c r="Z16" s="187">
        <f>IFERROR(X16/V16,"-")</f>
        <v>58000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0.14285714285714</v>
      </c>
      <c r="BG16" s="112">
        <v>1</v>
      </c>
      <c r="BH16" s="114">
        <f>IFERROR(BG16/BE16,"-")</f>
        <v>0.5</v>
      </c>
      <c r="BI16" s="115">
        <v>6000</v>
      </c>
      <c r="BJ16" s="116">
        <f>IFERROR(BI16/BE16,"-")</f>
        <v>3000</v>
      </c>
      <c r="BK16" s="117"/>
      <c r="BL16" s="117">
        <v>1</v>
      </c>
      <c r="BM16" s="117"/>
      <c r="BN16" s="119">
        <v>6</v>
      </c>
      <c r="BO16" s="120">
        <f>IF(P16=0,"",IF(BN16=0,"",(BN16/P16)))</f>
        <v>0.42857142857143</v>
      </c>
      <c r="BP16" s="121">
        <v>2</v>
      </c>
      <c r="BQ16" s="122">
        <f>IFERROR(BP16/BN16,"-")</f>
        <v>0.33333333333333</v>
      </c>
      <c r="BR16" s="123">
        <v>488000</v>
      </c>
      <c r="BS16" s="124">
        <f>IFERROR(BR16/BN16,"-")</f>
        <v>81333.333333333</v>
      </c>
      <c r="BT16" s="125"/>
      <c r="BU16" s="125"/>
      <c r="BV16" s="125">
        <v>2</v>
      </c>
      <c r="BW16" s="126">
        <v>5</v>
      </c>
      <c r="BX16" s="127">
        <f>IF(P16=0,"",IF(BW16=0,"",(BW16/P16)))</f>
        <v>0.35714285714286</v>
      </c>
      <c r="BY16" s="128">
        <v>2</v>
      </c>
      <c r="BZ16" s="129">
        <f>IFERROR(BY16/BW16,"-")</f>
        <v>0.4</v>
      </c>
      <c r="CA16" s="130">
        <v>150000</v>
      </c>
      <c r="CB16" s="131">
        <f>IFERROR(CA16/BW16,"-")</f>
        <v>30000</v>
      </c>
      <c r="CC16" s="132">
        <v>1</v>
      </c>
      <c r="CD16" s="132"/>
      <c r="CE16" s="132">
        <v>1</v>
      </c>
      <c r="CF16" s="133">
        <v>1</v>
      </c>
      <c r="CG16" s="134">
        <f>IF(P16=0,"",IF(CF16=0,"",(CF16/P16)))</f>
        <v>0.071428571428571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4</v>
      </c>
      <c r="CP16" s="141">
        <v>232000</v>
      </c>
      <c r="CQ16" s="141">
        <v>476000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94</v>
      </c>
      <c r="C17" s="203"/>
      <c r="D17" s="203" t="s">
        <v>95</v>
      </c>
      <c r="E17" s="203" t="s">
        <v>96</v>
      </c>
      <c r="F17" s="203" t="s">
        <v>86</v>
      </c>
      <c r="G17" s="203" t="s">
        <v>80</v>
      </c>
      <c r="H17" s="90" t="s">
        <v>81</v>
      </c>
      <c r="I17" s="90"/>
      <c r="J17" s="188"/>
      <c r="K17" s="81">
        <v>0</v>
      </c>
      <c r="L17" s="81">
        <v>0</v>
      </c>
      <c r="M17" s="81">
        <v>49</v>
      </c>
      <c r="N17" s="91">
        <v>6</v>
      </c>
      <c r="O17" s="92">
        <v>0</v>
      </c>
      <c r="P17" s="93">
        <f>N17+O17</f>
        <v>6</v>
      </c>
      <c r="Q17" s="82">
        <f>IFERROR(P17/M17,"-")</f>
        <v>0.12244897959184</v>
      </c>
      <c r="R17" s="81">
        <v>0</v>
      </c>
      <c r="S17" s="81">
        <v>2</v>
      </c>
      <c r="T17" s="82">
        <f>IFERROR(S17/(O17+P17),"-")</f>
        <v>0.33333333333333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0.16666666666667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4</v>
      </c>
      <c r="BO17" s="120">
        <f>IF(P17=0,"",IF(BN17=0,"",(BN17/P17)))</f>
        <v>0.66666666666667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95</v>
      </c>
      <c r="E18" s="203" t="s">
        <v>96</v>
      </c>
      <c r="F18" s="203" t="s">
        <v>76</v>
      </c>
      <c r="G18" s="203"/>
      <c r="H18" s="90"/>
      <c r="I18" s="90"/>
      <c r="J18" s="188"/>
      <c r="K18" s="81">
        <v>0</v>
      </c>
      <c r="L18" s="81">
        <v>0</v>
      </c>
      <c r="M18" s="81">
        <v>14</v>
      </c>
      <c r="N18" s="91">
        <v>12</v>
      </c>
      <c r="O18" s="92">
        <v>0</v>
      </c>
      <c r="P18" s="93">
        <f>N18+O18</f>
        <v>12</v>
      </c>
      <c r="Q18" s="82">
        <f>IFERROR(P18/M18,"-")</f>
        <v>0.85714285714286</v>
      </c>
      <c r="R18" s="81">
        <v>0</v>
      </c>
      <c r="S18" s="81">
        <v>1</v>
      </c>
      <c r="T18" s="82">
        <f>IFERROR(S18/(O18+P18),"-")</f>
        <v>0.083333333333333</v>
      </c>
      <c r="U18" s="182"/>
      <c r="V18" s="84">
        <v>0</v>
      </c>
      <c r="W18" s="82">
        <f>IF(P18=0,"-",V18/P18)</f>
        <v>0</v>
      </c>
      <c r="X18" s="186">
        <v>3000</v>
      </c>
      <c r="Y18" s="187">
        <f>IFERROR(X18/P18,"-")</f>
        <v>250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0.083333333333333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2</v>
      </c>
      <c r="AW18" s="107">
        <f>IF(P18=0,"",IF(AV18=0,"",(AV18/P18)))</f>
        <v>0.16666666666667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0.083333333333333</v>
      </c>
      <c r="BG18" s="112">
        <v>1</v>
      </c>
      <c r="BH18" s="114">
        <f>IFERROR(BG18/BE18,"-")</f>
        <v>1</v>
      </c>
      <c r="BI18" s="115">
        <v>48000</v>
      </c>
      <c r="BJ18" s="116">
        <f>IFERROR(BI18/BE18,"-")</f>
        <v>48000</v>
      </c>
      <c r="BK18" s="117"/>
      <c r="BL18" s="117"/>
      <c r="BM18" s="117">
        <v>1</v>
      </c>
      <c r="BN18" s="119">
        <v>1</v>
      </c>
      <c r="BO18" s="120">
        <f>IF(P18=0,"",IF(BN18=0,"",(BN18/P18)))</f>
        <v>0.083333333333333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7</v>
      </c>
      <c r="BX18" s="127">
        <f>IF(P18=0,"",IF(BW18=0,"",(BW18/P18)))</f>
        <v>0.58333333333333</v>
      </c>
      <c r="BY18" s="128">
        <v>4</v>
      </c>
      <c r="BZ18" s="129">
        <f>IFERROR(BY18/BW18,"-")</f>
        <v>0.57142857142857</v>
      </c>
      <c r="CA18" s="130">
        <v>123000</v>
      </c>
      <c r="CB18" s="131">
        <f>IFERROR(CA18/BW18,"-")</f>
        <v>17571.428571429</v>
      </c>
      <c r="CC18" s="132">
        <v>3</v>
      </c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3000</v>
      </c>
      <c r="CQ18" s="141">
        <v>115000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1.96</v>
      </c>
      <c r="B19" s="203" t="s">
        <v>98</v>
      </c>
      <c r="C19" s="203"/>
      <c r="D19" s="203" t="s">
        <v>99</v>
      </c>
      <c r="E19" s="203" t="s">
        <v>100</v>
      </c>
      <c r="F19" s="203" t="s">
        <v>63</v>
      </c>
      <c r="G19" s="203" t="s">
        <v>101</v>
      </c>
      <c r="H19" s="90" t="s">
        <v>102</v>
      </c>
      <c r="I19" s="90" t="s">
        <v>103</v>
      </c>
      <c r="J19" s="188">
        <v>500000</v>
      </c>
      <c r="K19" s="81">
        <v>0</v>
      </c>
      <c r="L19" s="81">
        <v>0</v>
      </c>
      <c r="M19" s="81">
        <v>44</v>
      </c>
      <c r="N19" s="91">
        <v>3</v>
      </c>
      <c r="O19" s="92">
        <v>0</v>
      </c>
      <c r="P19" s="93">
        <f>N19+O19</f>
        <v>3</v>
      </c>
      <c r="Q19" s="82">
        <f>IFERROR(P19/M19,"-")</f>
        <v>0.068181818181818</v>
      </c>
      <c r="R19" s="81">
        <v>2</v>
      </c>
      <c r="S19" s="81">
        <v>1</v>
      </c>
      <c r="T19" s="82">
        <f>IFERROR(S19/(O19+P19),"-")</f>
        <v>0.33333333333333</v>
      </c>
      <c r="U19" s="182">
        <f>IFERROR(J19/SUM(P19:P26),"-")</f>
        <v>5882.3529411765</v>
      </c>
      <c r="V19" s="84">
        <v>2</v>
      </c>
      <c r="W19" s="82">
        <f>IF(P19=0,"-",V19/P19)</f>
        <v>0.66666666666667</v>
      </c>
      <c r="X19" s="186">
        <v>101000</v>
      </c>
      <c r="Y19" s="187">
        <f>IFERROR(X19/P19,"-")</f>
        <v>33666.666666667</v>
      </c>
      <c r="Z19" s="187">
        <f>IFERROR(X19/V19,"-")</f>
        <v>50500</v>
      </c>
      <c r="AA19" s="188">
        <f>SUM(X19:X26)-SUM(J19:J26)</f>
        <v>480000</v>
      </c>
      <c r="AB19" s="85">
        <f>SUM(X19:X26)/SUM(J19:J26)</f>
        <v>1.96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>
        <v>1</v>
      </c>
      <c r="CG19" s="134">
        <f>IF(P19=0,"",IF(CF19=0,"",(CF19/P19)))</f>
        <v>0.33333333333333</v>
      </c>
      <c r="CH19" s="135">
        <v>1</v>
      </c>
      <c r="CI19" s="136">
        <f>IFERROR(CH19/CF19,"-")</f>
        <v>1</v>
      </c>
      <c r="CJ19" s="137">
        <v>98000</v>
      </c>
      <c r="CK19" s="138">
        <f>IFERROR(CJ19/CF19,"-")</f>
        <v>98000</v>
      </c>
      <c r="CL19" s="139"/>
      <c r="CM19" s="139"/>
      <c r="CN19" s="139">
        <v>1</v>
      </c>
      <c r="CO19" s="140">
        <v>2</v>
      </c>
      <c r="CP19" s="141">
        <v>101000</v>
      </c>
      <c r="CQ19" s="141">
        <v>98000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105</v>
      </c>
      <c r="E20" s="203" t="s">
        <v>106</v>
      </c>
      <c r="F20" s="203" t="s">
        <v>63</v>
      </c>
      <c r="G20" s="203"/>
      <c r="H20" s="90" t="s">
        <v>102</v>
      </c>
      <c r="I20" s="90" t="s">
        <v>107</v>
      </c>
      <c r="J20" s="188"/>
      <c r="K20" s="81">
        <v>0</v>
      </c>
      <c r="L20" s="81">
        <v>0</v>
      </c>
      <c r="M20" s="81">
        <v>46</v>
      </c>
      <c r="N20" s="91">
        <v>7</v>
      </c>
      <c r="O20" s="92">
        <v>0</v>
      </c>
      <c r="P20" s="93">
        <f>N20+O20</f>
        <v>7</v>
      </c>
      <c r="Q20" s="82">
        <f>IFERROR(P20/M20,"-")</f>
        <v>0.15217391304348</v>
      </c>
      <c r="R20" s="81">
        <v>0</v>
      </c>
      <c r="S20" s="81">
        <v>1</v>
      </c>
      <c r="T20" s="82">
        <f>IFERROR(S20/(O20+P20),"-")</f>
        <v>0.14285714285714</v>
      </c>
      <c r="U20" s="182"/>
      <c r="V20" s="84">
        <v>1</v>
      </c>
      <c r="W20" s="82">
        <f>IF(P20=0,"-",V20/P20)</f>
        <v>0.14285714285714</v>
      </c>
      <c r="X20" s="186">
        <v>17000</v>
      </c>
      <c r="Y20" s="187">
        <f>IFERROR(X20/P20,"-")</f>
        <v>2428.5714285714</v>
      </c>
      <c r="Z20" s="187">
        <f>IFERROR(X20/V20,"-")</f>
        <v>17000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2</v>
      </c>
      <c r="AW20" s="107">
        <f>IF(P20=0,"",IF(AV20=0,"",(AV20/P20)))</f>
        <v>0.28571428571429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0.14285714285714</v>
      </c>
      <c r="BG20" s="112">
        <v>1</v>
      </c>
      <c r="BH20" s="114">
        <f>IFERROR(BG20/BE20,"-")</f>
        <v>1</v>
      </c>
      <c r="BI20" s="115">
        <v>17000</v>
      </c>
      <c r="BJ20" s="116">
        <f>IFERROR(BI20/BE20,"-")</f>
        <v>17000</v>
      </c>
      <c r="BK20" s="117"/>
      <c r="BL20" s="117"/>
      <c r="BM20" s="117">
        <v>1</v>
      </c>
      <c r="BN20" s="119">
        <v>2</v>
      </c>
      <c r="BO20" s="120">
        <f>IF(P20=0,"",IF(BN20=0,"",(BN20/P20)))</f>
        <v>0.28571428571429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0.28571428571429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17000</v>
      </c>
      <c r="CQ20" s="141">
        <v>17000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109</v>
      </c>
      <c r="E21" s="203" t="s">
        <v>110</v>
      </c>
      <c r="F21" s="203" t="s">
        <v>63</v>
      </c>
      <c r="G21" s="203"/>
      <c r="H21" s="90" t="s">
        <v>102</v>
      </c>
      <c r="I21" s="90" t="s">
        <v>111</v>
      </c>
      <c r="J21" s="188"/>
      <c r="K21" s="81">
        <v>0</v>
      </c>
      <c r="L21" s="81">
        <v>0</v>
      </c>
      <c r="M21" s="81">
        <v>45</v>
      </c>
      <c r="N21" s="91">
        <v>7</v>
      </c>
      <c r="O21" s="92">
        <v>0</v>
      </c>
      <c r="P21" s="93">
        <f>N21+O21</f>
        <v>7</v>
      </c>
      <c r="Q21" s="82">
        <f>IFERROR(P21/M21,"-")</f>
        <v>0.15555555555556</v>
      </c>
      <c r="R21" s="81">
        <v>0</v>
      </c>
      <c r="S21" s="81">
        <v>2</v>
      </c>
      <c r="T21" s="82">
        <f>IFERROR(S21/(O21+P21),"-")</f>
        <v>0.28571428571429</v>
      </c>
      <c r="U21" s="182"/>
      <c r="V21" s="84">
        <v>1</v>
      </c>
      <c r="W21" s="82">
        <f>IF(P21=0,"-",V21/P21)</f>
        <v>0.14285714285714</v>
      </c>
      <c r="X21" s="186">
        <v>113000</v>
      </c>
      <c r="Y21" s="187">
        <f>IFERROR(X21/P21,"-")</f>
        <v>16142.857142857</v>
      </c>
      <c r="Z21" s="187">
        <f>IFERROR(X21/V21,"-")</f>
        <v>113000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0.28571428571429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0.42857142857143</v>
      </c>
      <c r="BP21" s="121">
        <v>1</v>
      </c>
      <c r="BQ21" s="122">
        <f>IFERROR(BP21/BN21,"-")</f>
        <v>0.33333333333333</v>
      </c>
      <c r="BR21" s="123">
        <v>113000</v>
      </c>
      <c r="BS21" s="124">
        <f>IFERROR(BR21/BN21,"-")</f>
        <v>37666.666666667</v>
      </c>
      <c r="BT21" s="125"/>
      <c r="BU21" s="125"/>
      <c r="BV21" s="125">
        <v>1</v>
      </c>
      <c r="BW21" s="126">
        <v>2</v>
      </c>
      <c r="BX21" s="127">
        <f>IF(P21=0,"",IF(BW21=0,"",(BW21/P21)))</f>
        <v>0.28571428571429</v>
      </c>
      <c r="BY21" s="128">
        <v>1</v>
      </c>
      <c r="BZ21" s="129">
        <f>IFERROR(BY21/BW21,"-")</f>
        <v>0.5</v>
      </c>
      <c r="CA21" s="130">
        <v>14000</v>
      </c>
      <c r="CB21" s="131">
        <f>IFERROR(CA21/BW21,"-")</f>
        <v>7000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113000</v>
      </c>
      <c r="CQ21" s="141">
        <v>113000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112</v>
      </c>
      <c r="C22" s="203"/>
      <c r="D22" s="203" t="s">
        <v>75</v>
      </c>
      <c r="E22" s="203" t="s">
        <v>75</v>
      </c>
      <c r="F22" s="203" t="s">
        <v>76</v>
      </c>
      <c r="G22" s="203"/>
      <c r="H22" s="90"/>
      <c r="I22" s="90"/>
      <c r="J22" s="188"/>
      <c r="K22" s="81">
        <v>0</v>
      </c>
      <c r="L22" s="81">
        <v>0</v>
      </c>
      <c r="M22" s="81">
        <v>73</v>
      </c>
      <c r="N22" s="91">
        <v>24</v>
      </c>
      <c r="O22" s="92">
        <v>0</v>
      </c>
      <c r="P22" s="93">
        <f>N22+O22</f>
        <v>24</v>
      </c>
      <c r="Q22" s="82">
        <f>IFERROR(P22/M22,"-")</f>
        <v>0.32876712328767</v>
      </c>
      <c r="R22" s="81">
        <v>0</v>
      </c>
      <c r="S22" s="81">
        <v>5</v>
      </c>
      <c r="T22" s="82">
        <f>IFERROR(S22/(O22+P22),"-")</f>
        <v>0.20833333333333</v>
      </c>
      <c r="U22" s="182"/>
      <c r="V22" s="84">
        <v>0</v>
      </c>
      <c r="W22" s="82">
        <f>IF(P22=0,"-",V22/P22)</f>
        <v>0</v>
      </c>
      <c r="X22" s="186">
        <v>15000</v>
      </c>
      <c r="Y22" s="187">
        <f>IFERROR(X22/P22,"-")</f>
        <v>625</v>
      </c>
      <c r="Z22" s="187" t="str">
        <f>IFERROR(X22/V22,"-")</f>
        <v>-</v>
      </c>
      <c r="AA22" s="188"/>
      <c r="AB22" s="85"/>
      <c r="AC22" s="79"/>
      <c r="AD22" s="94">
        <v>1</v>
      </c>
      <c r="AE22" s="95">
        <f>IF(P22=0,"",IF(AD22=0,"",(AD22/P22)))</f>
        <v>0.041666666666667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0.041666666666667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0.083333333333333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7</v>
      </c>
      <c r="BO22" s="120">
        <f>IF(P22=0,"",IF(BN22=0,"",(BN22/P22)))</f>
        <v>0.29166666666667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11</v>
      </c>
      <c r="BX22" s="127">
        <f>IF(P22=0,"",IF(BW22=0,"",(BW22/P22)))</f>
        <v>0.45833333333333</v>
      </c>
      <c r="BY22" s="128">
        <v>4</v>
      </c>
      <c r="BZ22" s="129">
        <f>IFERROR(BY22/BW22,"-")</f>
        <v>0.36363636363636</v>
      </c>
      <c r="CA22" s="130">
        <v>653000</v>
      </c>
      <c r="CB22" s="131">
        <f>IFERROR(CA22/BW22,"-")</f>
        <v>59363.636363636</v>
      </c>
      <c r="CC22" s="132"/>
      <c r="CD22" s="132"/>
      <c r="CE22" s="132">
        <v>4</v>
      </c>
      <c r="CF22" s="133">
        <v>2</v>
      </c>
      <c r="CG22" s="134">
        <f>IF(P22=0,"",IF(CF22=0,"",(CF22/P22)))</f>
        <v>0.083333333333333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15000</v>
      </c>
      <c r="CQ22" s="141">
        <v>546000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113</v>
      </c>
      <c r="C23" s="203"/>
      <c r="D23" s="203" t="s">
        <v>99</v>
      </c>
      <c r="E23" s="203" t="s">
        <v>100</v>
      </c>
      <c r="F23" s="203" t="s">
        <v>63</v>
      </c>
      <c r="G23" s="203" t="s">
        <v>114</v>
      </c>
      <c r="H23" s="90" t="s">
        <v>102</v>
      </c>
      <c r="I23" s="90" t="s">
        <v>103</v>
      </c>
      <c r="J23" s="188"/>
      <c r="K23" s="81">
        <v>0</v>
      </c>
      <c r="L23" s="81">
        <v>0</v>
      </c>
      <c r="M23" s="81">
        <v>37</v>
      </c>
      <c r="N23" s="91">
        <v>3</v>
      </c>
      <c r="O23" s="92">
        <v>0</v>
      </c>
      <c r="P23" s="93">
        <f>N23+O23</f>
        <v>3</v>
      </c>
      <c r="Q23" s="82">
        <f>IFERROR(P23/M23,"-")</f>
        <v>0.081081081081081</v>
      </c>
      <c r="R23" s="81">
        <v>0</v>
      </c>
      <c r="S23" s="81">
        <v>3</v>
      </c>
      <c r="T23" s="82">
        <f>IFERROR(S23/(O23+P23),"-")</f>
        <v>1</v>
      </c>
      <c r="U23" s="182"/>
      <c r="V23" s="84">
        <v>1</v>
      </c>
      <c r="W23" s="82">
        <f>IF(P23=0,"-",V23/P23)</f>
        <v>0.33333333333333</v>
      </c>
      <c r="X23" s="186">
        <v>3000</v>
      </c>
      <c r="Y23" s="187">
        <f>IFERROR(X23/P23,"-")</f>
        <v>1000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0.33333333333333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>
        <v>1</v>
      </c>
      <c r="BQ23" s="122">
        <f>IFERROR(BP23/BN23,"-")</f>
        <v>1</v>
      </c>
      <c r="BR23" s="123">
        <v>3000</v>
      </c>
      <c r="BS23" s="124">
        <f>IFERROR(BR23/BN23,"-")</f>
        <v>3000</v>
      </c>
      <c r="BT23" s="125">
        <v>1</v>
      </c>
      <c r="BU23" s="125"/>
      <c r="BV23" s="125"/>
      <c r="BW23" s="126">
        <v>1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105</v>
      </c>
      <c r="E24" s="203" t="s">
        <v>106</v>
      </c>
      <c r="F24" s="203" t="s">
        <v>63</v>
      </c>
      <c r="G24" s="203"/>
      <c r="H24" s="90" t="s">
        <v>102</v>
      </c>
      <c r="I24" s="90" t="s">
        <v>107</v>
      </c>
      <c r="J24" s="188"/>
      <c r="K24" s="81">
        <v>0</v>
      </c>
      <c r="L24" s="81">
        <v>0</v>
      </c>
      <c r="M24" s="81">
        <v>98</v>
      </c>
      <c r="N24" s="91">
        <v>4</v>
      </c>
      <c r="O24" s="92">
        <v>0</v>
      </c>
      <c r="P24" s="93">
        <f>N24+O24</f>
        <v>4</v>
      </c>
      <c r="Q24" s="82">
        <f>IFERROR(P24/M24,"-")</f>
        <v>0.040816326530612</v>
      </c>
      <c r="R24" s="81">
        <v>0</v>
      </c>
      <c r="S24" s="81">
        <v>2</v>
      </c>
      <c r="T24" s="82">
        <f>IFERROR(S24/(O24+P24),"-")</f>
        <v>0.5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2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109</v>
      </c>
      <c r="E25" s="203" t="s">
        <v>110</v>
      </c>
      <c r="F25" s="203" t="s">
        <v>63</v>
      </c>
      <c r="G25" s="203"/>
      <c r="H25" s="90" t="s">
        <v>102</v>
      </c>
      <c r="I25" s="90" t="s">
        <v>111</v>
      </c>
      <c r="J25" s="188"/>
      <c r="K25" s="81">
        <v>0</v>
      </c>
      <c r="L25" s="81">
        <v>0</v>
      </c>
      <c r="M25" s="81">
        <v>59</v>
      </c>
      <c r="N25" s="91">
        <v>8</v>
      </c>
      <c r="O25" s="92">
        <v>0</v>
      </c>
      <c r="P25" s="93">
        <f>N25+O25</f>
        <v>8</v>
      </c>
      <c r="Q25" s="82">
        <f>IFERROR(P25/M25,"-")</f>
        <v>0.13559322033898</v>
      </c>
      <c r="R25" s="81">
        <v>0</v>
      </c>
      <c r="S25" s="81">
        <v>4</v>
      </c>
      <c r="T25" s="82">
        <f>IFERROR(S25/(O25+P25),"-")</f>
        <v>0.5</v>
      </c>
      <c r="U25" s="182"/>
      <c r="V25" s="84">
        <v>1</v>
      </c>
      <c r="W25" s="82">
        <f>IF(P25=0,"-",V25/P25)</f>
        <v>0.125</v>
      </c>
      <c r="X25" s="186">
        <v>74000</v>
      </c>
      <c r="Y25" s="187">
        <f>IFERROR(X25/P25,"-")</f>
        <v>9250</v>
      </c>
      <c r="Z25" s="187">
        <f>IFERROR(X25/V25,"-")</f>
        <v>74000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0.375</v>
      </c>
      <c r="BP25" s="121">
        <v>1</v>
      </c>
      <c r="BQ25" s="122">
        <f>IFERROR(BP25/BN25,"-")</f>
        <v>0.33333333333333</v>
      </c>
      <c r="BR25" s="123">
        <v>68000</v>
      </c>
      <c r="BS25" s="124">
        <f>IFERROR(BR25/BN25,"-")</f>
        <v>22666.666666667</v>
      </c>
      <c r="BT25" s="125"/>
      <c r="BU25" s="125"/>
      <c r="BV25" s="125">
        <v>1</v>
      </c>
      <c r="BW25" s="126">
        <v>4</v>
      </c>
      <c r="BX25" s="127">
        <f>IF(P25=0,"",IF(BW25=0,"",(BW25/P25)))</f>
        <v>0.5</v>
      </c>
      <c r="BY25" s="128">
        <v>2</v>
      </c>
      <c r="BZ25" s="129">
        <f>IFERROR(BY25/BW25,"-")</f>
        <v>0.5</v>
      </c>
      <c r="CA25" s="130">
        <v>32000</v>
      </c>
      <c r="CB25" s="131">
        <f>IFERROR(CA25/BW25,"-")</f>
        <v>8000</v>
      </c>
      <c r="CC25" s="132"/>
      <c r="CD25" s="132"/>
      <c r="CE25" s="132">
        <v>2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74000</v>
      </c>
      <c r="CQ25" s="141">
        <v>68000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117</v>
      </c>
      <c r="C26" s="203"/>
      <c r="D26" s="203" t="s">
        <v>75</v>
      </c>
      <c r="E26" s="203" t="s">
        <v>75</v>
      </c>
      <c r="F26" s="203" t="s">
        <v>76</v>
      </c>
      <c r="G26" s="203"/>
      <c r="H26" s="90"/>
      <c r="I26" s="90"/>
      <c r="J26" s="188"/>
      <c r="K26" s="81">
        <v>0</v>
      </c>
      <c r="L26" s="81">
        <v>0</v>
      </c>
      <c r="M26" s="81">
        <v>56</v>
      </c>
      <c r="N26" s="91">
        <v>29</v>
      </c>
      <c r="O26" s="92">
        <v>0</v>
      </c>
      <c r="P26" s="93">
        <f>N26+O26</f>
        <v>29</v>
      </c>
      <c r="Q26" s="82">
        <f>IFERROR(P26/M26,"-")</f>
        <v>0.51785714285714</v>
      </c>
      <c r="R26" s="81">
        <v>5</v>
      </c>
      <c r="S26" s="81">
        <v>7</v>
      </c>
      <c r="T26" s="82">
        <f>IFERROR(S26/(O26+P26),"-")</f>
        <v>0.24137931034483</v>
      </c>
      <c r="U26" s="182"/>
      <c r="V26" s="84">
        <v>5</v>
      </c>
      <c r="W26" s="82">
        <f>IF(P26=0,"-",V26/P26)</f>
        <v>0.17241379310345</v>
      </c>
      <c r="X26" s="186">
        <v>657000</v>
      </c>
      <c r="Y26" s="187">
        <f>IFERROR(X26/P26,"-")</f>
        <v>22655.172413793</v>
      </c>
      <c r="Z26" s="187">
        <f>IFERROR(X26/V26,"-")</f>
        <v>131400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0.03448275862069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14</v>
      </c>
      <c r="BO26" s="120">
        <f>IF(P26=0,"",IF(BN26=0,"",(BN26/P26)))</f>
        <v>0.48275862068966</v>
      </c>
      <c r="BP26" s="121">
        <v>8</v>
      </c>
      <c r="BQ26" s="122">
        <f>IFERROR(BP26/BN26,"-")</f>
        <v>0.57142857142857</v>
      </c>
      <c r="BR26" s="123">
        <v>567000</v>
      </c>
      <c r="BS26" s="124">
        <f>IFERROR(BR26/BN26,"-")</f>
        <v>40500</v>
      </c>
      <c r="BT26" s="125">
        <v>1</v>
      </c>
      <c r="BU26" s="125">
        <v>1</v>
      </c>
      <c r="BV26" s="125">
        <v>6</v>
      </c>
      <c r="BW26" s="126">
        <v>14</v>
      </c>
      <c r="BX26" s="127">
        <f>IF(P26=0,"",IF(BW26=0,"",(BW26/P26)))</f>
        <v>0.48275862068966</v>
      </c>
      <c r="BY26" s="128">
        <v>6</v>
      </c>
      <c r="BZ26" s="129">
        <f>IFERROR(BY26/BW26,"-")</f>
        <v>0.42857142857143</v>
      </c>
      <c r="CA26" s="130">
        <v>2155000</v>
      </c>
      <c r="CB26" s="131">
        <f>IFERROR(CA26/BW26,"-")</f>
        <v>153928.57142857</v>
      </c>
      <c r="CC26" s="132">
        <v>2</v>
      </c>
      <c r="CD26" s="132"/>
      <c r="CE26" s="132">
        <v>4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5</v>
      </c>
      <c r="CP26" s="141">
        <v>657000</v>
      </c>
      <c r="CQ26" s="141">
        <v>1844000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3.035</v>
      </c>
      <c r="B27" s="203" t="s">
        <v>118</v>
      </c>
      <c r="C27" s="203"/>
      <c r="D27" s="203" t="s">
        <v>99</v>
      </c>
      <c r="E27" s="203" t="s">
        <v>100</v>
      </c>
      <c r="F27" s="203" t="s">
        <v>63</v>
      </c>
      <c r="G27" s="203" t="s">
        <v>119</v>
      </c>
      <c r="H27" s="90" t="s">
        <v>120</v>
      </c>
      <c r="I27" s="90" t="s">
        <v>103</v>
      </c>
      <c r="J27" s="188">
        <v>200000</v>
      </c>
      <c r="K27" s="81">
        <v>0</v>
      </c>
      <c r="L27" s="81">
        <v>0</v>
      </c>
      <c r="M27" s="81">
        <v>33</v>
      </c>
      <c r="N27" s="91">
        <v>8</v>
      </c>
      <c r="O27" s="92">
        <v>0</v>
      </c>
      <c r="P27" s="93">
        <f>N27+O27</f>
        <v>8</v>
      </c>
      <c r="Q27" s="82">
        <f>IFERROR(P27/M27,"-")</f>
        <v>0.24242424242424</v>
      </c>
      <c r="R27" s="81">
        <v>0</v>
      </c>
      <c r="S27" s="81">
        <v>2</v>
      </c>
      <c r="T27" s="82">
        <f>IFERROR(S27/(O27+P27),"-")</f>
        <v>0.25</v>
      </c>
      <c r="U27" s="182">
        <f>IFERROR(J27/SUM(P27:P30),"-")</f>
        <v>5882.3529411765</v>
      </c>
      <c r="V27" s="84">
        <v>2</v>
      </c>
      <c r="W27" s="82">
        <f>IF(P27=0,"-",V27/P27)</f>
        <v>0.25</v>
      </c>
      <c r="X27" s="186">
        <v>16000</v>
      </c>
      <c r="Y27" s="187">
        <f>IFERROR(X27/P27,"-")</f>
        <v>2000</v>
      </c>
      <c r="Z27" s="187">
        <f>IFERROR(X27/V27,"-")</f>
        <v>8000</v>
      </c>
      <c r="AA27" s="188">
        <f>SUM(X27:X30)-SUM(J27:J30)</f>
        <v>407000</v>
      </c>
      <c r="AB27" s="85">
        <f>SUM(X27:X30)/SUM(J27:J30)</f>
        <v>3.035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0.125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6</v>
      </c>
      <c r="BO27" s="120">
        <f>IF(P27=0,"",IF(BN27=0,"",(BN27/P27)))</f>
        <v>0.75</v>
      </c>
      <c r="BP27" s="121">
        <v>1</v>
      </c>
      <c r="BQ27" s="122">
        <f>IFERROR(BP27/BN27,"-")</f>
        <v>0.16666666666667</v>
      </c>
      <c r="BR27" s="123">
        <v>2000</v>
      </c>
      <c r="BS27" s="124">
        <f>IFERROR(BR27/BN27,"-")</f>
        <v>333.33333333333</v>
      </c>
      <c r="BT27" s="125">
        <v>1</v>
      </c>
      <c r="BU27" s="125"/>
      <c r="BV27" s="125"/>
      <c r="BW27" s="126">
        <v>1</v>
      </c>
      <c r="BX27" s="127">
        <f>IF(P27=0,"",IF(BW27=0,"",(BW27/P27)))</f>
        <v>0.125</v>
      </c>
      <c r="BY27" s="128">
        <v>1</v>
      </c>
      <c r="BZ27" s="129">
        <f>IFERROR(BY27/BW27,"-")</f>
        <v>1</v>
      </c>
      <c r="CA27" s="130">
        <v>14000</v>
      </c>
      <c r="CB27" s="131">
        <f>IFERROR(CA27/BW27,"-")</f>
        <v>14000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16000</v>
      </c>
      <c r="CQ27" s="141">
        <v>14000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105</v>
      </c>
      <c r="E28" s="203" t="s">
        <v>106</v>
      </c>
      <c r="F28" s="203" t="s">
        <v>63</v>
      </c>
      <c r="G28" s="203"/>
      <c r="H28" s="90" t="s">
        <v>120</v>
      </c>
      <c r="I28" s="90" t="s">
        <v>107</v>
      </c>
      <c r="J28" s="188"/>
      <c r="K28" s="81">
        <v>0</v>
      </c>
      <c r="L28" s="81">
        <v>0</v>
      </c>
      <c r="M28" s="81">
        <v>48</v>
      </c>
      <c r="N28" s="91">
        <v>9</v>
      </c>
      <c r="O28" s="92">
        <v>0</v>
      </c>
      <c r="P28" s="93">
        <f>N28+O28</f>
        <v>9</v>
      </c>
      <c r="Q28" s="82">
        <f>IFERROR(P28/M28,"-")</f>
        <v>0.1875</v>
      </c>
      <c r="R28" s="81">
        <v>0</v>
      </c>
      <c r="S28" s="81">
        <v>2</v>
      </c>
      <c r="T28" s="82">
        <f>IFERROR(S28/(O28+P28),"-")</f>
        <v>0.22222222222222</v>
      </c>
      <c r="U28" s="182"/>
      <c r="V28" s="84">
        <v>2</v>
      </c>
      <c r="W28" s="82">
        <f>IF(P28=0,"-",V28/P28)</f>
        <v>0.22222222222222</v>
      </c>
      <c r="X28" s="186">
        <v>6000</v>
      </c>
      <c r="Y28" s="187">
        <f>IFERROR(X28/P28,"-")</f>
        <v>666.66666666667</v>
      </c>
      <c r="Z28" s="187">
        <f>IFERROR(X28/V28,"-")</f>
        <v>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0.11111111111111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0.11111111111111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0.33333333333333</v>
      </c>
      <c r="BG28" s="112">
        <v>1</v>
      </c>
      <c r="BH28" s="114">
        <f>IFERROR(BG28/BE28,"-")</f>
        <v>0.33333333333333</v>
      </c>
      <c r="BI28" s="115">
        <v>3000</v>
      </c>
      <c r="BJ28" s="116">
        <f>IFERROR(BI28/BE28,"-")</f>
        <v>1000</v>
      </c>
      <c r="BK28" s="117">
        <v>1</v>
      </c>
      <c r="BL28" s="117"/>
      <c r="BM28" s="117"/>
      <c r="BN28" s="119">
        <v>2</v>
      </c>
      <c r="BO28" s="120">
        <f>IF(P28=0,"",IF(BN28=0,"",(BN28/P28)))</f>
        <v>0.22222222222222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0.11111111111111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0.11111111111111</v>
      </c>
      <c r="CH28" s="135">
        <v>1</v>
      </c>
      <c r="CI28" s="136">
        <f>IFERROR(CH28/CF28,"-")</f>
        <v>1</v>
      </c>
      <c r="CJ28" s="137">
        <v>3000</v>
      </c>
      <c r="CK28" s="138">
        <f>IFERROR(CJ28/CF28,"-")</f>
        <v>3000</v>
      </c>
      <c r="CL28" s="139">
        <v>1</v>
      </c>
      <c r="CM28" s="139"/>
      <c r="CN28" s="139"/>
      <c r="CO28" s="140">
        <v>2</v>
      </c>
      <c r="CP28" s="141">
        <v>6000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109</v>
      </c>
      <c r="E29" s="203" t="s">
        <v>110</v>
      </c>
      <c r="F29" s="203" t="s">
        <v>63</v>
      </c>
      <c r="G29" s="203"/>
      <c r="H29" s="90" t="s">
        <v>120</v>
      </c>
      <c r="I29" s="90" t="s">
        <v>111</v>
      </c>
      <c r="J29" s="188"/>
      <c r="K29" s="81">
        <v>0</v>
      </c>
      <c r="L29" s="81">
        <v>0</v>
      </c>
      <c r="M29" s="81">
        <v>14</v>
      </c>
      <c r="N29" s="91">
        <v>1</v>
      </c>
      <c r="O29" s="92">
        <v>0</v>
      </c>
      <c r="P29" s="93">
        <f>N29+O29</f>
        <v>1</v>
      </c>
      <c r="Q29" s="82">
        <f>IFERROR(P29/M29,"-")</f>
        <v>0.071428571428571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1</v>
      </c>
      <c r="X29" s="186">
        <v>58000</v>
      </c>
      <c r="Y29" s="187">
        <f>IFERROR(X29/P29,"-")</f>
        <v>58000</v>
      </c>
      <c r="Z29" s="187">
        <f>IFERROR(X29/V29,"-")</f>
        <v>58000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>
        <v>1</v>
      </c>
      <c r="BQ29" s="122">
        <f>IFERROR(BP29/BN29,"-")</f>
        <v>1</v>
      </c>
      <c r="BR29" s="123">
        <v>58000</v>
      </c>
      <c r="BS29" s="124">
        <f>IFERROR(BR29/BN29,"-")</f>
        <v>58000</v>
      </c>
      <c r="BT29" s="125"/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58000</v>
      </c>
      <c r="CQ29" s="141">
        <v>58000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75</v>
      </c>
      <c r="E30" s="203" t="s">
        <v>75</v>
      </c>
      <c r="F30" s="203" t="s">
        <v>76</v>
      </c>
      <c r="G30" s="203"/>
      <c r="H30" s="90"/>
      <c r="I30" s="90"/>
      <c r="J30" s="188"/>
      <c r="K30" s="81">
        <v>0</v>
      </c>
      <c r="L30" s="81">
        <v>0</v>
      </c>
      <c r="M30" s="81">
        <v>33</v>
      </c>
      <c r="N30" s="91">
        <v>16</v>
      </c>
      <c r="O30" s="92">
        <v>0</v>
      </c>
      <c r="P30" s="93">
        <f>N30+O30</f>
        <v>16</v>
      </c>
      <c r="Q30" s="82">
        <f>IFERROR(P30/M30,"-")</f>
        <v>0.48484848484848</v>
      </c>
      <c r="R30" s="81">
        <v>2</v>
      </c>
      <c r="S30" s="81">
        <v>1</v>
      </c>
      <c r="T30" s="82">
        <f>IFERROR(S30/(O30+P30),"-")</f>
        <v>0.0625</v>
      </c>
      <c r="U30" s="182"/>
      <c r="V30" s="84">
        <v>3</v>
      </c>
      <c r="W30" s="82">
        <f>IF(P30=0,"-",V30/P30)</f>
        <v>0.1875</v>
      </c>
      <c r="X30" s="186">
        <v>527000</v>
      </c>
      <c r="Y30" s="187">
        <f>IFERROR(X30/P30,"-")</f>
        <v>32937.5</v>
      </c>
      <c r="Z30" s="187">
        <f>IFERROR(X30/V30,"-")</f>
        <v>175666.66666667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0.125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4</v>
      </c>
      <c r="BO30" s="120">
        <f>IF(P30=0,"",IF(BN30=0,"",(BN30/P30)))</f>
        <v>0.25</v>
      </c>
      <c r="BP30" s="121">
        <v>1</v>
      </c>
      <c r="BQ30" s="122">
        <f>IFERROR(BP30/BN30,"-")</f>
        <v>0.25</v>
      </c>
      <c r="BR30" s="123">
        <v>3000</v>
      </c>
      <c r="BS30" s="124">
        <f>IFERROR(BR30/BN30,"-")</f>
        <v>750</v>
      </c>
      <c r="BT30" s="125">
        <v>1</v>
      </c>
      <c r="BU30" s="125"/>
      <c r="BV30" s="125"/>
      <c r="BW30" s="126">
        <v>9</v>
      </c>
      <c r="BX30" s="127">
        <f>IF(P30=0,"",IF(BW30=0,"",(BW30/P30)))</f>
        <v>0.5625</v>
      </c>
      <c r="BY30" s="128">
        <v>4</v>
      </c>
      <c r="BZ30" s="129">
        <f>IFERROR(BY30/BW30,"-")</f>
        <v>0.44444444444444</v>
      </c>
      <c r="CA30" s="130">
        <v>527000</v>
      </c>
      <c r="CB30" s="131">
        <f>IFERROR(CA30/BW30,"-")</f>
        <v>58555.555555556</v>
      </c>
      <c r="CC30" s="132">
        <v>1</v>
      </c>
      <c r="CD30" s="132"/>
      <c r="CE30" s="132">
        <v>3</v>
      </c>
      <c r="CF30" s="133">
        <v>1</v>
      </c>
      <c r="CG30" s="134">
        <f>IF(P30=0,"",IF(CF30=0,"",(CF30/P30)))</f>
        <v>0.0625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3</v>
      </c>
      <c r="CP30" s="141">
        <v>527000</v>
      </c>
      <c r="CQ30" s="141">
        <v>283000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2.1333333333333</v>
      </c>
      <c r="B31" s="203" t="s">
        <v>124</v>
      </c>
      <c r="C31" s="203"/>
      <c r="D31" s="203" t="s">
        <v>90</v>
      </c>
      <c r="E31" s="203" t="s">
        <v>91</v>
      </c>
      <c r="F31" s="203" t="s">
        <v>63</v>
      </c>
      <c r="G31" s="203" t="s">
        <v>125</v>
      </c>
      <c r="H31" s="90" t="s">
        <v>126</v>
      </c>
      <c r="I31" s="204" t="s">
        <v>127</v>
      </c>
      <c r="J31" s="188">
        <v>90000</v>
      </c>
      <c r="K31" s="81">
        <v>0</v>
      </c>
      <c r="L31" s="81">
        <v>0</v>
      </c>
      <c r="M31" s="81">
        <v>35</v>
      </c>
      <c r="N31" s="91">
        <v>1</v>
      </c>
      <c r="O31" s="92">
        <v>0</v>
      </c>
      <c r="P31" s="93">
        <f>N31+O31</f>
        <v>1</v>
      </c>
      <c r="Q31" s="82">
        <f>IFERROR(P31/M31,"-")</f>
        <v>0.028571428571429</v>
      </c>
      <c r="R31" s="81">
        <v>0</v>
      </c>
      <c r="S31" s="81">
        <v>1</v>
      </c>
      <c r="T31" s="82">
        <f>IFERROR(S31/(O31+P31),"-")</f>
        <v>1</v>
      </c>
      <c r="U31" s="182">
        <f>IFERROR(J31/SUM(P31:P32),"-")</f>
        <v>9000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102000</v>
      </c>
      <c r="AB31" s="85">
        <f>SUM(X31:X32)/SUM(J31:J32)</f>
        <v>2.1333333333333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128</v>
      </c>
      <c r="C32" s="203"/>
      <c r="D32" s="203" t="s">
        <v>90</v>
      </c>
      <c r="E32" s="203" t="s">
        <v>91</v>
      </c>
      <c r="F32" s="203" t="s">
        <v>76</v>
      </c>
      <c r="G32" s="203"/>
      <c r="H32" s="90"/>
      <c r="I32" s="90"/>
      <c r="J32" s="188"/>
      <c r="K32" s="81">
        <v>0</v>
      </c>
      <c r="L32" s="81">
        <v>0</v>
      </c>
      <c r="M32" s="81">
        <v>32</v>
      </c>
      <c r="N32" s="91">
        <v>9</v>
      </c>
      <c r="O32" s="92">
        <v>0</v>
      </c>
      <c r="P32" s="93">
        <f>N32+O32</f>
        <v>9</v>
      </c>
      <c r="Q32" s="82">
        <f>IFERROR(P32/M32,"-")</f>
        <v>0.28125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3</v>
      </c>
      <c r="W32" s="82">
        <f>IF(P32=0,"-",V32/P32)</f>
        <v>0.33333333333333</v>
      </c>
      <c r="X32" s="186">
        <v>192000</v>
      </c>
      <c r="Y32" s="187">
        <f>IFERROR(X32/P32,"-")</f>
        <v>21333.333333333</v>
      </c>
      <c r="Z32" s="187">
        <f>IFERROR(X32/V32,"-")</f>
        <v>64000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0.11111111111111</v>
      </c>
      <c r="BG32" s="112">
        <v>1</v>
      </c>
      <c r="BH32" s="114">
        <f>IFERROR(BG32/BE32,"-")</f>
        <v>1</v>
      </c>
      <c r="BI32" s="115">
        <v>13000</v>
      </c>
      <c r="BJ32" s="116">
        <f>IFERROR(BI32/BE32,"-")</f>
        <v>13000</v>
      </c>
      <c r="BK32" s="117"/>
      <c r="BL32" s="117"/>
      <c r="BM32" s="117">
        <v>1</v>
      </c>
      <c r="BN32" s="119">
        <v>3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5</v>
      </c>
      <c r="BX32" s="127">
        <f>IF(P32=0,"",IF(BW32=0,"",(BW32/P32)))</f>
        <v>0.55555555555556</v>
      </c>
      <c r="BY32" s="128">
        <v>2</v>
      </c>
      <c r="BZ32" s="129">
        <f>IFERROR(BY32/BW32,"-")</f>
        <v>0.4</v>
      </c>
      <c r="CA32" s="130">
        <v>179000</v>
      </c>
      <c r="CB32" s="131">
        <f>IFERROR(CA32/BW32,"-")</f>
        <v>35800</v>
      </c>
      <c r="CC32" s="132"/>
      <c r="CD32" s="132"/>
      <c r="CE32" s="132">
        <v>2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3</v>
      </c>
      <c r="CP32" s="141">
        <v>192000</v>
      </c>
      <c r="CQ32" s="141">
        <v>163000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0.65555555555556</v>
      </c>
      <c r="B33" s="203" t="s">
        <v>129</v>
      </c>
      <c r="C33" s="203"/>
      <c r="D33" s="203" t="s">
        <v>90</v>
      </c>
      <c r="E33" s="203" t="s">
        <v>91</v>
      </c>
      <c r="F33" s="203" t="s">
        <v>86</v>
      </c>
      <c r="G33" s="203" t="s">
        <v>130</v>
      </c>
      <c r="H33" s="90" t="s">
        <v>126</v>
      </c>
      <c r="I33" s="205" t="s">
        <v>131</v>
      </c>
      <c r="J33" s="188">
        <v>90000</v>
      </c>
      <c r="K33" s="81">
        <v>0</v>
      </c>
      <c r="L33" s="81">
        <v>0</v>
      </c>
      <c r="M33" s="81">
        <v>72</v>
      </c>
      <c r="N33" s="91">
        <v>8</v>
      </c>
      <c r="O33" s="92">
        <v>0</v>
      </c>
      <c r="P33" s="93">
        <f>N33+O33</f>
        <v>8</v>
      </c>
      <c r="Q33" s="82">
        <f>IFERROR(P33/M33,"-")</f>
        <v>0.11111111111111</v>
      </c>
      <c r="R33" s="81">
        <v>0</v>
      </c>
      <c r="S33" s="81">
        <v>2</v>
      </c>
      <c r="T33" s="82">
        <f>IFERROR(S33/(O33+P33),"-")</f>
        <v>0.25</v>
      </c>
      <c r="U33" s="182">
        <f>IFERROR(J33/SUM(P33:P34),"-")</f>
        <v>6428.5714285714</v>
      </c>
      <c r="V33" s="84">
        <v>0</v>
      </c>
      <c r="W33" s="82">
        <f>IF(P33=0,"-",V33/P33)</f>
        <v>0</v>
      </c>
      <c r="X33" s="186">
        <v>3000</v>
      </c>
      <c r="Y33" s="187">
        <f>IFERROR(X33/P33,"-")</f>
        <v>375</v>
      </c>
      <c r="Z33" s="187" t="str">
        <f>IFERROR(X33/V33,"-")</f>
        <v>-</v>
      </c>
      <c r="AA33" s="188">
        <f>SUM(X33:X34)-SUM(J33:J34)</f>
        <v>-31000</v>
      </c>
      <c r="AB33" s="85">
        <f>SUM(X33:X34)/SUM(J33:J34)</f>
        <v>0.65555555555556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4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4</v>
      </c>
      <c r="BX33" s="127">
        <f>IF(P33=0,"",IF(BW33=0,"",(BW33/P33)))</f>
        <v>0.5</v>
      </c>
      <c r="BY33" s="128">
        <v>1</v>
      </c>
      <c r="BZ33" s="129">
        <f>IFERROR(BY33/BW33,"-")</f>
        <v>0.25</v>
      </c>
      <c r="CA33" s="130">
        <v>136000</v>
      </c>
      <c r="CB33" s="131">
        <f>IFERROR(CA33/BW33,"-")</f>
        <v>34000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3000</v>
      </c>
      <c r="CQ33" s="141">
        <v>136000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132</v>
      </c>
      <c r="C34" s="203"/>
      <c r="D34" s="203" t="s">
        <v>90</v>
      </c>
      <c r="E34" s="203" t="s">
        <v>91</v>
      </c>
      <c r="F34" s="203" t="s">
        <v>76</v>
      </c>
      <c r="G34" s="203"/>
      <c r="H34" s="90"/>
      <c r="I34" s="90"/>
      <c r="J34" s="188"/>
      <c r="K34" s="81">
        <v>0</v>
      </c>
      <c r="L34" s="81">
        <v>0</v>
      </c>
      <c r="M34" s="81">
        <v>13</v>
      </c>
      <c r="N34" s="91">
        <v>6</v>
      </c>
      <c r="O34" s="92">
        <v>0</v>
      </c>
      <c r="P34" s="93">
        <f>N34+O34</f>
        <v>6</v>
      </c>
      <c r="Q34" s="82">
        <f>IFERROR(P34/M34,"-")</f>
        <v>0.46153846153846</v>
      </c>
      <c r="R34" s="81">
        <v>0</v>
      </c>
      <c r="S34" s="81">
        <v>2</v>
      </c>
      <c r="T34" s="82">
        <f>IFERROR(S34/(O34+P34),"-")</f>
        <v>0.33333333333333</v>
      </c>
      <c r="U34" s="182"/>
      <c r="V34" s="84">
        <v>1</v>
      </c>
      <c r="W34" s="82">
        <f>IF(P34=0,"-",V34/P34)</f>
        <v>0.16666666666667</v>
      </c>
      <c r="X34" s="186">
        <v>56000</v>
      </c>
      <c r="Y34" s="187">
        <f>IFERROR(X34/P34,"-")</f>
        <v>9333.3333333333</v>
      </c>
      <c r="Z34" s="187">
        <f>IFERROR(X34/V34,"-")</f>
        <v>56000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0.16666666666667</v>
      </c>
      <c r="BP34" s="121">
        <v>1</v>
      </c>
      <c r="BQ34" s="122">
        <f>IFERROR(BP34/BN34,"-")</f>
        <v>1</v>
      </c>
      <c r="BR34" s="123">
        <v>20000</v>
      </c>
      <c r="BS34" s="124">
        <f>IFERROR(BR34/BN34,"-")</f>
        <v>20000</v>
      </c>
      <c r="BT34" s="125"/>
      <c r="BU34" s="125"/>
      <c r="BV34" s="125">
        <v>1</v>
      </c>
      <c r="BW34" s="126">
        <v>5</v>
      </c>
      <c r="BX34" s="127">
        <f>IF(P34=0,"",IF(BW34=0,"",(BW34/P34)))</f>
        <v>0.83333333333333</v>
      </c>
      <c r="BY34" s="128">
        <v>1</v>
      </c>
      <c r="BZ34" s="129">
        <f>IFERROR(BY34/BW34,"-")</f>
        <v>0.2</v>
      </c>
      <c r="CA34" s="130">
        <v>56000</v>
      </c>
      <c r="CB34" s="131">
        <f>IFERROR(CA34/BW34,"-")</f>
        <v>11200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56000</v>
      </c>
      <c r="CQ34" s="141">
        <v>56000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1.828125</v>
      </c>
      <c r="B35" s="203" t="s">
        <v>133</v>
      </c>
      <c r="C35" s="203"/>
      <c r="D35" s="203" t="s">
        <v>134</v>
      </c>
      <c r="E35" s="203" t="s">
        <v>135</v>
      </c>
      <c r="F35" s="203" t="s">
        <v>63</v>
      </c>
      <c r="G35" s="203" t="s">
        <v>136</v>
      </c>
      <c r="H35" s="90" t="s">
        <v>137</v>
      </c>
      <c r="I35" s="204" t="s">
        <v>138</v>
      </c>
      <c r="J35" s="188">
        <v>320000</v>
      </c>
      <c r="K35" s="81">
        <v>0</v>
      </c>
      <c r="L35" s="81">
        <v>0</v>
      </c>
      <c r="M35" s="81">
        <v>58</v>
      </c>
      <c r="N35" s="91">
        <v>12</v>
      </c>
      <c r="O35" s="92">
        <v>0</v>
      </c>
      <c r="P35" s="93">
        <f>N35+O35</f>
        <v>12</v>
      </c>
      <c r="Q35" s="82">
        <f>IFERROR(P35/M35,"-")</f>
        <v>0.20689655172414</v>
      </c>
      <c r="R35" s="81">
        <v>1</v>
      </c>
      <c r="S35" s="81">
        <v>3</v>
      </c>
      <c r="T35" s="82">
        <f>IFERROR(S35/(O35+P35),"-")</f>
        <v>0.25</v>
      </c>
      <c r="U35" s="182">
        <f>IFERROR(J35/SUM(P35:P36),"-")</f>
        <v>13913.043478261</v>
      </c>
      <c r="V35" s="84">
        <v>2</v>
      </c>
      <c r="W35" s="82">
        <f>IF(P35=0,"-",V35/P35)</f>
        <v>0.16666666666667</v>
      </c>
      <c r="X35" s="186">
        <v>17000</v>
      </c>
      <c r="Y35" s="187">
        <f>IFERROR(X35/P35,"-")</f>
        <v>1416.6666666667</v>
      </c>
      <c r="Z35" s="187">
        <f>IFERROR(X35/V35,"-")</f>
        <v>8500</v>
      </c>
      <c r="AA35" s="188">
        <f>SUM(X35:X36)-SUM(J35:J36)</f>
        <v>265000</v>
      </c>
      <c r="AB35" s="85">
        <f>SUM(X35:X36)/SUM(J35:J36)</f>
        <v>1.828125</v>
      </c>
      <c r="AC35" s="79"/>
      <c r="AD35" s="94">
        <v>1</v>
      </c>
      <c r="AE35" s="95">
        <f>IF(P35=0,"",IF(AD35=0,"",(AD35/P35)))</f>
        <v>0.083333333333333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>
        <v>2</v>
      </c>
      <c r="AN35" s="101">
        <f>IF(P35=0,"",IF(AM35=0,"",(AM35/P35)))</f>
        <v>0.16666666666667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0.16666666666667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0.33333333333333</v>
      </c>
      <c r="BP35" s="121">
        <v>1</v>
      </c>
      <c r="BQ35" s="122">
        <f>IFERROR(BP35/BN35,"-")</f>
        <v>0.25</v>
      </c>
      <c r="BR35" s="123">
        <v>2000</v>
      </c>
      <c r="BS35" s="124">
        <f>IFERROR(BR35/BN35,"-")</f>
        <v>500</v>
      </c>
      <c r="BT35" s="125">
        <v>1</v>
      </c>
      <c r="BU35" s="125"/>
      <c r="BV35" s="125"/>
      <c r="BW35" s="126">
        <v>3</v>
      </c>
      <c r="BX35" s="127">
        <f>IF(P35=0,"",IF(BW35=0,"",(BW35/P35)))</f>
        <v>0.25</v>
      </c>
      <c r="BY35" s="128">
        <v>1</v>
      </c>
      <c r="BZ35" s="129">
        <f>IFERROR(BY35/BW35,"-")</f>
        <v>0.33333333333333</v>
      </c>
      <c r="CA35" s="130">
        <v>15000</v>
      </c>
      <c r="CB35" s="131">
        <f>IFERROR(CA35/BW35,"-")</f>
        <v>5000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17000</v>
      </c>
      <c r="CQ35" s="141">
        <v>15000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139</v>
      </c>
      <c r="C36" s="203"/>
      <c r="D36" s="203" t="s">
        <v>134</v>
      </c>
      <c r="E36" s="203" t="s">
        <v>135</v>
      </c>
      <c r="F36" s="203" t="s">
        <v>76</v>
      </c>
      <c r="G36" s="203"/>
      <c r="H36" s="90"/>
      <c r="I36" s="90"/>
      <c r="J36" s="188"/>
      <c r="K36" s="81">
        <v>0</v>
      </c>
      <c r="L36" s="81">
        <v>0</v>
      </c>
      <c r="M36" s="81">
        <v>40</v>
      </c>
      <c r="N36" s="91">
        <v>11</v>
      </c>
      <c r="O36" s="92">
        <v>0</v>
      </c>
      <c r="P36" s="93">
        <f>N36+O36</f>
        <v>11</v>
      </c>
      <c r="Q36" s="82">
        <f>IFERROR(P36/M36,"-")</f>
        <v>0.275</v>
      </c>
      <c r="R36" s="81">
        <v>1</v>
      </c>
      <c r="S36" s="81">
        <v>2</v>
      </c>
      <c r="T36" s="82">
        <f>IFERROR(S36/(O36+P36),"-")</f>
        <v>0.18181818181818</v>
      </c>
      <c r="U36" s="182"/>
      <c r="V36" s="84">
        <v>2</v>
      </c>
      <c r="W36" s="82">
        <f>IF(P36=0,"-",V36/P36)</f>
        <v>0.18181818181818</v>
      </c>
      <c r="X36" s="186">
        <v>568000</v>
      </c>
      <c r="Y36" s="187">
        <f>IFERROR(X36/P36,"-")</f>
        <v>51636.363636364</v>
      </c>
      <c r="Z36" s="187">
        <f>IFERROR(X36/V36,"-")</f>
        <v>284000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0.090909090909091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0.18181818181818</v>
      </c>
      <c r="BP36" s="121">
        <v>2</v>
      </c>
      <c r="BQ36" s="122">
        <f>IFERROR(BP36/BN36,"-")</f>
        <v>1</v>
      </c>
      <c r="BR36" s="123">
        <v>77000</v>
      </c>
      <c r="BS36" s="124">
        <f>IFERROR(BR36/BN36,"-")</f>
        <v>38500</v>
      </c>
      <c r="BT36" s="125"/>
      <c r="BU36" s="125"/>
      <c r="BV36" s="125">
        <v>2</v>
      </c>
      <c r="BW36" s="126">
        <v>8</v>
      </c>
      <c r="BX36" s="127">
        <f>IF(P36=0,"",IF(BW36=0,"",(BW36/P36)))</f>
        <v>0.72727272727273</v>
      </c>
      <c r="BY36" s="128">
        <v>1</v>
      </c>
      <c r="BZ36" s="129">
        <f>IFERROR(BY36/BW36,"-")</f>
        <v>0.125</v>
      </c>
      <c r="CA36" s="130">
        <v>500000</v>
      </c>
      <c r="CB36" s="131">
        <f>IFERROR(CA36/BW36,"-")</f>
        <v>62500</v>
      </c>
      <c r="CC36" s="132"/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568000</v>
      </c>
      <c r="CQ36" s="141">
        <v>500000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30"/>
      <c r="B37" s="87"/>
      <c r="C37" s="88"/>
      <c r="D37" s="88"/>
      <c r="E37" s="88"/>
      <c r="F37" s="89"/>
      <c r="G37" s="90"/>
      <c r="H37" s="90"/>
      <c r="I37" s="90"/>
      <c r="J37" s="192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59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30"/>
      <c r="B38" s="37"/>
      <c r="C38" s="21"/>
      <c r="D38" s="21"/>
      <c r="E38" s="21"/>
      <c r="F38" s="22"/>
      <c r="G38" s="36"/>
      <c r="H38" s="36"/>
      <c r="I38" s="75"/>
      <c r="J38" s="193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61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19">
        <f>AB39</f>
        <v>1.420020661157</v>
      </c>
      <c r="B39" s="39"/>
      <c r="C39" s="39"/>
      <c r="D39" s="39"/>
      <c r="E39" s="39"/>
      <c r="F39" s="39"/>
      <c r="G39" s="40" t="s">
        <v>140</v>
      </c>
      <c r="H39" s="40"/>
      <c r="I39" s="40"/>
      <c r="J39" s="190">
        <f>SUM(J6:J38)</f>
        <v>2420000</v>
      </c>
      <c r="K39" s="41">
        <f>SUM(K6:K38)</f>
        <v>0</v>
      </c>
      <c r="L39" s="41">
        <f>SUM(L6:L38)</f>
        <v>0</v>
      </c>
      <c r="M39" s="41">
        <f>SUM(M6:M38)</f>
        <v>1364</v>
      </c>
      <c r="N39" s="41">
        <f>SUM(N6:N38)</f>
        <v>292</v>
      </c>
      <c r="O39" s="41">
        <f>SUM(O6:O38)</f>
        <v>0</v>
      </c>
      <c r="P39" s="41">
        <f>SUM(P6:P38)</f>
        <v>292</v>
      </c>
      <c r="Q39" s="42">
        <f>IFERROR(P39/M39,"-")</f>
        <v>0.21407624633431</v>
      </c>
      <c r="R39" s="78">
        <f>SUM(R6:R38)</f>
        <v>22</v>
      </c>
      <c r="S39" s="78">
        <f>SUM(S6:S38)</f>
        <v>54</v>
      </c>
      <c r="T39" s="42">
        <f>IFERROR(R39/P39,"-")</f>
        <v>0.075342465753425</v>
      </c>
      <c r="U39" s="184">
        <f>IFERROR(J39/P39,"-")</f>
        <v>8287.6712328767</v>
      </c>
      <c r="V39" s="44">
        <f>SUM(V6:V38)</f>
        <v>48</v>
      </c>
      <c r="W39" s="42">
        <f>IFERROR(V39/P39,"-")</f>
        <v>0.16438356164384</v>
      </c>
      <c r="X39" s="190">
        <f>SUM(X6:X38)</f>
        <v>3436450</v>
      </c>
      <c r="Y39" s="190">
        <f>IFERROR(X39/P39,"-")</f>
        <v>11768.664383562</v>
      </c>
      <c r="Z39" s="190">
        <f>IFERROR(X39/V39,"-")</f>
        <v>71592.708333333</v>
      </c>
      <c r="AA39" s="190">
        <f>X39-J39</f>
        <v>1016450</v>
      </c>
      <c r="AB39" s="47">
        <f>X39/J39</f>
        <v>1.420020661157</v>
      </c>
      <c r="AC39" s="60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6"/>
    <mergeCell ref="J19:J26"/>
    <mergeCell ref="U19:U26"/>
    <mergeCell ref="AA19:AA26"/>
    <mergeCell ref="AB19:AB26"/>
    <mergeCell ref="A27:A30"/>
    <mergeCell ref="J27:J30"/>
    <mergeCell ref="U27:U30"/>
    <mergeCell ref="AA27:AA30"/>
    <mergeCell ref="AB27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