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WEB純広広告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<sst xmlns="http://schemas.openxmlformats.org/spreadsheetml/2006/main" uniqueCount="218">
  <si>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</si>
  <si>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</si>
  <si>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</si>
  <si>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</si>
  <si>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</si>
  <si>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</si>
  <si>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</si>
  <si>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</si>
  <si>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</si>
  <si>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</si>
  <si>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</si>
  <si>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</si>
  <si>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</si>
  <si>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</si>
  <si>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</si>
  <si>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</si>
  <si>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</si>
  <si>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</si>
  <si>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</si>
  <si>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</si>
  <si>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</si>
  <si>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</si>
  <si>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</si>
  <si>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</si>
  <si>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</si>
  <si>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WEB純広広告</t>
  </si>
  <si>
    <t>10月</t>
  </si>
  <si>
    <t>アイメール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</si>
  <si>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</si>
  <si>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</si>
  <si>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</si>
  <si>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</si>
  <si>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</si>
  <si>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</si>
  <si>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</si>
  <si>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</si>
  <si>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</si>
  <si>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</si>
  <si>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</si>
  <si>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</si>
  <si>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</si>
  <si>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</si>
  <si>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</si>
  <si>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</si>
  <si>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</si>
  <si>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</si>
  <si>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</si>
  <si>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</si>
  <si>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</si>
  <si>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</si>
  <si>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</si>
  <si>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</si>
  <si>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</si>
  <si>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</si>
  <si>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</si>
  <si>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</si>
  <si>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</si>
  <si>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</si>
  <si>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</si>
  <si>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</si>
  <si>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</si>
  <si>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</si>
  <si>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sms_w267</t>
  </si>
  <si>
    <t>雑誌版 SPA</t>
  </si>
  <si>
    <t>献身交際。キュートな四十路妻。</t>
  </si>
  <si>
    <t>i34</t>
  </si>
  <si>
    <t>スポニチ関東</t>
  </si>
  <si>
    <t>4C終面全5段</t>
  </si>
  <si>
    <t>10月19日(土)</t>
  </si>
  <si>
    <t>sms_w268</t>
  </si>
  <si>
    <t>スポニチ関西</t>
  </si>
  <si>
    <t>sms_w269</t>
  </si>
  <si>
    <t>スポニチ西部</t>
  </si>
  <si>
    <t>sms_w270</t>
  </si>
  <si>
    <t>スポニチ北海道</t>
  </si>
  <si>
    <t>smss1957</t>
  </si>
  <si>
    <t>(空電共通)</t>
  </si>
  <si>
    <t>空電</t>
  </si>
  <si>
    <t>空電(共通)</t>
  </si>
  <si>
    <t>sms_w271</t>
  </si>
  <si>
    <t>右女３</t>
  </si>
  <si>
    <t>サンスポ関西</t>
  </si>
  <si>
    <t>10月14日(月)</t>
  </si>
  <si>
    <t>smss1958</t>
  </si>
  <si>
    <t>sms_w272</t>
  </si>
  <si>
    <t>黒：右女３</t>
  </si>
  <si>
    <t>GOGO(i31)</t>
  </si>
  <si>
    <t>サンスポ関東</t>
  </si>
  <si>
    <t>全5段</t>
  </si>
  <si>
    <t>smss1959</t>
  </si>
  <si>
    <t>sms_w273</t>
  </si>
  <si>
    <t>記事風版</t>
  </si>
  <si>
    <t>(新txt)男の夢をかなえます 超美熟女から逆指名</t>
  </si>
  <si>
    <t>10月26日(土)</t>
  </si>
  <si>
    <t>smss1960</t>
  </si>
  <si>
    <t>sms_w274</t>
  </si>
  <si>
    <t>もう５０代の熟女だけど・・・</t>
  </si>
  <si>
    <t>半2段つかみ10段保証</t>
  </si>
  <si>
    <t>10段保証</t>
  </si>
  <si>
    <t>smss1961</t>
  </si>
  <si>
    <t>sms_w275</t>
  </si>
  <si>
    <t>①もう５０代の熟女だけど・・・</t>
  </si>
  <si>
    <t>ニッカン関西</t>
  </si>
  <si>
    <t>1～10日</t>
  </si>
  <si>
    <t>sms_w276</t>
  </si>
  <si>
    <t>②献身交際。キュートな四十路妻。</t>
  </si>
  <si>
    <t>11～20日</t>
  </si>
  <si>
    <t>sms_w277</t>
  </si>
  <si>
    <t>③求む！５０歳以上の女性と…</t>
  </si>
  <si>
    <t>21～31日</t>
  </si>
  <si>
    <t>smss1962</t>
  </si>
  <si>
    <t>sms_w278</t>
  </si>
  <si>
    <t>東スポ 8回セット</t>
  </si>
  <si>
    <t>半2段金土</t>
  </si>
  <si>
    <t>10/1～</t>
  </si>
  <si>
    <t>sms_w279</t>
  </si>
  <si>
    <t>sms_w280</t>
  </si>
  <si>
    <t>smss1963</t>
  </si>
  <si>
    <t>sms_w281</t>
  </si>
  <si>
    <t>★デリヘル版2</t>
  </si>
  <si>
    <t>40代以上限定。40代50代60代 中年女性が多いサイト</t>
  </si>
  <si>
    <t>10月10日(木)</t>
  </si>
  <si>
    <t>smss1964</t>
  </si>
  <si>
    <t>sms_w282</t>
  </si>
  <si>
    <t>smss1965</t>
  </si>
  <si>
    <t>sms_w283</t>
  </si>
  <si>
    <t>出会いの大御所〇〇に危機！サービス史上最大の男性不足</t>
  </si>
  <si>
    <t>10月28日(月)</t>
  </si>
  <si>
    <t>smss1966</t>
  </si>
  <si>
    <t>sms_w284</t>
  </si>
  <si>
    <t>10月25日(金)</t>
  </si>
  <si>
    <t>smss1967</t>
  </si>
  <si>
    <t>sms_w285</t>
  </si>
  <si>
    <t>smss1968</t>
  </si>
  <si>
    <t>sms_w286</t>
  </si>
  <si>
    <t>スポーツ報知関東</t>
  </si>
  <si>
    <t>終面全5段</t>
  </si>
  <si>
    <t>10月05日(土)</t>
  </si>
  <si>
    <t>smss1969</t>
  </si>
  <si>
    <t>sms_w287</t>
  </si>
  <si>
    <t>10月12日(土)</t>
  </si>
  <si>
    <t>smss1970</t>
  </si>
  <si>
    <t>sms_w288</t>
  </si>
  <si>
    <t>10月20日(日)</t>
  </si>
  <si>
    <t>smss1971</t>
  </si>
  <si>
    <t>sms_w289</t>
  </si>
  <si>
    <t>デイリースポーツ関西</t>
  </si>
  <si>
    <t>smss1972</t>
  </si>
  <si>
    <t>sms_w290</t>
  </si>
  <si>
    <t>smss1973</t>
  </si>
  <si>
    <t>sms_w291</t>
  </si>
  <si>
    <t>smss1974</t>
  </si>
  <si>
    <t>sms_w292</t>
  </si>
  <si>
    <t>10月13日(日)</t>
  </si>
  <si>
    <t>smss1975</t>
  </si>
  <si>
    <t>sms_w293</t>
  </si>
  <si>
    <t>九スポ</t>
  </si>
  <si>
    <t>smss1976</t>
  </si>
  <si>
    <t>sms_w294</t>
  </si>
  <si>
    <t>smss1977</t>
  </si>
  <si>
    <t>sms_w295</t>
  </si>
  <si>
    <t>４コマ漫画版</t>
  </si>
  <si>
    <t>4C半5段</t>
  </si>
  <si>
    <t>smss1978</t>
  </si>
  <si>
    <t>sms_w296</t>
  </si>
  <si>
    <t>10月04日(金)</t>
  </si>
  <si>
    <t>smss1979</t>
  </si>
  <si>
    <t>sms_w297</t>
  </si>
  <si>
    <t>10月11日(金)</t>
  </si>
  <si>
    <t>smss1980</t>
  </si>
  <si>
    <t>sms_w298</t>
  </si>
  <si>
    <t>smss1981</t>
  </si>
  <si>
    <t>sms_w299</t>
  </si>
  <si>
    <t>スポーツ報知関東 1回目</t>
  </si>
  <si>
    <t>4C終面雑報</t>
  </si>
  <si>
    <t>10月02日(水)</t>
  </si>
  <si>
    <t>smss1982</t>
  </si>
  <si>
    <t>sms_w300</t>
  </si>
  <si>
    <t>スポーツ報知関東 2回目</t>
  </si>
  <si>
    <t>10月07日(月)</t>
  </si>
  <si>
    <t>smss1983</t>
  </si>
  <si>
    <t>sms_w301</t>
  </si>
  <si>
    <t>スポーツ報知関西</t>
  </si>
  <si>
    <t>4C全面</t>
  </si>
  <si>
    <t>smss1984</t>
  </si>
  <si>
    <t>sms_w302</t>
  </si>
  <si>
    <t>東スポ・大スポ・中京スポ・九スポ</t>
  </si>
  <si>
    <t>記事枠</t>
  </si>
  <si>
    <t>10月24日(木)</t>
  </si>
  <si>
    <t>smss1985</t>
  </si>
  <si>
    <t>sms_w303</t>
  </si>
  <si>
    <t>中京スポーツ</t>
  </si>
  <si>
    <t>smss1986</t>
  </si>
  <si>
    <t>sms_w304</t>
  </si>
  <si>
    <t>10月18日(金)</t>
  </si>
  <si>
    <t>smss1987</t>
  </si>
  <si>
    <t>sms_w261</t>
  </si>
  <si>
    <t>求む！50歳以上の女性と</t>
  </si>
  <si>
    <t>smss1932</t>
  </si>
  <si>
    <t>新聞 TOTAL</t>
  </si>
  <si>
    <t>●雑誌 広告</t>
  </si>
  <si>
    <t>sms_w265</t>
  </si>
  <si>
    <t>リイド社</t>
  </si>
  <si>
    <t>コミック乱TWINS</t>
  </si>
  <si>
    <t>1C2P</t>
  </si>
  <si>
    <t>smss1955</t>
  </si>
  <si>
    <t>sms_w266</t>
  </si>
  <si>
    <t>徳間書店</t>
  </si>
  <si>
    <t>新50代</t>
  </si>
  <si>
    <t>アサヒ芸能</t>
  </si>
  <si>
    <t>4C1P</t>
  </si>
  <si>
    <t>10月15日(火)</t>
  </si>
  <si>
    <t>smss1956</t>
  </si>
  <si>
    <t>雑誌 TOTAL</t>
  </si>
  <si>
    <t>●WEB純広広告 広告</t>
  </si>
  <si>
    <t>sms_w305</t>
  </si>
  <si>
    <t>九州風俗サイト</t>
  </si>
  <si>
    <t>WEB純広広告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</si>
</sst>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71</v>
      </c>
      <c r="D6" s="195">
        <v>5520000</v>
      </c>
      <c r="E6" s="81">
        <v>0</v>
      </c>
      <c r="F6" s="81">
        <v>0</v>
      </c>
      <c r="G6" s="81">
        <v>3137</v>
      </c>
      <c r="H6" s="91">
        <v>399</v>
      </c>
      <c r="I6" s="92">
        <v>1</v>
      </c>
      <c r="J6" s="145">
        <f>H6+I6</f>
        <v>400</v>
      </c>
      <c r="K6" s="82">
        <f>IFERROR(J6/G6,"-")</f>
        <v>0.12751036021677</v>
      </c>
      <c r="L6" s="81">
        <v>36</v>
      </c>
      <c r="M6" s="81">
        <v>88</v>
      </c>
      <c r="N6" s="82">
        <f>IFERROR(L6/J6,"-")</f>
        <v>0.09</v>
      </c>
      <c r="O6" s="83">
        <f>IFERROR(D6/J6,"-")</f>
        <v>13800</v>
      </c>
      <c r="P6" s="84">
        <v>86</v>
      </c>
      <c r="Q6" s="82">
        <f>IFERROR(P6/J6,"-")</f>
        <v>0.215</v>
      </c>
      <c r="R6" s="200">
        <v>5689900</v>
      </c>
      <c r="S6" s="201">
        <f>IFERROR(R6/J6,"-")</f>
        <v>14224.75</v>
      </c>
      <c r="T6" s="201">
        <f>IFERROR(R6/P6,"-")</f>
        <v>66161.627906977</v>
      </c>
      <c r="U6" s="195">
        <f>IFERROR(R6-D6,"-")</f>
        <v>169900</v>
      </c>
      <c r="V6" s="85">
        <f>R6/D6</f>
        <v>1.0307789855072</v>
      </c>
      <c r="W6" s="79"/>
      <c r="X6" s="144"/>
    </row>
    <row r="7" spans="1:24">
      <c r="A7" s="80"/>
      <c r="B7" s="86" t="s">
        <v>24</v>
      </c>
      <c r="C7" s="86">
        <v>4</v>
      </c>
      <c r="D7" s="195">
        <v>430000</v>
      </c>
      <c r="E7" s="81">
        <v>0</v>
      </c>
      <c r="F7" s="81">
        <v>0</v>
      </c>
      <c r="G7" s="81">
        <v>137</v>
      </c>
      <c r="H7" s="91">
        <v>12</v>
      </c>
      <c r="I7" s="92">
        <v>0</v>
      </c>
      <c r="J7" s="145">
        <f>H7+I7</f>
        <v>12</v>
      </c>
      <c r="K7" s="82">
        <f>IFERROR(J7/G7,"-")</f>
        <v>0.087591240875912</v>
      </c>
      <c r="L7" s="81">
        <v>2</v>
      </c>
      <c r="M7" s="81">
        <v>3</v>
      </c>
      <c r="N7" s="82">
        <f>IFERROR(L7/J7,"-")</f>
        <v>0.16666666666667</v>
      </c>
      <c r="O7" s="83">
        <f>IFERROR(D7/J7,"-")</f>
        <v>35833.333333333</v>
      </c>
      <c r="P7" s="84">
        <v>1</v>
      </c>
      <c r="Q7" s="82">
        <f>IFERROR(P7/J7,"-")</f>
        <v>0.083333333333333</v>
      </c>
      <c r="R7" s="200">
        <v>919000</v>
      </c>
      <c r="S7" s="201">
        <f>IFERROR(R7/J7,"-")</f>
        <v>76583.333333333</v>
      </c>
      <c r="T7" s="201">
        <f>IFERROR(R7/P7,"-")</f>
        <v>919000</v>
      </c>
      <c r="U7" s="195">
        <f>IFERROR(R7-D7,"-")</f>
        <v>489000</v>
      </c>
      <c r="V7" s="85">
        <f>R7/D7</f>
        <v>2.1372093023256</v>
      </c>
      <c r="W7" s="79"/>
      <c r="X7" s="144"/>
    </row>
    <row r="8" spans="1:24">
      <c r="A8" s="80"/>
      <c r="B8" s="86" t="s">
        <v>25</v>
      </c>
      <c r="C8" s="86">
        <v>1</v>
      </c>
      <c r="D8" s="195">
        <v>30000</v>
      </c>
      <c r="E8" s="81">
        <v>0</v>
      </c>
      <c r="F8" s="81">
        <v>0</v>
      </c>
      <c r="G8" s="81">
        <v>258</v>
      </c>
      <c r="H8" s="91">
        <v>1</v>
      </c>
      <c r="I8" s="92">
        <v>0</v>
      </c>
      <c r="J8" s="145">
        <f>H8+I8</f>
        <v>1</v>
      </c>
      <c r="K8" s="82">
        <f>IFERROR(J8/G8,"-")</f>
        <v>0.0038759689922481</v>
      </c>
      <c r="L8" s="81">
        <v>0</v>
      </c>
      <c r="M8" s="81">
        <v>0</v>
      </c>
      <c r="N8" s="82">
        <f>IFERROR(L8/J8,"-")</f>
        <v>0</v>
      </c>
      <c r="O8" s="83">
        <f>IFERROR(D8/J8,"-")</f>
        <v>30000</v>
      </c>
      <c r="P8" s="84">
        <v>0</v>
      </c>
      <c r="Q8" s="82">
        <f>IFERROR(P8/J8,"-")</f>
        <v>0</v>
      </c>
      <c r="R8" s="200">
        <v>0</v>
      </c>
      <c r="S8" s="201">
        <f>IFERROR(R8/J8,"-")</f>
        <v>0</v>
      </c>
      <c r="T8" s="201" t="str">
        <f>IFERROR(R8/P8,"-")</f>
        <v>-</v>
      </c>
      <c r="U8" s="195">
        <f>IFERROR(R8-D8,"-")</f>
        <v>-30000</v>
      </c>
      <c r="V8" s="85">
        <f>R8/D8</f>
        <v>0</v>
      </c>
      <c r="W8" s="79"/>
      <c r="X8" s="144"/>
    </row>
    <row r="9" spans="1:24">
      <c r="A9" s="30"/>
      <c r="B9" s="87"/>
      <c r="C9" s="87"/>
      <c r="D9" s="196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30"/>
      <c r="B10" s="37"/>
      <c r="C10" s="37"/>
      <c r="D10" s="197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202"/>
      <c r="S10" s="202"/>
      <c r="T10" s="202"/>
      <c r="U10" s="202"/>
      <c r="V10" s="33"/>
      <c r="W10" s="61"/>
      <c r="X10" s="144"/>
    </row>
    <row r="11" spans="1:24">
      <c r="A11" s="19"/>
      <c r="B11" s="41"/>
      <c r="C11" s="41"/>
      <c r="D11" s="198">
        <f>SUM(D6:D9)</f>
        <v>5980000</v>
      </c>
      <c r="E11" s="41">
        <f>SUM(E6:E9)</f>
        <v>0</v>
      </c>
      <c r="F11" s="41">
        <f>SUM(F6:F9)</f>
        <v>0</v>
      </c>
      <c r="G11" s="41">
        <f>SUM(G6:G9)</f>
        <v>3532</v>
      </c>
      <c r="H11" s="41">
        <f>SUM(H6:H9)</f>
        <v>412</v>
      </c>
      <c r="I11" s="41">
        <f>SUM(I6:I9)</f>
        <v>1</v>
      </c>
      <c r="J11" s="41">
        <f>SUM(J6:J9)</f>
        <v>413</v>
      </c>
      <c r="K11" s="42">
        <f>IFERROR(J11/G11,"-")</f>
        <v>0.11693091732729</v>
      </c>
      <c r="L11" s="78">
        <f>SUM(L6:L9)</f>
        <v>38</v>
      </c>
      <c r="M11" s="78">
        <f>SUM(M6:M9)</f>
        <v>91</v>
      </c>
      <c r="N11" s="42">
        <f>IFERROR(L11/J11,"-")</f>
        <v>0.092009685230024</v>
      </c>
      <c r="O11" s="43">
        <f>IFERROR(D11/J11,"-")</f>
        <v>14479.418886199</v>
      </c>
      <c r="P11" s="44">
        <f>SUM(P6:P9)</f>
        <v>87</v>
      </c>
      <c r="Q11" s="42">
        <f>IFERROR(P11/J11,"-")</f>
        <v>0.21065375302663</v>
      </c>
      <c r="R11" s="45">
        <f>SUM(R6:R9)</f>
        <v>6608900</v>
      </c>
      <c r="S11" s="45">
        <f>IFERROR(R11/J11,"-")</f>
        <v>16002.179176755</v>
      </c>
      <c r="T11" s="45">
        <f>IFERROR(R11/P11,"-")</f>
        <v>75964.367816092</v>
      </c>
      <c r="U11" s="46">
        <f>SUM(U6:U9)</f>
        <v>628900</v>
      </c>
      <c r="V11" s="47">
        <f>IFERROR(R11/D11,"-")</f>
        <v>1.1051672240803</v>
      </c>
      <c r="W11" s="60"/>
      <c r="X11" s="144"/>
    </row>
    <row r="12" spans="1:24">
      <c r="X12" s="144"/>
    </row>
    <row r="13" spans="1:24">
      <c r="X13" s="144"/>
    </row>
    <row r="14" spans="1:24">
      <c r="X14" s="144"/>
    </row>
    <row r="15" spans="1:24">
      <c r="X15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26</v>
      </c>
      <c r="B2" s="27" t="s">
        <v>27</v>
      </c>
      <c r="C2" s="1"/>
      <c r="G2" s="76"/>
      <c r="H2" s="76"/>
      <c r="I2" s="76"/>
      <c r="J2" s="77"/>
      <c r="K2" s="77"/>
      <c r="L2" s="77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30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31</v>
      </c>
      <c r="CP2" s="160" t="s">
        <v>32</v>
      </c>
      <c r="CQ2" s="148" t="s">
        <v>33</v>
      </c>
      <c r="CR2" s="149"/>
      <c r="CS2" s="150"/>
    </row>
    <row r="3" spans="1:98" customHeight="1" ht="14.25">
      <c r="A3" s="11" t="s">
        <v>34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35</v>
      </c>
      <c r="AE3" s="152"/>
      <c r="AF3" s="152"/>
      <c r="AG3" s="152"/>
      <c r="AH3" s="152"/>
      <c r="AI3" s="152"/>
      <c r="AJ3" s="152"/>
      <c r="AK3" s="152"/>
      <c r="AL3" s="152"/>
      <c r="AM3" s="163" t="s">
        <v>36</v>
      </c>
      <c r="AN3" s="164"/>
      <c r="AO3" s="164"/>
      <c r="AP3" s="164"/>
      <c r="AQ3" s="164"/>
      <c r="AR3" s="164"/>
      <c r="AS3" s="164"/>
      <c r="AT3" s="164"/>
      <c r="AU3" s="165"/>
      <c r="AV3" s="166" t="s">
        <v>37</v>
      </c>
      <c r="AW3" s="167"/>
      <c r="AX3" s="167"/>
      <c r="AY3" s="167"/>
      <c r="AZ3" s="167"/>
      <c r="BA3" s="167"/>
      <c r="BB3" s="167"/>
      <c r="BC3" s="167"/>
      <c r="BD3" s="168"/>
      <c r="BE3" s="169" t="s">
        <v>38</v>
      </c>
      <c r="BF3" s="170"/>
      <c r="BG3" s="170"/>
      <c r="BH3" s="170"/>
      <c r="BI3" s="170"/>
      <c r="BJ3" s="170"/>
      <c r="BK3" s="170"/>
      <c r="BL3" s="170"/>
      <c r="BM3" s="171"/>
      <c r="BN3" s="172" t="s">
        <v>39</v>
      </c>
      <c r="BO3" s="173"/>
      <c r="BP3" s="173"/>
      <c r="BQ3" s="173"/>
      <c r="BR3" s="173"/>
      <c r="BS3" s="173"/>
      <c r="BT3" s="173"/>
      <c r="BU3" s="173"/>
      <c r="BV3" s="174"/>
      <c r="BW3" s="175" t="s">
        <v>40</v>
      </c>
      <c r="BX3" s="176"/>
      <c r="BY3" s="176"/>
      <c r="BZ3" s="176"/>
      <c r="CA3" s="176"/>
      <c r="CB3" s="176"/>
      <c r="CC3" s="176"/>
      <c r="CD3" s="176"/>
      <c r="CE3" s="177"/>
      <c r="CF3" s="178" t="s">
        <v>41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42</v>
      </c>
      <c r="CR3" s="154"/>
      <c r="CS3" s="155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52</v>
      </c>
      <c r="AE4" s="48" t="s">
        <v>53</v>
      </c>
      <c r="AF4" s="48" t="s">
        <v>54</v>
      </c>
      <c r="AG4" s="48" t="s">
        <v>17</v>
      </c>
      <c r="AH4" s="48" t="s">
        <v>55</v>
      </c>
      <c r="AI4" s="48" t="s">
        <v>56</v>
      </c>
      <c r="AJ4" s="48" t="s">
        <v>57</v>
      </c>
      <c r="AK4" s="48" t="s">
        <v>58</v>
      </c>
      <c r="AL4" s="48" t="s">
        <v>59</v>
      </c>
      <c r="AM4" s="49" t="s">
        <v>52</v>
      </c>
      <c r="AN4" s="49" t="s">
        <v>53</v>
      </c>
      <c r="AO4" s="49" t="s">
        <v>54</v>
      </c>
      <c r="AP4" s="49" t="s">
        <v>17</v>
      </c>
      <c r="AQ4" s="49" t="s">
        <v>55</v>
      </c>
      <c r="AR4" s="49" t="s">
        <v>56</v>
      </c>
      <c r="AS4" s="49" t="s">
        <v>57</v>
      </c>
      <c r="AT4" s="49" t="s">
        <v>58</v>
      </c>
      <c r="AU4" s="49" t="s">
        <v>59</v>
      </c>
      <c r="AV4" s="50" t="s">
        <v>52</v>
      </c>
      <c r="AW4" s="50" t="s">
        <v>53</v>
      </c>
      <c r="AX4" s="50" t="s">
        <v>54</v>
      </c>
      <c r="AY4" s="50" t="s">
        <v>17</v>
      </c>
      <c r="AZ4" s="50" t="s">
        <v>55</v>
      </c>
      <c r="BA4" s="50" t="s">
        <v>56</v>
      </c>
      <c r="BB4" s="50" t="s">
        <v>57</v>
      </c>
      <c r="BC4" s="50" t="s">
        <v>58</v>
      </c>
      <c r="BD4" s="50" t="s">
        <v>59</v>
      </c>
      <c r="BE4" s="51" t="s">
        <v>52</v>
      </c>
      <c r="BF4" s="51" t="s">
        <v>53</v>
      </c>
      <c r="BG4" s="51" t="s">
        <v>54</v>
      </c>
      <c r="BH4" s="51" t="s">
        <v>17</v>
      </c>
      <c r="BI4" s="51" t="s">
        <v>55</v>
      </c>
      <c r="BJ4" s="51" t="s">
        <v>56</v>
      </c>
      <c r="BK4" s="51" t="s">
        <v>57</v>
      </c>
      <c r="BL4" s="51" t="s">
        <v>58</v>
      </c>
      <c r="BM4" s="51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2" t="s">
        <v>52</v>
      </c>
      <c r="BX4" s="52" t="s">
        <v>53</v>
      </c>
      <c r="BY4" s="52" t="s">
        <v>54</v>
      </c>
      <c r="BZ4" s="52" t="s">
        <v>17</v>
      </c>
      <c r="CA4" s="52" t="s">
        <v>55</v>
      </c>
      <c r="CB4" s="52" t="s">
        <v>56</v>
      </c>
      <c r="CC4" s="52" t="s">
        <v>57</v>
      </c>
      <c r="CD4" s="52" t="s">
        <v>58</v>
      </c>
      <c r="CE4" s="52" t="s">
        <v>59</v>
      </c>
      <c r="CF4" s="53" t="s">
        <v>52</v>
      </c>
      <c r="CG4" s="53" t="s">
        <v>53</v>
      </c>
      <c r="CH4" s="53" t="s">
        <v>54</v>
      </c>
      <c r="CI4" s="53" t="s">
        <v>17</v>
      </c>
      <c r="CJ4" s="53" t="s">
        <v>55</v>
      </c>
      <c r="CK4" s="53" t="s">
        <v>56</v>
      </c>
      <c r="CL4" s="53" t="s">
        <v>57</v>
      </c>
      <c r="CM4" s="53" t="s">
        <v>58</v>
      </c>
      <c r="CN4" s="53" t="s">
        <v>59</v>
      </c>
      <c r="CO4" s="159"/>
      <c r="CP4" s="162"/>
      <c r="CQ4" s="54" t="s">
        <v>60</v>
      </c>
      <c r="CR4" s="54" t="s">
        <v>61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0.37714285714286</v>
      </c>
      <c r="B6" s="203" t="s">
        <v>62</v>
      </c>
      <c r="C6" s="203"/>
      <c r="D6" s="203" t="s">
        <v>63</v>
      </c>
      <c r="E6" s="203" t="s">
        <v>64</v>
      </c>
      <c r="F6" s="203" t="s">
        <v>65</v>
      </c>
      <c r="G6" s="203" t="s">
        <v>66</v>
      </c>
      <c r="H6" s="90" t="s">
        <v>67</v>
      </c>
      <c r="I6" s="204" t="s">
        <v>68</v>
      </c>
      <c r="J6" s="188">
        <v>700000</v>
      </c>
      <c r="K6" s="81">
        <v>0</v>
      </c>
      <c r="L6" s="81">
        <v>0</v>
      </c>
      <c r="M6" s="81">
        <v>181</v>
      </c>
      <c r="N6" s="91">
        <v>18</v>
      </c>
      <c r="O6" s="92">
        <v>0</v>
      </c>
      <c r="P6" s="93">
        <f>N6+O6</f>
        <v>18</v>
      </c>
      <c r="Q6" s="82">
        <f>IFERROR(P6/M6,"-")</f>
        <v>0.099447513812155</v>
      </c>
      <c r="R6" s="81">
        <v>0</v>
      </c>
      <c r="S6" s="81">
        <v>4</v>
      </c>
      <c r="T6" s="82">
        <f>IFERROR(S6/(O6+P6),"-")</f>
        <v>0.22222222222222</v>
      </c>
      <c r="U6" s="182">
        <f>IFERROR(J6/SUM(P6:P10),"-")</f>
        <v>11111.111111111</v>
      </c>
      <c r="V6" s="84">
        <v>4</v>
      </c>
      <c r="W6" s="82">
        <f>IF(P6=0,"-",V6/P6)</f>
        <v>0.22222222222222</v>
      </c>
      <c r="X6" s="186">
        <v>124000</v>
      </c>
      <c r="Y6" s="187">
        <f>IFERROR(X6/P6,"-")</f>
        <v>6888.8888888889</v>
      </c>
      <c r="Z6" s="187">
        <f>IFERROR(X6/V6,"-")</f>
        <v>31000</v>
      </c>
      <c r="AA6" s="188">
        <f>SUM(X6:X10)-SUM(J6:J10)</f>
        <v>-436000</v>
      </c>
      <c r="AB6" s="85">
        <f>SUM(X6:X10)/SUM(J6:J10)</f>
        <v>0.37714285714286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0.055555555555556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0.055555555555556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6</v>
      </c>
      <c r="BF6" s="113">
        <f>IF(P6=0,"",IF(BE6=0,"",(BE6/P6)))</f>
        <v>0.33333333333333</v>
      </c>
      <c r="BG6" s="112">
        <v>1</v>
      </c>
      <c r="BH6" s="114">
        <f>IFERROR(BG6/BE6,"-")</f>
        <v>0.16666666666667</v>
      </c>
      <c r="BI6" s="115">
        <v>6000</v>
      </c>
      <c r="BJ6" s="116">
        <f>IFERROR(BI6/BE6,"-")</f>
        <v>1000</v>
      </c>
      <c r="BK6" s="117"/>
      <c r="BL6" s="117">
        <v>1</v>
      </c>
      <c r="BM6" s="117"/>
      <c r="BN6" s="119">
        <v>5</v>
      </c>
      <c r="BO6" s="120">
        <f>IF(P6=0,"",IF(BN6=0,"",(BN6/P6)))</f>
        <v>0.27777777777778</v>
      </c>
      <c r="BP6" s="121">
        <v>1</v>
      </c>
      <c r="BQ6" s="122">
        <f>IFERROR(BP6/BN6,"-")</f>
        <v>0.2</v>
      </c>
      <c r="BR6" s="123">
        <v>5000</v>
      </c>
      <c r="BS6" s="124">
        <f>IFERROR(BR6/BN6,"-")</f>
        <v>1000</v>
      </c>
      <c r="BT6" s="125">
        <v>1</v>
      </c>
      <c r="BU6" s="125"/>
      <c r="BV6" s="125"/>
      <c r="BW6" s="126">
        <v>4</v>
      </c>
      <c r="BX6" s="127">
        <f>IF(P6=0,"",IF(BW6=0,"",(BW6/P6)))</f>
        <v>0.22222222222222</v>
      </c>
      <c r="BY6" s="128">
        <v>2</v>
      </c>
      <c r="BZ6" s="129">
        <f>IFERROR(BY6/BW6,"-")</f>
        <v>0.5</v>
      </c>
      <c r="CA6" s="130">
        <v>353000</v>
      </c>
      <c r="CB6" s="131">
        <f>IFERROR(CA6/BW6,"-")</f>
        <v>88250</v>
      </c>
      <c r="CC6" s="132">
        <v>1</v>
      </c>
      <c r="CD6" s="132"/>
      <c r="CE6" s="132">
        <v>1</v>
      </c>
      <c r="CF6" s="133">
        <v>1</v>
      </c>
      <c r="CG6" s="134">
        <f>IF(P6=0,"",IF(CF6=0,"",(CF6/P6)))</f>
        <v>0.055555555555556</v>
      </c>
      <c r="CH6" s="135">
        <v>1</v>
      </c>
      <c r="CI6" s="136">
        <f>IFERROR(CH6/CF6,"-")</f>
        <v>1</v>
      </c>
      <c r="CJ6" s="137">
        <v>112000</v>
      </c>
      <c r="CK6" s="138">
        <f>IFERROR(CJ6/CF6,"-")</f>
        <v>112000</v>
      </c>
      <c r="CL6" s="139"/>
      <c r="CM6" s="139"/>
      <c r="CN6" s="139">
        <v>1</v>
      </c>
      <c r="CO6" s="140">
        <v>4</v>
      </c>
      <c r="CP6" s="141">
        <v>124000</v>
      </c>
      <c r="CQ6" s="141">
        <v>352000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69</v>
      </c>
      <c r="C7" s="203"/>
      <c r="D7" s="203" t="s">
        <v>63</v>
      </c>
      <c r="E7" s="203" t="s">
        <v>64</v>
      </c>
      <c r="F7" s="203" t="s">
        <v>65</v>
      </c>
      <c r="G7" s="203" t="s">
        <v>70</v>
      </c>
      <c r="H7" s="90" t="s">
        <v>67</v>
      </c>
      <c r="I7" s="204" t="s">
        <v>68</v>
      </c>
      <c r="J7" s="188"/>
      <c r="K7" s="81">
        <v>0</v>
      </c>
      <c r="L7" s="81">
        <v>0</v>
      </c>
      <c r="M7" s="81">
        <v>114</v>
      </c>
      <c r="N7" s="91">
        <v>13</v>
      </c>
      <c r="O7" s="92">
        <v>0</v>
      </c>
      <c r="P7" s="93">
        <f>N7+O7</f>
        <v>13</v>
      </c>
      <c r="Q7" s="82">
        <f>IFERROR(P7/M7,"-")</f>
        <v>0.1140350877193</v>
      </c>
      <c r="R7" s="81">
        <v>1</v>
      </c>
      <c r="S7" s="81">
        <v>6</v>
      </c>
      <c r="T7" s="82">
        <f>IFERROR(S7/(O7+P7),"-")</f>
        <v>0.46153846153846</v>
      </c>
      <c r="U7" s="182"/>
      <c r="V7" s="84">
        <v>2</v>
      </c>
      <c r="W7" s="82">
        <f>IF(P7=0,"-",V7/P7)</f>
        <v>0.15384615384615</v>
      </c>
      <c r="X7" s="186">
        <v>16000</v>
      </c>
      <c r="Y7" s="187">
        <f>IFERROR(X7/P7,"-")</f>
        <v>1230.7692307692</v>
      </c>
      <c r="Z7" s="187">
        <f>IFERROR(X7/V7,"-")</f>
        <v>8000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0.15384615384615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0.23076923076923</v>
      </c>
      <c r="BG7" s="112">
        <v>1</v>
      </c>
      <c r="BH7" s="114">
        <f>IFERROR(BG7/BE7,"-")</f>
        <v>0.33333333333333</v>
      </c>
      <c r="BI7" s="115">
        <v>11000</v>
      </c>
      <c r="BJ7" s="116">
        <f>IFERROR(BI7/BE7,"-")</f>
        <v>3666.6666666667</v>
      </c>
      <c r="BK7" s="117"/>
      <c r="BL7" s="117"/>
      <c r="BM7" s="117">
        <v>1</v>
      </c>
      <c r="BN7" s="119">
        <v>7</v>
      </c>
      <c r="BO7" s="120">
        <f>IF(P7=0,"",IF(BN7=0,"",(BN7/P7)))</f>
        <v>0.53846153846154</v>
      </c>
      <c r="BP7" s="121">
        <v>1</v>
      </c>
      <c r="BQ7" s="122">
        <f>IFERROR(BP7/BN7,"-")</f>
        <v>0.14285714285714</v>
      </c>
      <c r="BR7" s="123">
        <v>5000</v>
      </c>
      <c r="BS7" s="124">
        <f>IFERROR(BR7/BN7,"-")</f>
        <v>714.28571428571</v>
      </c>
      <c r="BT7" s="125">
        <v>1</v>
      </c>
      <c r="BU7" s="125"/>
      <c r="BV7" s="125"/>
      <c r="BW7" s="126">
        <v>1</v>
      </c>
      <c r="BX7" s="127">
        <f>IF(P7=0,"",IF(BW7=0,"",(BW7/P7)))</f>
        <v>0.076923076923077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16000</v>
      </c>
      <c r="CQ7" s="141">
        <v>11000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71</v>
      </c>
      <c r="C8" s="203"/>
      <c r="D8" s="203" t="s">
        <v>63</v>
      </c>
      <c r="E8" s="203" t="s">
        <v>64</v>
      </c>
      <c r="F8" s="203" t="s">
        <v>65</v>
      </c>
      <c r="G8" s="203" t="s">
        <v>72</v>
      </c>
      <c r="H8" s="90" t="s">
        <v>67</v>
      </c>
      <c r="I8" s="204" t="s">
        <v>68</v>
      </c>
      <c r="J8" s="188"/>
      <c r="K8" s="81">
        <v>0</v>
      </c>
      <c r="L8" s="81">
        <v>0</v>
      </c>
      <c r="M8" s="81">
        <v>65</v>
      </c>
      <c r="N8" s="91">
        <v>5</v>
      </c>
      <c r="O8" s="92">
        <v>0</v>
      </c>
      <c r="P8" s="93">
        <f>N8+O8</f>
        <v>5</v>
      </c>
      <c r="Q8" s="82">
        <f>IFERROR(P8/M8,"-")</f>
        <v>0.076923076923077</v>
      </c>
      <c r="R8" s="81">
        <v>0</v>
      </c>
      <c r="S8" s="81">
        <v>2</v>
      </c>
      <c r="T8" s="82">
        <f>IFERROR(S8/(O8+P8),"-")</f>
        <v>0.4</v>
      </c>
      <c r="U8" s="182"/>
      <c r="V8" s="84">
        <v>1</v>
      </c>
      <c r="W8" s="82">
        <f>IF(P8=0,"-",V8/P8)</f>
        <v>0.2</v>
      </c>
      <c r="X8" s="186">
        <v>5000</v>
      </c>
      <c r="Y8" s="187">
        <f>IFERROR(X8/P8,"-")</f>
        <v>1000</v>
      </c>
      <c r="Z8" s="187">
        <f>IFERROR(X8/V8,"-")</f>
        <v>5000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0.2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3</v>
      </c>
      <c r="BF8" s="113">
        <f>IF(P8=0,"",IF(BE8=0,"",(BE8/P8)))</f>
        <v>0.6</v>
      </c>
      <c r="BG8" s="112">
        <v>1</v>
      </c>
      <c r="BH8" s="114">
        <f>IFERROR(BG8/BE8,"-")</f>
        <v>0.33333333333333</v>
      </c>
      <c r="BI8" s="115">
        <v>5000</v>
      </c>
      <c r="BJ8" s="116">
        <f>IFERROR(BI8/BE8,"-")</f>
        <v>1666.6666666667</v>
      </c>
      <c r="BK8" s="117">
        <v>1</v>
      </c>
      <c r="BL8" s="117"/>
      <c r="BM8" s="117"/>
      <c r="BN8" s="119">
        <v>1</v>
      </c>
      <c r="BO8" s="120">
        <f>IF(P8=0,"",IF(BN8=0,"",(BN8/P8)))</f>
        <v>0.2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5000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63</v>
      </c>
      <c r="E9" s="203" t="s">
        <v>64</v>
      </c>
      <c r="F9" s="203" t="s">
        <v>65</v>
      </c>
      <c r="G9" s="203" t="s">
        <v>74</v>
      </c>
      <c r="H9" s="90" t="s">
        <v>67</v>
      </c>
      <c r="I9" s="204" t="s">
        <v>68</v>
      </c>
      <c r="J9" s="188"/>
      <c r="K9" s="81">
        <v>0</v>
      </c>
      <c r="L9" s="81">
        <v>0</v>
      </c>
      <c r="M9" s="81">
        <v>30</v>
      </c>
      <c r="N9" s="91">
        <v>3</v>
      </c>
      <c r="O9" s="92">
        <v>0</v>
      </c>
      <c r="P9" s="93">
        <f>N9+O9</f>
        <v>3</v>
      </c>
      <c r="Q9" s="82">
        <f>IFERROR(P9/M9,"-")</f>
        <v>0.1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76</v>
      </c>
      <c r="F10" s="203" t="s">
        <v>77</v>
      </c>
      <c r="G10" s="203" t="s">
        <v>78</v>
      </c>
      <c r="H10" s="90"/>
      <c r="I10" s="90"/>
      <c r="J10" s="188"/>
      <c r="K10" s="81">
        <v>0</v>
      </c>
      <c r="L10" s="81">
        <v>0</v>
      </c>
      <c r="M10" s="81">
        <v>60</v>
      </c>
      <c r="N10" s="91">
        <v>24</v>
      </c>
      <c r="O10" s="92">
        <v>0</v>
      </c>
      <c r="P10" s="93">
        <f>N10+O10</f>
        <v>24</v>
      </c>
      <c r="Q10" s="82">
        <f>IFERROR(P10/M10,"-")</f>
        <v>0.4</v>
      </c>
      <c r="R10" s="81">
        <v>3</v>
      </c>
      <c r="S10" s="81">
        <v>2</v>
      </c>
      <c r="T10" s="82">
        <f>IFERROR(S10/(O10+P10),"-")</f>
        <v>0.083333333333333</v>
      </c>
      <c r="U10" s="182"/>
      <c r="V10" s="84">
        <v>2</v>
      </c>
      <c r="W10" s="82">
        <f>IF(P10=0,"-",V10/P10)</f>
        <v>0.083333333333333</v>
      </c>
      <c r="X10" s="186">
        <v>119000</v>
      </c>
      <c r="Y10" s="187">
        <f>IFERROR(X10/P10,"-")</f>
        <v>4958.3333333333</v>
      </c>
      <c r="Z10" s="187">
        <f>IFERROR(X10/V10,"-")</f>
        <v>59500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4</v>
      </c>
      <c r="BF10" s="113">
        <f>IF(P10=0,"",IF(BE10=0,"",(BE10/P10)))</f>
        <v>0.16666666666667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14</v>
      </c>
      <c r="BO10" s="120">
        <f>IF(P10=0,"",IF(BN10=0,"",(BN10/P10)))</f>
        <v>0.58333333333333</v>
      </c>
      <c r="BP10" s="121">
        <v>3</v>
      </c>
      <c r="BQ10" s="122">
        <f>IFERROR(BP10/BN10,"-")</f>
        <v>0.21428571428571</v>
      </c>
      <c r="BR10" s="123">
        <v>164000</v>
      </c>
      <c r="BS10" s="124">
        <f>IFERROR(BR10/BN10,"-")</f>
        <v>11714.285714286</v>
      </c>
      <c r="BT10" s="125"/>
      <c r="BU10" s="125"/>
      <c r="BV10" s="125">
        <v>3</v>
      </c>
      <c r="BW10" s="126">
        <v>3</v>
      </c>
      <c r="BX10" s="127">
        <f>IF(P10=0,"",IF(BW10=0,"",(BW10/P10)))</f>
        <v>0.125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3</v>
      </c>
      <c r="CG10" s="134">
        <f>IF(P10=0,"",IF(CF10=0,"",(CF10/P10)))</f>
        <v>0.125</v>
      </c>
      <c r="CH10" s="135">
        <v>2</v>
      </c>
      <c r="CI10" s="136">
        <f>IFERROR(CH10/CF10,"-")</f>
        <v>0.66666666666667</v>
      </c>
      <c r="CJ10" s="137">
        <v>216000</v>
      </c>
      <c r="CK10" s="138">
        <f>IFERROR(CJ10/CF10,"-")</f>
        <v>72000</v>
      </c>
      <c r="CL10" s="139"/>
      <c r="CM10" s="139"/>
      <c r="CN10" s="139">
        <v>2</v>
      </c>
      <c r="CO10" s="140">
        <v>2</v>
      </c>
      <c r="CP10" s="141">
        <v>119000</v>
      </c>
      <c r="CQ10" s="141">
        <v>193000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1.4070175438596</v>
      </c>
      <c r="B11" s="203" t="s">
        <v>79</v>
      </c>
      <c r="C11" s="203"/>
      <c r="D11" s="203" t="s">
        <v>80</v>
      </c>
      <c r="E11" s="203" t="s">
        <v>64</v>
      </c>
      <c r="F11" s="203" t="s">
        <v>65</v>
      </c>
      <c r="G11" s="203" t="s">
        <v>81</v>
      </c>
      <c r="H11" s="90" t="s">
        <v>67</v>
      </c>
      <c r="I11" s="90" t="s">
        <v>82</v>
      </c>
      <c r="J11" s="188">
        <v>570000</v>
      </c>
      <c r="K11" s="81">
        <v>0</v>
      </c>
      <c r="L11" s="81">
        <v>0</v>
      </c>
      <c r="M11" s="81">
        <v>102</v>
      </c>
      <c r="N11" s="91">
        <v>12</v>
      </c>
      <c r="O11" s="92">
        <v>0</v>
      </c>
      <c r="P11" s="93">
        <f>N11+O11</f>
        <v>12</v>
      </c>
      <c r="Q11" s="82">
        <f>IFERROR(P11/M11,"-")</f>
        <v>0.11764705882353</v>
      </c>
      <c r="R11" s="81">
        <v>0</v>
      </c>
      <c r="S11" s="81">
        <v>5</v>
      </c>
      <c r="T11" s="82">
        <f>IFERROR(S11/(O11+P11),"-")</f>
        <v>0.41666666666667</v>
      </c>
      <c r="U11" s="182">
        <f>IFERROR(J11/SUM(P11:P16),"-")</f>
        <v>15833.333333333</v>
      </c>
      <c r="V11" s="84">
        <v>4</v>
      </c>
      <c r="W11" s="82">
        <f>IF(P11=0,"-",V11/P11)</f>
        <v>0.33333333333333</v>
      </c>
      <c r="X11" s="186">
        <v>23000</v>
      </c>
      <c r="Y11" s="187">
        <f>IFERROR(X11/P11,"-")</f>
        <v>1916.6666666667</v>
      </c>
      <c r="Z11" s="187">
        <f>IFERROR(X11/V11,"-")</f>
        <v>5750</v>
      </c>
      <c r="AA11" s="188">
        <f>SUM(X11:X16)-SUM(J11:J16)</f>
        <v>232000</v>
      </c>
      <c r="AB11" s="85">
        <f>SUM(X11:X16)/SUM(J11:J16)</f>
        <v>1.4070175438596</v>
      </c>
      <c r="AC11" s="79"/>
      <c r="AD11" s="94">
        <v>1</v>
      </c>
      <c r="AE11" s="95">
        <f>IF(P11=0,"",IF(AD11=0,"",(AD11/P11)))</f>
        <v>0.083333333333333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</v>
      </c>
      <c r="AN11" s="101">
        <f>IF(P11=0,"",IF(AM11=0,"",(AM11/P11)))</f>
        <v>0.083333333333333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5</v>
      </c>
      <c r="BF11" s="113">
        <f>IF(P11=0,"",IF(BE11=0,"",(BE11/P11)))</f>
        <v>0.41666666666667</v>
      </c>
      <c r="BG11" s="112">
        <v>3</v>
      </c>
      <c r="BH11" s="114">
        <f>IFERROR(BG11/BE11,"-")</f>
        <v>0.6</v>
      </c>
      <c r="BI11" s="115">
        <v>15000</v>
      </c>
      <c r="BJ11" s="116">
        <f>IFERROR(BI11/BE11,"-")</f>
        <v>3000</v>
      </c>
      <c r="BK11" s="117">
        <v>1</v>
      </c>
      <c r="BL11" s="117">
        <v>2</v>
      </c>
      <c r="BM11" s="117"/>
      <c r="BN11" s="119">
        <v>2</v>
      </c>
      <c r="BO11" s="120">
        <f>IF(P11=0,"",IF(BN11=0,"",(BN11/P11)))</f>
        <v>0.16666666666667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3</v>
      </c>
      <c r="BX11" s="127">
        <f>IF(P11=0,"",IF(BW11=0,"",(BW11/P11)))</f>
        <v>0.25</v>
      </c>
      <c r="BY11" s="128">
        <v>1</v>
      </c>
      <c r="BZ11" s="129">
        <f>IFERROR(BY11/BW11,"-")</f>
        <v>0.33333333333333</v>
      </c>
      <c r="CA11" s="130">
        <v>8000</v>
      </c>
      <c r="CB11" s="131">
        <f>IFERROR(CA11/BW11,"-")</f>
        <v>2666.6666666667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4</v>
      </c>
      <c r="CP11" s="141">
        <v>23000</v>
      </c>
      <c r="CQ11" s="141">
        <v>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80</v>
      </c>
      <c r="E12" s="203" t="s">
        <v>64</v>
      </c>
      <c r="F12" s="203" t="s">
        <v>77</v>
      </c>
      <c r="G12" s="203"/>
      <c r="H12" s="90"/>
      <c r="I12" s="90"/>
      <c r="J12" s="188"/>
      <c r="K12" s="81">
        <v>0</v>
      </c>
      <c r="L12" s="81">
        <v>0</v>
      </c>
      <c r="M12" s="81">
        <v>63</v>
      </c>
      <c r="N12" s="91">
        <v>8</v>
      </c>
      <c r="O12" s="92">
        <v>0</v>
      </c>
      <c r="P12" s="93">
        <f>N12+O12</f>
        <v>8</v>
      </c>
      <c r="Q12" s="82">
        <f>IFERROR(P12/M12,"-")</f>
        <v>0.12698412698413</v>
      </c>
      <c r="R12" s="81">
        <v>2</v>
      </c>
      <c r="S12" s="81">
        <v>0</v>
      </c>
      <c r="T12" s="82">
        <f>IFERROR(S12/(O12+P12),"-")</f>
        <v>0</v>
      </c>
      <c r="U12" s="182"/>
      <c r="V12" s="84">
        <v>1</v>
      </c>
      <c r="W12" s="82">
        <f>IF(P12=0,"-",V12/P12)</f>
        <v>0.125</v>
      </c>
      <c r="X12" s="186">
        <v>657000</v>
      </c>
      <c r="Y12" s="187">
        <f>IFERROR(X12/P12,"-")</f>
        <v>82125</v>
      </c>
      <c r="Z12" s="187">
        <f>IFERROR(X12/V12,"-")</f>
        <v>657000</v>
      </c>
      <c r="AA12" s="188"/>
      <c r="AB12" s="85"/>
      <c r="AC12" s="79"/>
      <c r="AD12" s="94">
        <v>1</v>
      </c>
      <c r="AE12" s="95">
        <f>IF(P12=0,"",IF(AD12=0,"",(AD12/P12)))</f>
        <v>0.125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0.125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6</v>
      </c>
      <c r="BO12" s="120">
        <f>IF(P12=0,"",IF(BN12=0,"",(BN12/P12)))</f>
        <v>0.75</v>
      </c>
      <c r="BP12" s="121">
        <v>1</v>
      </c>
      <c r="BQ12" s="122">
        <f>IFERROR(BP12/BN12,"-")</f>
        <v>0.16666666666667</v>
      </c>
      <c r="BR12" s="123">
        <v>654000</v>
      </c>
      <c r="BS12" s="124">
        <f>IFERROR(BR12/BN12,"-")</f>
        <v>109000</v>
      </c>
      <c r="BT12" s="125"/>
      <c r="BU12" s="125"/>
      <c r="BV12" s="125">
        <v>1</v>
      </c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657000</v>
      </c>
      <c r="CQ12" s="141">
        <v>654000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84</v>
      </c>
      <c r="C13" s="203"/>
      <c r="D13" s="203" t="s">
        <v>85</v>
      </c>
      <c r="E13" s="203" t="s">
        <v>64</v>
      </c>
      <c r="F13" s="203" t="s">
        <v>86</v>
      </c>
      <c r="G13" s="203" t="s">
        <v>87</v>
      </c>
      <c r="H13" s="90" t="s">
        <v>88</v>
      </c>
      <c r="I13" s="90" t="s">
        <v>82</v>
      </c>
      <c r="J13" s="188"/>
      <c r="K13" s="81">
        <v>0</v>
      </c>
      <c r="L13" s="81">
        <v>0</v>
      </c>
      <c r="M13" s="81">
        <v>45</v>
      </c>
      <c r="N13" s="91">
        <v>1</v>
      </c>
      <c r="O13" s="92">
        <v>0</v>
      </c>
      <c r="P13" s="93">
        <f>N13+O13</f>
        <v>1</v>
      </c>
      <c r="Q13" s="82">
        <f>IFERROR(P13/M13,"-")</f>
        <v>0.022222222222222</v>
      </c>
      <c r="R13" s="81">
        <v>0</v>
      </c>
      <c r="S13" s="81">
        <v>1</v>
      </c>
      <c r="T13" s="82">
        <f>IFERROR(S13/(O13+P13),"-")</f>
        <v>1</v>
      </c>
      <c r="U13" s="182"/>
      <c r="V13" s="84">
        <v>1</v>
      </c>
      <c r="W13" s="82">
        <f>IF(P13=0,"-",V13/P13)</f>
        <v>1</v>
      </c>
      <c r="X13" s="186">
        <v>30000</v>
      </c>
      <c r="Y13" s="187">
        <f>IFERROR(X13/P13,"-")</f>
        <v>30000</v>
      </c>
      <c r="Z13" s="187">
        <f>IFERROR(X13/V13,"-")</f>
        <v>30000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1</v>
      </c>
      <c r="BG13" s="112">
        <v>1</v>
      </c>
      <c r="BH13" s="114">
        <f>IFERROR(BG13/BE13,"-")</f>
        <v>1</v>
      </c>
      <c r="BI13" s="115">
        <v>30000</v>
      </c>
      <c r="BJ13" s="116">
        <f>IFERROR(BI13/BE13,"-")</f>
        <v>30000</v>
      </c>
      <c r="BK13" s="117"/>
      <c r="BL13" s="117"/>
      <c r="BM13" s="117">
        <v>1</v>
      </c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30000</v>
      </c>
      <c r="CQ13" s="141">
        <v>30000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85</v>
      </c>
      <c r="E14" s="203" t="s">
        <v>64</v>
      </c>
      <c r="F14" s="203" t="s">
        <v>77</v>
      </c>
      <c r="G14" s="203"/>
      <c r="H14" s="90"/>
      <c r="I14" s="90"/>
      <c r="J14" s="188"/>
      <c r="K14" s="81">
        <v>0</v>
      </c>
      <c r="L14" s="81">
        <v>0</v>
      </c>
      <c r="M14" s="81">
        <v>19</v>
      </c>
      <c r="N14" s="91">
        <v>4</v>
      </c>
      <c r="O14" s="92">
        <v>0</v>
      </c>
      <c r="P14" s="93">
        <f>N14+O14</f>
        <v>4</v>
      </c>
      <c r="Q14" s="82">
        <f>IFERROR(P14/M14,"-")</f>
        <v>0.21052631578947</v>
      </c>
      <c r="R14" s="81">
        <v>1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0.25</v>
      </c>
      <c r="X14" s="186">
        <v>70000</v>
      </c>
      <c r="Y14" s="187">
        <f>IFERROR(X14/P14,"-")</f>
        <v>17500</v>
      </c>
      <c r="Z14" s="187">
        <f>IFERROR(X14/V14,"-")</f>
        <v>70000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4</v>
      </c>
      <c r="BX14" s="127">
        <f>IF(P14=0,"",IF(BW14=0,"",(BW14/P14)))</f>
        <v>1</v>
      </c>
      <c r="BY14" s="128">
        <v>1</v>
      </c>
      <c r="BZ14" s="129">
        <f>IFERROR(BY14/BW14,"-")</f>
        <v>0.25</v>
      </c>
      <c r="CA14" s="130">
        <v>70000</v>
      </c>
      <c r="CB14" s="131">
        <f>IFERROR(CA14/BW14,"-")</f>
        <v>17500</v>
      </c>
      <c r="CC14" s="132"/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70000</v>
      </c>
      <c r="CQ14" s="141">
        <v>70000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 t="s">
        <v>91</v>
      </c>
      <c r="E15" s="203" t="s">
        <v>92</v>
      </c>
      <c r="F15" s="203" t="s">
        <v>65</v>
      </c>
      <c r="G15" s="203" t="s">
        <v>87</v>
      </c>
      <c r="H15" s="90" t="s">
        <v>88</v>
      </c>
      <c r="I15" s="204" t="s">
        <v>93</v>
      </c>
      <c r="J15" s="188"/>
      <c r="K15" s="81">
        <v>0</v>
      </c>
      <c r="L15" s="81">
        <v>0</v>
      </c>
      <c r="M15" s="81">
        <v>44</v>
      </c>
      <c r="N15" s="91">
        <v>5</v>
      </c>
      <c r="O15" s="92">
        <v>0</v>
      </c>
      <c r="P15" s="93">
        <f>N15+O15</f>
        <v>5</v>
      </c>
      <c r="Q15" s="82">
        <f>IFERROR(P15/M15,"-")</f>
        <v>0.11363636363636</v>
      </c>
      <c r="R15" s="81">
        <v>1</v>
      </c>
      <c r="S15" s="81">
        <v>2</v>
      </c>
      <c r="T15" s="82">
        <f>IFERROR(S15/(O15+P15),"-")</f>
        <v>0.4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1</v>
      </c>
      <c r="AW15" s="107">
        <f>IF(P15=0,"",IF(AV15=0,"",(AV15/P15)))</f>
        <v>0.2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1</v>
      </c>
      <c r="BF15" s="113">
        <f>IF(P15=0,"",IF(BE15=0,"",(BE15/P15)))</f>
        <v>0.2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3</v>
      </c>
      <c r="BO15" s="120">
        <f>IF(P15=0,"",IF(BN15=0,"",(BN15/P15)))</f>
        <v>0.6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94</v>
      </c>
      <c r="C16" s="203"/>
      <c r="D16" s="203" t="s">
        <v>91</v>
      </c>
      <c r="E16" s="203" t="s">
        <v>92</v>
      </c>
      <c r="F16" s="203" t="s">
        <v>77</v>
      </c>
      <c r="G16" s="203"/>
      <c r="H16" s="90"/>
      <c r="I16" s="90"/>
      <c r="J16" s="188"/>
      <c r="K16" s="81">
        <v>0</v>
      </c>
      <c r="L16" s="81">
        <v>0</v>
      </c>
      <c r="M16" s="81">
        <v>32</v>
      </c>
      <c r="N16" s="91">
        <v>6</v>
      </c>
      <c r="O16" s="92">
        <v>0</v>
      </c>
      <c r="P16" s="93">
        <f>N16+O16</f>
        <v>6</v>
      </c>
      <c r="Q16" s="82">
        <f>IFERROR(P16/M16,"-")</f>
        <v>0.1875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2</v>
      </c>
      <c r="W16" s="82">
        <f>IF(P16=0,"-",V16/P16)</f>
        <v>0.33333333333333</v>
      </c>
      <c r="X16" s="186">
        <v>22000</v>
      </c>
      <c r="Y16" s="187">
        <f>IFERROR(X16/P16,"-")</f>
        <v>3666.6666666667</v>
      </c>
      <c r="Z16" s="187">
        <f>IFERROR(X16/V16,"-")</f>
        <v>11000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0.16666666666667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0.16666666666667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0.33333333333333</v>
      </c>
      <c r="BY16" s="128">
        <v>1</v>
      </c>
      <c r="BZ16" s="129">
        <f>IFERROR(BY16/BW16,"-")</f>
        <v>0.5</v>
      </c>
      <c r="CA16" s="130">
        <v>10000</v>
      </c>
      <c r="CB16" s="131">
        <f>IFERROR(CA16/BW16,"-")</f>
        <v>5000</v>
      </c>
      <c r="CC16" s="132">
        <v>1</v>
      </c>
      <c r="CD16" s="132"/>
      <c r="CE16" s="132"/>
      <c r="CF16" s="133">
        <v>2</v>
      </c>
      <c r="CG16" s="134">
        <f>IF(P16=0,"",IF(CF16=0,"",(CF16/P16)))</f>
        <v>0.33333333333333</v>
      </c>
      <c r="CH16" s="135">
        <v>2</v>
      </c>
      <c r="CI16" s="136">
        <f>IFERROR(CH16/CF16,"-")</f>
        <v>1</v>
      </c>
      <c r="CJ16" s="137">
        <v>12000</v>
      </c>
      <c r="CK16" s="138">
        <f>IFERROR(CJ16/CF16,"-")</f>
        <v>6000</v>
      </c>
      <c r="CL16" s="139">
        <v>1</v>
      </c>
      <c r="CM16" s="139"/>
      <c r="CN16" s="139">
        <v>1</v>
      </c>
      <c r="CO16" s="140">
        <v>2</v>
      </c>
      <c r="CP16" s="141">
        <v>22000</v>
      </c>
      <c r="CQ16" s="141">
        <v>10000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1.132</v>
      </c>
      <c r="B17" s="203" t="s">
        <v>95</v>
      </c>
      <c r="C17" s="203"/>
      <c r="D17" s="203" t="s">
        <v>80</v>
      </c>
      <c r="E17" s="203" t="s">
        <v>96</v>
      </c>
      <c r="F17" s="203" t="s">
        <v>65</v>
      </c>
      <c r="G17" s="203" t="s">
        <v>72</v>
      </c>
      <c r="H17" s="90" t="s">
        <v>97</v>
      </c>
      <c r="I17" s="90" t="s">
        <v>98</v>
      </c>
      <c r="J17" s="188">
        <v>250000</v>
      </c>
      <c r="K17" s="81">
        <v>0</v>
      </c>
      <c r="L17" s="81">
        <v>0</v>
      </c>
      <c r="M17" s="81">
        <v>127</v>
      </c>
      <c r="N17" s="91">
        <v>15</v>
      </c>
      <c r="O17" s="92">
        <v>0</v>
      </c>
      <c r="P17" s="93">
        <f>N17+O17</f>
        <v>15</v>
      </c>
      <c r="Q17" s="82">
        <f>IFERROR(P17/M17,"-")</f>
        <v>0.11811023622047</v>
      </c>
      <c r="R17" s="81">
        <v>2</v>
      </c>
      <c r="S17" s="81">
        <v>5</v>
      </c>
      <c r="T17" s="82">
        <f>IFERROR(S17/(O17+P17),"-")</f>
        <v>0.33333333333333</v>
      </c>
      <c r="U17" s="182">
        <f>IFERROR(J17/SUM(P17:P18),"-")</f>
        <v>6578.9473684211</v>
      </c>
      <c r="V17" s="84">
        <v>5</v>
      </c>
      <c r="W17" s="82">
        <f>IF(P17=0,"-",V17/P17)</f>
        <v>0.33333333333333</v>
      </c>
      <c r="X17" s="186">
        <v>124000</v>
      </c>
      <c r="Y17" s="187">
        <f>IFERROR(X17/P17,"-")</f>
        <v>8266.6666666667</v>
      </c>
      <c r="Z17" s="187">
        <f>IFERROR(X17/V17,"-")</f>
        <v>24800</v>
      </c>
      <c r="AA17" s="188">
        <f>SUM(X17:X18)-SUM(J17:J18)</f>
        <v>33000</v>
      </c>
      <c r="AB17" s="85">
        <f>SUM(X17:X18)/SUM(J17:J18)</f>
        <v>1.132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4</v>
      </c>
      <c r="BF17" s="113">
        <f>IF(P17=0,"",IF(BE17=0,"",(BE17/P17)))</f>
        <v>0.26666666666667</v>
      </c>
      <c r="BG17" s="112">
        <v>1</v>
      </c>
      <c r="BH17" s="114">
        <f>IFERROR(BG17/BE17,"-")</f>
        <v>0.25</v>
      </c>
      <c r="BI17" s="115">
        <v>6000</v>
      </c>
      <c r="BJ17" s="116">
        <f>IFERROR(BI17/BE17,"-")</f>
        <v>1500</v>
      </c>
      <c r="BK17" s="117"/>
      <c r="BL17" s="117">
        <v>1</v>
      </c>
      <c r="BM17" s="117"/>
      <c r="BN17" s="119">
        <v>8</v>
      </c>
      <c r="BO17" s="120">
        <f>IF(P17=0,"",IF(BN17=0,"",(BN17/P17)))</f>
        <v>0.53333333333333</v>
      </c>
      <c r="BP17" s="121">
        <v>3</v>
      </c>
      <c r="BQ17" s="122">
        <f>IFERROR(BP17/BN17,"-")</f>
        <v>0.375</v>
      </c>
      <c r="BR17" s="123">
        <v>110000</v>
      </c>
      <c r="BS17" s="124">
        <f>IFERROR(BR17/BN17,"-")</f>
        <v>13750</v>
      </c>
      <c r="BT17" s="125"/>
      <c r="BU17" s="125">
        <v>1</v>
      </c>
      <c r="BV17" s="125">
        <v>2</v>
      </c>
      <c r="BW17" s="126">
        <v>3</v>
      </c>
      <c r="BX17" s="127">
        <f>IF(P17=0,"",IF(BW17=0,"",(BW17/P17)))</f>
        <v>0.2</v>
      </c>
      <c r="BY17" s="128">
        <v>1</v>
      </c>
      <c r="BZ17" s="129">
        <f>IFERROR(BY17/BW17,"-")</f>
        <v>0.33333333333333</v>
      </c>
      <c r="CA17" s="130">
        <v>8000</v>
      </c>
      <c r="CB17" s="131">
        <f>IFERROR(CA17/BW17,"-")</f>
        <v>2666.6666666667</v>
      </c>
      <c r="CC17" s="132"/>
      <c r="CD17" s="132">
        <v>1</v>
      </c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5</v>
      </c>
      <c r="CP17" s="141">
        <v>124000</v>
      </c>
      <c r="CQ17" s="141">
        <v>58000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99</v>
      </c>
      <c r="C18" s="203"/>
      <c r="D18" s="203" t="s">
        <v>80</v>
      </c>
      <c r="E18" s="203" t="s">
        <v>96</v>
      </c>
      <c r="F18" s="203" t="s">
        <v>77</v>
      </c>
      <c r="G18" s="203"/>
      <c r="H18" s="90"/>
      <c r="I18" s="90"/>
      <c r="J18" s="188"/>
      <c r="K18" s="81">
        <v>0</v>
      </c>
      <c r="L18" s="81">
        <v>0</v>
      </c>
      <c r="M18" s="81">
        <v>91</v>
      </c>
      <c r="N18" s="91">
        <v>23</v>
      </c>
      <c r="O18" s="92">
        <v>0</v>
      </c>
      <c r="P18" s="93">
        <f>N18+O18</f>
        <v>23</v>
      </c>
      <c r="Q18" s="82">
        <f>IFERROR(P18/M18,"-")</f>
        <v>0.25274725274725</v>
      </c>
      <c r="R18" s="81">
        <v>1</v>
      </c>
      <c r="S18" s="81">
        <v>0</v>
      </c>
      <c r="T18" s="82">
        <f>IFERROR(S18/(O18+P18),"-")</f>
        <v>0</v>
      </c>
      <c r="U18" s="182"/>
      <c r="V18" s="84">
        <v>4</v>
      </c>
      <c r="W18" s="82">
        <f>IF(P18=0,"-",V18/P18)</f>
        <v>0.17391304347826</v>
      </c>
      <c r="X18" s="186">
        <v>159000</v>
      </c>
      <c r="Y18" s="187">
        <f>IFERROR(X18/P18,"-")</f>
        <v>6913.0434782609</v>
      </c>
      <c r="Z18" s="187">
        <f>IFERROR(X18/V18,"-")</f>
        <v>39750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0.043478260869565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2</v>
      </c>
      <c r="BF18" s="113">
        <f>IF(P18=0,"",IF(BE18=0,"",(BE18/P18)))</f>
        <v>0.08695652173913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9</v>
      </c>
      <c r="BO18" s="120">
        <f>IF(P18=0,"",IF(BN18=0,"",(BN18/P18)))</f>
        <v>0.39130434782609</v>
      </c>
      <c r="BP18" s="121">
        <v>4</v>
      </c>
      <c r="BQ18" s="122">
        <f>IFERROR(BP18/BN18,"-")</f>
        <v>0.44444444444444</v>
      </c>
      <c r="BR18" s="123">
        <v>888023</v>
      </c>
      <c r="BS18" s="124">
        <f>IFERROR(BR18/BN18,"-")</f>
        <v>98669.222222222</v>
      </c>
      <c r="BT18" s="125">
        <v>1</v>
      </c>
      <c r="BU18" s="125"/>
      <c r="BV18" s="125">
        <v>3</v>
      </c>
      <c r="BW18" s="126">
        <v>9</v>
      </c>
      <c r="BX18" s="127">
        <f>IF(P18=0,"",IF(BW18=0,"",(BW18/P18)))</f>
        <v>0.39130434782609</v>
      </c>
      <c r="BY18" s="128">
        <v>1</v>
      </c>
      <c r="BZ18" s="129">
        <f>IFERROR(BY18/BW18,"-")</f>
        <v>0.11111111111111</v>
      </c>
      <c r="CA18" s="130">
        <v>2000</v>
      </c>
      <c r="CB18" s="131">
        <f>IFERROR(CA18/BW18,"-")</f>
        <v>222.22222222222</v>
      </c>
      <c r="CC18" s="132">
        <v>1</v>
      </c>
      <c r="CD18" s="132"/>
      <c r="CE18" s="132"/>
      <c r="CF18" s="133">
        <v>2</v>
      </c>
      <c r="CG18" s="134">
        <f>IF(P18=0,"",IF(CF18=0,"",(CF18/P18)))</f>
        <v>0.08695652173913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4</v>
      </c>
      <c r="CP18" s="141">
        <v>159000</v>
      </c>
      <c r="CQ18" s="141">
        <v>731023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>
        <f>AB19</f>
        <v>2.4769230769231</v>
      </c>
      <c r="B19" s="203" t="s">
        <v>100</v>
      </c>
      <c r="C19" s="203"/>
      <c r="D19" s="203" t="s">
        <v>80</v>
      </c>
      <c r="E19" s="203" t="s">
        <v>101</v>
      </c>
      <c r="F19" s="203" t="s">
        <v>65</v>
      </c>
      <c r="G19" s="203" t="s">
        <v>102</v>
      </c>
      <c r="H19" s="90" t="s">
        <v>97</v>
      </c>
      <c r="I19" s="90" t="s">
        <v>103</v>
      </c>
      <c r="J19" s="188">
        <v>260000</v>
      </c>
      <c r="K19" s="81">
        <v>0</v>
      </c>
      <c r="L19" s="81">
        <v>0</v>
      </c>
      <c r="M19" s="81">
        <v>56</v>
      </c>
      <c r="N19" s="91">
        <v>6</v>
      </c>
      <c r="O19" s="92">
        <v>0</v>
      </c>
      <c r="P19" s="93">
        <f>N19+O19</f>
        <v>6</v>
      </c>
      <c r="Q19" s="82">
        <f>IFERROR(P19/M19,"-")</f>
        <v>0.10714285714286</v>
      </c>
      <c r="R19" s="81">
        <v>0</v>
      </c>
      <c r="S19" s="81">
        <v>3</v>
      </c>
      <c r="T19" s="82">
        <f>IFERROR(S19/(O19+P19),"-")</f>
        <v>0.5</v>
      </c>
      <c r="U19" s="182">
        <f>IFERROR(J19/SUM(P19:P22),"-")</f>
        <v>13684.210526316</v>
      </c>
      <c r="V19" s="84">
        <v>2</v>
      </c>
      <c r="W19" s="82">
        <f>IF(P19=0,"-",V19/P19)</f>
        <v>0.33333333333333</v>
      </c>
      <c r="X19" s="186">
        <v>13000</v>
      </c>
      <c r="Y19" s="187">
        <f>IFERROR(X19/P19,"-")</f>
        <v>2166.6666666667</v>
      </c>
      <c r="Z19" s="187">
        <f>IFERROR(X19/V19,"-")</f>
        <v>6500</v>
      </c>
      <c r="AA19" s="188">
        <f>SUM(X19:X22)-SUM(J19:J22)</f>
        <v>384000</v>
      </c>
      <c r="AB19" s="85">
        <f>SUM(X19:X22)/SUM(J19:J22)</f>
        <v>2.4769230769231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0.16666666666667</v>
      </c>
      <c r="BG19" s="112">
        <v>1</v>
      </c>
      <c r="BH19" s="114">
        <f>IFERROR(BG19/BE19,"-")</f>
        <v>1</v>
      </c>
      <c r="BI19" s="115">
        <v>8000</v>
      </c>
      <c r="BJ19" s="116">
        <f>IFERROR(BI19/BE19,"-")</f>
        <v>8000</v>
      </c>
      <c r="BK19" s="117"/>
      <c r="BL19" s="117">
        <v>1</v>
      </c>
      <c r="BM19" s="117"/>
      <c r="BN19" s="119">
        <v>2</v>
      </c>
      <c r="BO19" s="120">
        <f>IF(P19=0,"",IF(BN19=0,"",(BN19/P19)))</f>
        <v>0.33333333333333</v>
      </c>
      <c r="BP19" s="121">
        <v>1</v>
      </c>
      <c r="BQ19" s="122">
        <f>IFERROR(BP19/BN19,"-")</f>
        <v>0.5</v>
      </c>
      <c r="BR19" s="123">
        <v>5000</v>
      </c>
      <c r="BS19" s="124">
        <f>IFERROR(BR19/BN19,"-")</f>
        <v>2500</v>
      </c>
      <c r="BT19" s="125">
        <v>1</v>
      </c>
      <c r="BU19" s="125"/>
      <c r="BV19" s="125"/>
      <c r="BW19" s="126">
        <v>3</v>
      </c>
      <c r="BX19" s="127">
        <f>IF(P19=0,"",IF(BW19=0,"",(BW19/P19)))</f>
        <v>0.5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13000</v>
      </c>
      <c r="CQ19" s="141">
        <v>8000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104</v>
      </c>
      <c r="C20" s="203"/>
      <c r="D20" s="203" t="s">
        <v>80</v>
      </c>
      <c r="E20" s="203" t="s">
        <v>105</v>
      </c>
      <c r="F20" s="203" t="s">
        <v>65</v>
      </c>
      <c r="G20" s="203"/>
      <c r="H20" s="90" t="s">
        <v>97</v>
      </c>
      <c r="I20" s="90" t="s">
        <v>106</v>
      </c>
      <c r="J20" s="188"/>
      <c r="K20" s="81">
        <v>0</v>
      </c>
      <c r="L20" s="81">
        <v>0</v>
      </c>
      <c r="M20" s="81">
        <v>53</v>
      </c>
      <c r="N20" s="91">
        <v>3</v>
      </c>
      <c r="O20" s="92">
        <v>0</v>
      </c>
      <c r="P20" s="93">
        <f>N20+O20</f>
        <v>3</v>
      </c>
      <c r="Q20" s="82">
        <f>IFERROR(P20/M20,"-")</f>
        <v>0.056603773584906</v>
      </c>
      <c r="R20" s="81">
        <v>0</v>
      </c>
      <c r="S20" s="81">
        <v>3</v>
      </c>
      <c r="T20" s="82">
        <f>IFERROR(S20/(O20+P20),"-")</f>
        <v>1</v>
      </c>
      <c r="U20" s="182"/>
      <c r="V20" s="84">
        <v>1</v>
      </c>
      <c r="W20" s="82">
        <f>IF(P20=0,"-",V20/P20)</f>
        <v>0.33333333333333</v>
      </c>
      <c r="X20" s="186">
        <v>6000</v>
      </c>
      <c r="Y20" s="187">
        <f>IFERROR(X20/P20,"-")</f>
        <v>2000</v>
      </c>
      <c r="Z20" s="187">
        <f>IFERROR(X20/V20,"-")</f>
        <v>6000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0.33333333333333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1</v>
      </c>
      <c r="BF20" s="113">
        <f>IF(P20=0,"",IF(BE20=0,"",(BE20/P20)))</f>
        <v>0.33333333333333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0.33333333333333</v>
      </c>
      <c r="BP20" s="121">
        <v>1</v>
      </c>
      <c r="BQ20" s="122">
        <f>IFERROR(BP20/BN20,"-")</f>
        <v>1</v>
      </c>
      <c r="BR20" s="123">
        <v>6000</v>
      </c>
      <c r="BS20" s="124">
        <f>IFERROR(BR20/BN20,"-")</f>
        <v>6000</v>
      </c>
      <c r="BT20" s="125"/>
      <c r="BU20" s="125">
        <v>1</v>
      </c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6000</v>
      </c>
      <c r="CQ20" s="141">
        <v>6000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107</v>
      </c>
      <c r="C21" s="203"/>
      <c r="D21" s="203" t="s">
        <v>80</v>
      </c>
      <c r="E21" s="203" t="s">
        <v>108</v>
      </c>
      <c r="F21" s="203" t="s">
        <v>65</v>
      </c>
      <c r="G21" s="203"/>
      <c r="H21" s="90" t="s">
        <v>97</v>
      </c>
      <c r="I21" s="90" t="s">
        <v>109</v>
      </c>
      <c r="J21" s="188"/>
      <c r="K21" s="81">
        <v>0</v>
      </c>
      <c r="L21" s="81">
        <v>0</v>
      </c>
      <c r="M21" s="81">
        <v>57</v>
      </c>
      <c r="N21" s="91">
        <v>2</v>
      </c>
      <c r="O21" s="92">
        <v>0</v>
      </c>
      <c r="P21" s="93">
        <f>N21+O21</f>
        <v>2</v>
      </c>
      <c r="Q21" s="82">
        <f>IFERROR(P21/M21,"-")</f>
        <v>0.035087719298246</v>
      </c>
      <c r="R21" s="81">
        <v>0</v>
      </c>
      <c r="S21" s="81">
        <v>1</v>
      </c>
      <c r="T21" s="82">
        <f>IFERROR(S21/(O21+P21),"-")</f>
        <v>0.5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0.5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110</v>
      </c>
      <c r="C22" s="203"/>
      <c r="D22" s="203" t="s">
        <v>76</v>
      </c>
      <c r="E22" s="203" t="s">
        <v>76</v>
      </c>
      <c r="F22" s="203" t="s">
        <v>77</v>
      </c>
      <c r="G22" s="203"/>
      <c r="H22" s="90"/>
      <c r="I22" s="90"/>
      <c r="J22" s="188"/>
      <c r="K22" s="81">
        <v>0</v>
      </c>
      <c r="L22" s="81">
        <v>0</v>
      </c>
      <c r="M22" s="81">
        <v>18</v>
      </c>
      <c r="N22" s="91">
        <v>8</v>
      </c>
      <c r="O22" s="92">
        <v>0</v>
      </c>
      <c r="P22" s="93">
        <f>N22+O22</f>
        <v>8</v>
      </c>
      <c r="Q22" s="82">
        <f>IFERROR(P22/M22,"-")</f>
        <v>0.44444444444444</v>
      </c>
      <c r="R22" s="81">
        <v>1</v>
      </c>
      <c r="S22" s="81">
        <v>3</v>
      </c>
      <c r="T22" s="82">
        <f>IFERROR(S22/(O22+P22),"-")</f>
        <v>0.375</v>
      </c>
      <c r="U22" s="182"/>
      <c r="V22" s="84">
        <v>3</v>
      </c>
      <c r="W22" s="82">
        <f>IF(P22=0,"-",V22/P22)</f>
        <v>0.375</v>
      </c>
      <c r="X22" s="186">
        <v>625000</v>
      </c>
      <c r="Y22" s="187">
        <f>IFERROR(X22/P22,"-")</f>
        <v>78125</v>
      </c>
      <c r="Z22" s="187">
        <f>IFERROR(X22/V22,"-")</f>
        <v>208333.33333333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2</v>
      </c>
      <c r="AW22" s="107">
        <f>IF(P22=0,"",IF(AV22=0,"",(AV22/P22)))</f>
        <v>0.25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2</v>
      </c>
      <c r="BF22" s="113">
        <f>IF(P22=0,"",IF(BE22=0,"",(BE22/P22)))</f>
        <v>0.25</v>
      </c>
      <c r="BG22" s="112">
        <v>2</v>
      </c>
      <c r="BH22" s="114">
        <f>IFERROR(BG22/BE22,"-")</f>
        <v>1</v>
      </c>
      <c r="BI22" s="115">
        <v>13000</v>
      </c>
      <c r="BJ22" s="116">
        <f>IFERROR(BI22/BE22,"-")</f>
        <v>6500</v>
      </c>
      <c r="BK22" s="117">
        <v>1</v>
      </c>
      <c r="BL22" s="117"/>
      <c r="BM22" s="117">
        <v>1</v>
      </c>
      <c r="BN22" s="119">
        <v>3</v>
      </c>
      <c r="BO22" s="120">
        <f>IF(P22=0,"",IF(BN22=0,"",(BN22/P22)))</f>
        <v>0.375</v>
      </c>
      <c r="BP22" s="121">
        <v>1</v>
      </c>
      <c r="BQ22" s="122">
        <f>IFERROR(BP22/BN22,"-")</f>
        <v>0.33333333333333</v>
      </c>
      <c r="BR22" s="123">
        <v>3000</v>
      </c>
      <c r="BS22" s="124">
        <f>IFERROR(BR22/BN22,"-")</f>
        <v>1000</v>
      </c>
      <c r="BT22" s="125">
        <v>1</v>
      </c>
      <c r="BU22" s="125"/>
      <c r="BV22" s="125"/>
      <c r="BW22" s="126">
        <v>1</v>
      </c>
      <c r="BX22" s="127">
        <f>IF(P22=0,"",IF(BW22=0,"",(BW22/P22)))</f>
        <v>0.125</v>
      </c>
      <c r="BY22" s="128">
        <v>1</v>
      </c>
      <c r="BZ22" s="129">
        <f>IFERROR(BY22/BW22,"-")</f>
        <v>1</v>
      </c>
      <c r="CA22" s="130">
        <v>617000</v>
      </c>
      <c r="CB22" s="131">
        <f>IFERROR(CA22/BW22,"-")</f>
        <v>617000</v>
      </c>
      <c r="CC22" s="132"/>
      <c r="CD22" s="132"/>
      <c r="CE22" s="132">
        <v>1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3</v>
      </c>
      <c r="CP22" s="141">
        <v>625000</v>
      </c>
      <c r="CQ22" s="141">
        <v>617000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>
        <f>AB23</f>
        <v>0.3</v>
      </c>
      <c r="B23" s="203" t="s">
        <v>111</v>
      </c>
      <c r="C23" s="203"/>
      <c r="D23" s="203" t="s">
        <v>85</v>
      </c>
      <c r="E23" s="203" t="s">
        <v>101</v>
      </c>
      <c r="F23" s="203" t="s">
        <v>65</v>
      </c>
      <c r="G23" s="203" t="s">
        <v>112</v>
      </c>
      <c r="H23" s="90" t="s">
        <v>113</v>
      </c>
      <c r="I23" s="90" t="s">
        <v>114</v>
      </c>
      <c r="J23" s="188">
        <v>250000</v>
      </c>
      <c r="K23" s="81">
        <v>0</v>
      </c>
      <c r="L23" s="81">
        <v>0</v>
      </c>
      <c r="M23" s="81">
        <v>42</v>
      </c>
      <c r="N23" s="91">
        <v>7</v>
      </c>
      <c r="O23" s="92">
        <v>0</v>
      </c>
      <c r="P23" s="93">
        <f>N23+O23</f>
        <v>7</v>
      </c>
      <c r="Q23" s="82">
        <f>IFERROR(P23/M23,"-")</f>
        <v>0.16666666666667</v>
      </c>
      <c r="R23" s="81">
        <v>0</v>
      </c>
      <c r="S23" s="81">
        <v>2</v>
      </c>
      <c r="T23" s="82">
        <f>IFERROR(S23/(O23+P23),"-")</f>
        <v>0.28571428571429</v>
      </c>
      <c r="U23" s="182">
        <f>IFERROR(J23/SUM(P23:P26),"-")</f>
        <v>8928.5714285714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SUM(X23:X26)-SUM(J23:J26)</f>
        <v>-175000</v>
      </c>
      <c r="AB23" s="85">
        <f>SUM(X23:X26)/SUM(J23:J26)</f>
        <v>0.3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0.14285714285714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1</v>
      </c>
      <c r="BF23" s="113">
        <f>IF(P23=0,"",IF(BE23=0,"",(BE23/P23)))</f>
        <v>0.14285714285714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5</v>
      </c>
      <c r="BO23" s="120">
        <f>IF(P23=0,"",IF(BN23=0,"",(BN23/P23)))</f>
        <v>0.71428571428571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115</v>
      </c>
      <c r="C24" s="203"/>
      <c r="D24" s="203" t="s">
        <v>85</v>
      </c>
      <c r="E24" s="203" t="s">
        <v>105</v>
      </c>
      <c r="F24" s="203" t="s">
        <v>65</v>
      </c>
      <c r="G24" s="203"/>
      <c r="H24" s="90" t="s">
        <v>113</v>
      </c>
      <c r="I24" s="90"/>
      <c r="J24" s="188"/>
      <c r="K24" s="81">
        <v>0</v>
      </c>
      <c r="L24" s="81">
        <v>0</v>
      </c>
      <c r="M24" s="81">
        <v>93</v>
      </c>
      <c r="N24" s="91">
        <v>5</v>
      </c>
      <c r="O24" s="92">
        <v>0</v>
      </c>
      <c r="P24" s="93">
        <f>N24+O24</f>
        <v>5</v>
      </c>
      <c r="Q24" s="82">
        <f>IFERROR(P24/M24,"-")</f>
        <v>0.053763440860215</v>
      </c>
      <c r="R24" s="81">
        <v>1</v>
      </c>
      <c r="S24" s="81">
        <v>2</v>
      </c>
      <c r="T24" s="82">
        <f>IFERROR(S24/(O24+P24),"-")</f>
        <v>0.4</v>
      </c>
      <c r="U24" s="182"/>
      <c r="V24" s="84">
        <v>1</v>
      </c>
      <c r="W24" s="82">
        <f>IF(P24=0,"-",V24/P24)</f>
        <v>0.2</v>
      </c>
      <c r="X24" s="186">
        <v>41000</v>
      </c>
      <c r="Y24" s="187">
        <f>IFERROR(X24/P24,"-")</f>
        <v>8200</v>
      </c>
      <c r="Z24" s="187">
        <f>IFERROR(X24/V24,"-")</f>
        <v>41000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0.2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3</v>
      </c>
      <c r="BO24" s="120">
        <f>IF(P24=0,"",IF(BN24=0,"",(BN24/P24)))</f>
        <v>0.6</v>
      </c>
      <c r="BP24" s="121">
        <v>1</v>
      </c>
      <c r="BQ24" s="122">
        <f>IFERROR(BP24/BN24,"-")</f>
        <v>0.33333333333333</v>
      </c>
      <c r="BR24" s="123">
        <v>41000</v>
      </c>
      <c r="BS24" s="124">
        <f>IFERROR(BR24/BN24,"-")</f>
        <v>13666.666666667</v>
      </c>
      <c r="BT24" s="125"/>
      <c r="BU24" s="125"/>
      <c r="BV24" s="125">
        <v>1</v>
      </c>
      <c r="BW24" s="126">
        <v>1</v>
      </c>
      <c r="BX24" s="127">
        <f>IF(P24=0,"",IF(BW24=0,"",(BW24/P24)))</f>
        <v>0.2</v>
      </c>
      <c r="BY24" s="128">
        <v>1</v>
      </c>
      <c r="BZ24" s="129">
        <f>IFERROR(BY24/BW24,"-")</f>
        <v>1</v>
      </c>
      <c r="CA24" s="130">
        <v>2000</v>
      </c>
      <c r="CB24" s="131">
        <f>IFERROR(CA24/BW24,"-")</f>
        <v>2000</v>
      </c>
      <c r="CC24" s="132">
        <v>1</v>
      </c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41000</v>
      </c>
      <c r="CQ24" s="141">
        <v>41000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116</v>
      </c>
      <c r="C25" s="203"/>
      <c r="D25" s="203" t="s">
        <v>85</v>
      </c>
      <c r="E25" s="203" t="s">
        <v>108</v>
      </c>
      <c r="F25" s="203" t="s">
        <v>65</v>
      </c>
      <c r="G25" s="203"/>
      <c r="H25" s="90" t="s">
        <v>113</v>
      </c>
      <c r="I25" s="90"/>
      <c r="J25" s="188"/>
      <c r="K25" s="81">
        <v>0</v>
      </c>
      <c r="L25" s="81">
        <v>0</v>
      </c>
      <c r="M25" s="81">
        <v>45</v>
      </c>
      <c r="N25" s="91">
        <v>2</v>
      </c>
      <c r="O25" s="92">
        <v>0</v>
      </c>
      <c r="P25" s="93">
        <f>N25+O25</f>
        <v>2</v>
      </c>
      <c r="Q25" s="82">
        <f>IFERROR(P25/M25,"-")</f>
        <v>0.044444444444444</v>
      </c>
      <c r="R25" s="81">
        <v>0</v>
      </c>
      <c r="S25" s="81">
        <v>2</v>
      </c>
      <c r="T25" s="82">
        <f>IFERROR(S25/(O25+P25),"-")</f>
        <v>1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1</v>
      </c>
      <c r="BO25" s="120">
        <f>IF(P25=0,"",IF(BN25=0,"",(BN25/P25)))</f>
        <v>0.5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117</v>
      </c>
      <c r="C26" s="203"/>
      <c r="D26" s="203" t="s">
        <v>76</v>
      </c>
      <c r="E26" s="203" t="s">
        <v>76</v>
      </c>
      <c r="F26" s="203" t="s">
        <v>77</v>
      </c>
      <c r="G26" s="203"/>
      <c r="H26" s="90"/>
      <c r="I26" s="90"/>
      <c r="J26" s="188"/>
      <c r="K26" s="81">
        <v>0</v>
      </c>
      <c r="L26" s="81">
        <v>0</v>
      </c>
      <c r="M26" s="81">
        <v>24</v>
      </c>
      <c r="N26" s="91">
        <v>14</v>
      </c>
      <c r="O26" s="92">
        <v>0</v>
      </c>
      <c r="P26" s="93">
        <f>N26+O26</f>
        <v>14</v>
      </c>
      <c r="Q26" s="82">
        <f>IFERROR(P26/M26,"-")</f>
        <v>0.58333333333333</v>
      </c>
      <c r="R26" s="81">
        <v>1</v>
      </c>
      <c r="S26" s="81">
        <v>0</v>
      </c>
      <c r="T26" s="82">
        <f>IFERROR(S26/(O26+P26),"-")</f>
        <v>0</v>
      </c>
      <c r="U26" s="182"/>
      <c r="V26" s="84">
        <v>2</v>
      </c>
      <c r="W26" s="82">
        <f>IF(P26=0,"-",V26/P26)</f>
        <v>0.14285714285714</v>
      </c>
      <c r="X26" s="186">
        <v>34000</v>
      </c>
      <c r="Y26" s="187">
        <f>IFERROR(X26/P26,"-")</f>
        <v>2428.5714285714</v>
      </c>
      <c r="Z26" s="187">
        <f>IFERROR(X26/V26,"-")</f>
        <v>17000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0.071428571428571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3</v>
      </c>
      <c r="BF26" s="113">
        <f>IF(P26=0,"",IF(BE26=0,"",(BE26/P26)))</f>
        <v>0.21428571428571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9</v>
      </c>
      <c r="BO26" s="120">
        <f>IF(P26=0,"",IF(BN26=0,"",(BN26/P26)))</f>
        <v>0.64285714285714</v>
      </c>
      <c r="BP26" s="121">
        <v>2</v>
      </c>
      <c r="BQ26" s="122">
        <f>IFERROR(BP26/BN26,"-")</f>
        <v>0.22222222222222</v>
      </c>
      <c r="BR26" s="123">
        <v>34000</v>
      </c>
      <c r="BS26" s="124">
        <f>IFERROR(BR26/BN26,"-")</f>
        <v>3777.7777777778</v>
      </c>
      <c r="BT26" s="125"/>
      <c r="BU26" s="125">
        <v>1</v>
      </c>
      <c r="BV26" s="125">
        <v>1</v>
      </c>
      <c r="BW26" s="126">
        <v>1</v>
      </c>
      <c r="BX26" s="127">
        <f>IF(P26=0,"",IF(BW26=0,"",(BW26/P26)))</f>
        <v>0.071428571428571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2</v>
      </c>
      <c r="CP26" s="141">
        <v>34000</v>
      </c>
      <c r="CQ26" s="141">
        <v>28000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0.625</v>
      </c>
      <c r="B27" s="203" t="s">
        <v>118</v>
      </c>
      <c r="C27" s="203"/>
      <c r="D27" s="203" t="s">
        <v>119</v>
      </c>
      <c r="E27" s="203" t="s">
        <v>120</v>
      </c>
      <c r="F27" s="203" t="s">
        <v>86</v>
      </c>
      <c r="G27" s="203" t="s">
        <v>66</v>
      </c>
      <c r="H27" s="90" t="s">
        <v>88</v>
      </c>
      <c r="I27" s="90" t="s">
        <v>121</v>
      </c>
      <c r="J27" s="188">
        <v>120000</v>
      </c>
      <c r="K27" s="81">
        <v>0</v>
      </c>
      <c r="L27" s="81">
        <v>0</v>
      </c>
      <c r="M27" s="81">
        <v>62</v>
      </c>
      <c r="N27" s="91">
        <v>3</v>
      </c>
      <c r="O27" s="92">
        <v>0</v>
      </c>
      <c r="P27" s="93">
        <f>N27+O27</f>
        <v>3</v>
      </c>
      <c r="Q27" s="82">
        <f>IFERROR(P27/M27,"-")</f>
        <v>0.048387096774194</v>
      </c>
      <c r="R27" s="81">
        <v>0</v>
      </c>
      <c r="S27" s="81">
        <v>3</v>
      </c>
      <c r="T27" s="82">
        <f>IFERROR(S27/(O27+P27),"-")</f>
        <v>1</v>
      </c>
      <c r="U27" s="182">
        <f>IFERROR(J27/SUM(P27:P28),"-")</f>
        <v>12000</v>
      </c>
      <c r="V27" s="84">
        <v>1</v>
      </c>
      <c r="W27" s="82">
        <f>IF(P27=0,"-",V27/P27)</f>
        <v>0.33333333333333</v>
      </c>
      <c r="X27" s="186">
        <v>24000</v>
      </c>
      <c r="Y27" s="187">
        <f>IFERROR(X27/P27,"-")</f>
        <v>8000</v>
      </c>
      <c r="Z27" s="187">
        <f>IFERROR(X27/V27,"-")</f>
        <v>24000</v>
      </c>
      <c r="AA27" s="188">
        <f>SUM(X27:X28)-SUM(J27:J28)</f>
        <v>-45000</v>
      </c>
      <c r="AB27" s="85">
        <f>SUM(X27:X28)/SUM(J27:J28)</f>
        <v>0.625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2</v>
      </c>
      <c r="BF27" s="113">
        <f>IF(P27=0,"",IF(BE27=0,"",(BE27/P27)))</f>
        <v>0.66666666666667</v>
      </c>
      <c r="BG27" s="112">
        <v>1</v>
      </c>
      <c r="BH27" s="114">
        <f>IFERROR(BG27/BE27,"-")</f>
        <v>0.5</v>
      </c>
      <c r="BI27" s="115">
        <v>24000</v>
      </c>
      <c r="BJ27" s="116">
        <f>IFERROR(BI27/BE27,"-")</f>
        <v>12000</v>
      </c>
      <c r="BK27" s="117"/>
      <c r="BL27" s="117"/>
      <c r="BM27" s="117">
        <v>1</v>
      </c>
      <c r="BN27" s="119">
        <v>1</v>
      </c>
      <c r="BO27" s="120">
        <f>IF(P27=0,"",IF(BN27=0,"",(BN27/P27)))</f>
        <v>0.33333333333333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24000</v>
      </c>
      <c r="CQ27" s="141">
        <v>24000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122</v>
      </c>
      <c r="C28" s="203"/>
      <c r="D28" s="203" t="s">
        <v>119</v>
      </c>
      <c r="E28" s="203" t="s">
        <v>120</v>
      </c>
      <c r="F28" s="203" t="s">
        <v>77</v>
      </c>
      <c r="G28" s="203"/>
      <c r="H28" s="90"/>
      <c r="I28" s="90"/>
      <c r="J28" s="188"/>
      <c r="K28" s="81">
        <v>0</v>
      </c>
      <c r="L28" s="81">
        <v>0</v>
      </c>
      <c r="M28" s="81">
        <v>19</v>
      </c>
      <c r="N28" s="91">
        <v>7</v>
      </c>
      <c r="O28" s="92">
        <v>0</v>
      </c>
      <c r="P28" s="93">
        <f>N28+O28</f>
        <v>7</v>
      </c>
      <c r="Q28" s="82">
        <f>IFERROR(P28/M28,"-")</f>
        <v>0.36842105263158</v>
      </c>
      <c r="R28" s="81">
        <v>1</v>
      </c>
      <c r="S28" s="81">
        <v>0</v>
      </c>
      <c r="T28" s="82">
        <f>IFERROR(S28/(O28+P28),"-")</f>
        <v>0</v>
      </c>
      <c r="U28" s="182"/>
      <c r="V28" s="84">
        <v>2</v>
      </c>
      <c r="W28" s="82">
        <f>IF(P28=0,"-",V28/P28)</f>
        <v>0.28571428571429</v>
      </c>
      <c r="X28" s="186">
        <v>51000</v>
      </c>
      <c r="Y28" s="187">
        <f>IFERROR(X28/P28,"-")</f>
        <v>7285.7142857143</v>
      </c>
      <c r="Z28" s="187">
        <f>IFERROR(X28/V28,"-")</f>
        <v>25500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0.14285714285714</v>
      </c>
      <c r="AX28" s="106">
        <v>1</v>
      </c>
      <c r="AY28" s="108">
        <f>IFERROR(AX28/AV28,"-")</f>
        <v>1</v>
      </c>
      <c r="AZ28" s="109">
        <v>6000</v>
      </c>
      <c r="BA28" s="110">
        <f>IFERROR(AZ28/AV28,"-")</f>
        <v>6000</v>
      </c>
      <c r="BB28" s="111"/>
      <c r="BC28" s="111">
        <v>1</v>
      </c>
      <c r="BD28" s="111"/>
      <c r="BE28" s="112">
        <v>2</v>
      </c>
      <c r="BF28" s="113">
        <f>IF(P28=0,"",IF(BE28=0,"",(BE28/P28)))</f>
        <v>0.28571428571429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2</v>
      </c>
      <c r="BO28" s="120">
        <f>IF(P28=0,"",IF(BN28=0,"",(BN28/P28)))</f>
        <v>0.28571428571429</v>
      </c>
      <c r="BP28" s="121">
        <v>1</v>
      </c>
      <c r="BQ28" s="122">
        <f>IFERROR(BP28/BN28,"-")</f>
        <v>0.5</v>
      </c>
      <c r="BR28" s="123">
        <v>45000</v>
      </c>
      <c r="BS28" s="124">
        <f>IFERROR(BR28/BN28,"-")</f>
        <v>22500</v>
      </c>
      <c r="BT28" s="125"/>
      <c r="BU28" s="125"/>
      <c r="BV28" s="125">
        <v>1</v>
      </c>
      <c r="BW28" s="126">
        <v>2</v>
      </c>
      <c r="BX28" s="127">
        <f>IF(P28=0,"",IF(BW28=0,"",(BW28/P28)))</f>
        <v>0.28571428571429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2</v>
      </c>
      <c r="CP28" s="141">
        <v>51000</v>
      </c>
      <c r="CQ28" s="141">
        <v>45000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0.22</v>
      </c>
      <c r="B29" s="203" t="s">
        <v>123</v>
      </c>
      <c r="C29" s="203"/>
      <c r="D29" s="203" t="s">
        <v>119</v>
      </c>
      <c r="E29" s="203" t="s">
        <v>120</v>
      </c>
      <c r="F29" s="203" t="s">
        <v>65</v>
      </c>
      <c r="G29" s="203" t="s">
        <v>70</v>
      </c>
      <c r="H29" s="90" t="s">
        <v>88</v>
      </c>
      <c r="I29" s="204" t="s">
        <v>93</v>
      </c>
      <c r="J29" s="188">
        <v>150000</v>
      </c>
      <c r="K29" s="81">
        <v>0</v>
      </c>
      <c r="L29" s="81">
        <v>0</v>
      </c>
      <c r="M29" s="81">
        <v>44</v>
      </c>
      <c r="N29" s="91">
        <v>8</v>
      </c>
      <c r="O29" s="92">
        <v>0</v>
      </c>
      <c r="P29" s="93">
        <f>N29+O29</f>
        <v>8</v>
      </c>
      <c r="Q29" s="82">
        <f>IFERROR(P29/M29,"-")</f>
        <v>0.18181818181818</v>
      </c>
      <c r="R29" s="81">
        <v>1</v>
      </c>
      <c r="S29" s="81">
        <v>3</v>
      </c>
      <c r="T29" s="82">
        <f>IFERROR(S29/(O29+P29),"-")</f>
        <v>0.375</v>
      </c>
      <c r="U29" s="182">
        <f>IFERROR(J29/SUM(P29:P30),"-")</f>
        <v>10714.285714286</v>
      </c>
      <c r="V29" s="84">
        <v>2</v>
      </c>
      <c r="W29" s="82">
        <f>IF(P29=0,"-",V29/P29)</f>
        <v>0.25</v>
      </c>
      <c r="X29" s="186">
        <v>33000</v>
      </c>
      <c r="Y29" s="187">
        <f>IFERROR(X29/P29,"-")</f>
        <v>4125</v>
      </c>
      <c r="Z29" s="187">
        <f>IFERROR(X29/V29,"-")</f>
        <v>16500</v>
      </c>
      <c r="AA29" s="188">
        <f>SUM(X29:X30)-SUM(J29:J30)</f>
        <v>-117000</v>
      </c>
      <c r="AB29" s="85">
        <f>SUM(X29:X30)/SUM(J29:J30)</f>
        <v>0.22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0.125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6</v>
      </c>
      <c r="BO29" s="120">
        <f>IF(P29=0,"",IF(BN29=0,"",(BN29/P29)))</f>
        <v>0.75</v>
      </c>
      <c r="BP29" s="121">
        <v>2</v>
      </c>
      <c r="BQ29" s="122">
        <f>IFERROR(BP29/BN29,"-")</f>
        <v>0.33333333333333</v>
      </c>
      <c r="BR29" s="123">
        <v>35000</v>
      </c>
      <c r="BS29" s="124">
        <f>IFERROR(BR29/BN29,"-")</f>
        <v>5833.3333333333</v>
      </c>
      <c r="BT29" s="125">
        <v>1</v>
      </c>
      <c r="BU29" s="125">
        <v>1</v>
      </c>
      <c r="BV29" s="125"/>
      <c r="BW29" s="126">
        <v>1</v>
      </c>
      <c r="BX29" s="127">
        <f>IF(P29=0,"",IF(BW29=0,"",(BW29/P29)))</f>
        <v>0.125</v>
      </c>
      <c r="BY29" s="128">
        <v>1</v>
      </c>
      <c r="BZ29" s="129">
        <f>IFERROR(BY29/BW29,"-")</f>
        <v>1</v>
      </c>
      <c r="CA29" s="130">
        <v>3000</v>
      </c>
      <c r="CB29" s="131">
        <f>IFERROR(CA29/BW29,"-")</f>
        <v>3000</v>
      </c>
      <c r="CC29" s="132">
        <v>1</v>
      </c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2</v>
      </c>
      <c r="CP29" s="141">
        <v>33000</v>
      </c>
      <c r="CQ29" s="141">
        <v>30000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124</v>
      </c>
      <c r="C30" s="203"/>
      <c r="D30" s="203" t="s">
        <v>119</v>
      </c>
      <c r="E30" s="203" t="s">
        <v>120</v>
      </c>
      <c r="F30" s="203" t="s">
        <v>77</v>
      </c>
      <c r="G30" s="203"/>
      <c r="H30" s="90"/>
      <c r="I30" s="90"/>
      <c r="J30" s="188"/>
      <c r="K30" s="81">
        <v>0</v>
      </c>
      <c r="L30" s="81">
        <v>0</v>
      </c>
      <c r="M30" s="81">
        <v>59</v>
      </c>
      <c r="N30" s="91">
        <v>6</v>
      </c>
      <c r="O30" s="92">
        <v>0</v>
      </c>
      <c r="P30" s="93">
        <f>N30+O30</f>
        <v>6</v>
      </c>
      <c r="Q30" s="82">
        <f>IFERROR(P30/M30,"-")</f>
        <v>0.10169491525424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0.16666666666667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3</v>
      </c>
      <c r="BO30" s="120">
        <f>IF(P30=0,"",IF(BN30=0,"",(BN30/P30)))</f>
        <v>0.5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0.16666666666667</v>
      </c>
      <c r="BY30" s="128">
        <v>1</v>
      </c>
      <c r="BZ30" s="129">
        <f>IFERROR(BY30/BW30,"-")</f>
        <v>1</v>
      </c>
      <c r="CA30" s="130">
        <v>3000</v>
      </c>
      <c r="CB30" s="131">
        <f>IFERROR(CA30/BW30,"-")</f>
        <v>3000</v>
      </c>
      <c r="CC30" s="132">
        <v>1</v>
      </c>
      <c r="CD30" s="132"/>
      <c r="CE30" s="132"/>
      <c r="CF30" s="133">
        <v>1</v>
      </c>
      <c r="CG30" s="134">
        <f>IF(P30=0,"",IF(CF30=0,"",(CF30/P30)))</f>
        <v>0.16666666666667</v>
      </c>
      <c r="CH30" s="135">
        <v>1</v>
      </c>
      <c r="CI30" s="136">
        <f>IFERROR(CH30/CF30,"-")</f>
        <v>1</v>
      </c>
      <c r="CJ30" s="137">
        <v>215000</v>
      </c>
      <c r="CK30" s="138">
        <f>IFERROR(CJ30/CF30,"-")</f>
        <v>215000</v>
      </c>
      <c r="CL30" s="139"/>
      <c r="CM30" s="139"/>
      <c r="CN30" s="139">
        <v>1</v>
      </c>
      <c r="CO30" s="140">
        <v>0</v>
      </c>
      <c r="CP30" s="141">
        <v>0</v>
      </c>
      <c r="CQ30" s="141">
        <v>215000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0.069230769230769</v>
      </c>
      <c r="B31" s="203" t="s">
        <v>125</v>
      </c>
      <c r="C31" s="203"/>
      <c r="D31" s="203" t="s">
        <v>119</v>
      </c>
      <c r="E31" s="203" t="s">
        <v>126</v>
      </c>
      <c r="F31" s="203" t="s">
        <v>65</v>
      </c>
      <c r="G31" s="203" t="s">
        <v>87</v>
      </c>
      <c r="H31" s="90" t="s">
        <v>88</v>
      </c>
      <c r="I31" s="90" t="s">
        <v>127</v>
      </c>
      <c r="J31" s="188">
        <v>130000</v>
      </c>
      <c r="K31" s="81">
        <v>0</v>
      </c>
      <c r="L31" s="81">
        <v>0</v>
      </c>
      <c r="M31" s="81">
        <v>37</v>
      </c>
      <c r="N31" s="91">
        <v>6</v>
      </c>
      <c r="O31" s="92">
        <v>0</v>
      </c>
      <c r="P31" s="93">
        <f>N31+O31</f>
        <v>6</v>
      </c>
      <c r="Q31" s="82">
        <f>IFERROR(P31/M31,"-")</f>
        <v>0.16216216216216</v>
      </c>
      <c r="R31" s="81">
        <v>0</v>
      </c>
      <c r="S31" s="81">
        <v>2</v>
      </c>
      <c r="T31" s="82">
        <f>IFERROR(S31/(O31+P31),"-")</f>
        <v>0.33333333333333</v>
      </c>
      <c r="U31" s="182">
        <f>IFERROR(J31/SUM(P31:P32),"-")</f>
        <v>10000</v>
      </c>
      <c r="V31" s="84">
        <v>1</v>
      </c>
      <c r="W31" s="82">
        <f>IF(P31=0,"-",V31/P31)</f>
        <v>0.16666666666667</v>
      </c>
      <c r="X31" s="186">
        <v>9000</v>
      </c>
      <c r="Y31" s="187">
        <f>IFERROR(X31/P31,"-")</f>
        <v>1500</v>
      </c>
      <c r="Z31" s="187">
        <f>IFERROR(X31/V31,"-")</f>
        <v>9000</v>
      </c>
      <c r="AA31" s="188">
        <f>SUM(X31:X32)-SUM(J31:J32)</f>
        <v>-121000</v>
      </c>
      <c r="AB31" s="85">
        <f>SUM(X31:X32)/SUM(J31:J32)</f>
        <v>0.069230769230769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0.16666666666667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1</v>
      </c>
      <c r="BF31" s="113">
        <f>IF(P31=0,"",IF(BE31=0,"",(BE31/P31)))</f>
        <v>0.16666666666667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3</v>
      </c>
      <c r="BO31" s="120">
        <f>IF(P31=0,"",IF(BN31=0,"",(BN31/P31)))</f>
        <v>0.5</v>
      </c>
      <c r="BP31" s="121">
        <v>1</v>
      </c>
      <c r="BQ31" s="122">
        <f>IFERROR(BP31/BN31,"-")</f>
        <v>0.33333333333333</v>
      </c>
      <c r="BR31" s="123">
        <v>9000</v>
      </c>
      <c r="BS31" s="124">
        <f>IFERROR(BR31/BN31,"-")</f>
        <v>3000</v>
      </c>
      <c r="BT31" s="125"/>
      <c r="BU31" s="125"/>
      <c r="BV31" s="125">
        <v>1</v>
      </c>
      <c r="BW31" s="126">
        <v>1</v>
      </c>
      <c r="BX31" s="127">
        <f>IF(P31=0,"",IF(BW31=0,"",(BW31/P31)))</f>
        <v>0.16666666666667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9000</v>
      </c>
      <c r="CQ31" s="141">
        <v>9000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128</v>
      </c>
      <c r="C32" s="203"/>
      <c r="D32" s="203" t="s">
        <v>119</v>
      </c>
      <c r="E32" s="203" t="s">
        <v>126</v>
      </c>
      <c r="F32" s="203" t="s">
        <v>77</v>
      </c>
      <c r="G32" s="203"/>
      <c r="H32" s="90"/>
      <c r="I32" s="90"/>
      <c r="J32" s="188"/>
      <c r="K32" s="81">
        <v>0</v>
      </c>
      <c r="L32" s="81">
        <v>0</v>
      </c>
      <c r="M32" s="81">
        <v>18</v>
      </c>
      <c r="N32" s="91">
        <v>6</v>
      </c>
      <c r="O32" s="92">
        <v>1</v>
      </c>
      <c r="P32" s="93">
        <f>N32+O32</f>
        <v>7</v>
      </c>
      <c r="Q32" s="82">
        <f>IFERROR(P32/M32,"-")</f>
        <v>0.38888888888889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0.14285714285714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1</v>
      </c>
      <c r="BO32" s="120">
        <f>IF(P32=0,"",IF(BN32=0,"",(BN32/P32)))</f>
        <v>0.14285714285714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2</v>
      </c>
      <c r="BX32" s="127">
        <f>IF(P32=0,"",IF(BW32=0,"",(BW32/P32)))</f>
        <v>0.28571428571429</v>
      </c>
      <c r="BY32" s="128">
        <v>1</v>
      </c>
      <c r="BZ32" s="129">
        <f>IFERROR(BY32/BW32,"-")</f>
        <v>0.5</v>
      </c>
      <c r="CA32" s="130">
        <v>25000</v>
      </c>
      <c r="CB32" s="131">
        <f>IFERROR(CA32/BW32,"-")</f>
        <v>12500</v>
      </c>
      <c r="CC32" s="132"/>
      <c r="CD32" s="132"/>
      <c r="CE32" s="132">
        <v>1</v>
      </c>
      <c r="CF32" s="133">
        <v>3</v>
      </c>
      <c r="CG32" s="134">
        <f>IF(P32=0,"",IF(CF32=0,"",(CF32/P32)))</f>
        <v>0.42857142857143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0</v>
      </c>
      <c r="CP32" s="141">
        <v>0</v>
      </c>
      <c r="CQ32" s="141">
        <v>25000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</v>
      </c>
      <c r="B33" s="203" t="s">
        <v>129</v>
      </c>
      <c r="C33" s="203"/>
      <c r="D33" s="203" t="s">
        <v>91</v>
      </c>
      <c r="E33" s="203" t="s">
        <v>92</v>
      </c>
      <c r="F33" s="203" t="s">
        <v>86</v>
      </c>
      <c r="G33" s="203" t="s">
        <v>81</v>
      </c>
      <c r="H33" s="90" t="s">
        <v>88</v>
      </c>
      <c r="I33" s="90" t="s">
        <v>130</v>
      </c>
      <c r="J33" s="188">
        <v>130000</v>
      </c>
      <c r="K33" s="81">
        <v>0</v>
      </c>
      <c r="L33" s="81">
        <v>0</v>
      </c>
      <c r="M33" s="81">
        <v>23</v>
      </c>
      <c r="N33" s="91">
        <v>1</v>
      </c>
      <c r="O33" s="92">
        <v>0</v>
      </c>
      <c r="P33" s="93">
        <f>N33+O33</f>
        <v>1</v>
      </c>
      <c r="Q33" s="82">
        <f>IFERROR(P33/M33,"-")</f>
        <v>0.043478260869565</v>
      </c>
      <c r="R33" s="81">
        <v>0</v>
      </c>
      <c r="S33" s="81">
        <v>0</v>
      </c>
      <c r="T33" s="82">
        <f>IFERROR(S33/(O33+P33),"-")</f>
        <v>0</v>
      </c>
      <c r="U33" s="182">
        <f>IFERROR(J33/SUM(P33:P34),"-")</f>
        <v>43333.333333333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SUM(X33:X34)-SUM(J33:J34)</f>
        <v>-130000</v>
      </c>
      <c r="AB33" s="85">
        <f>SUM(X33:X34)/SUM(J33:J34)</f>
        <v>0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1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131</v>
      </c>
      <c r="C34" s="203"/>
      <c r="D34" s="203" t="s">
        <v>91</v>
      </c>
      <c r="E34" s="203" t="s">
        <v>92</v>
      </c>
      <c r="F34" s="203" t="s">
        <v>77</v>
      </c>
      <c r="G34" s="203"/>
      <c r="H34" s="90"/>
      <c r="I34" s="90"/>
      <c r="J34" s="188"/>
      <c r="K34" s="81">
        <v>0</v>
      </c>
      <c r="L34" s="81">
        <v>0</v>
      </c>
      <c r="M34" s="81">
        <v>10</v>
      </c>
      <c r="N34" s="91">
        <v>2</v>
      </c>
      <c r="O34" s="92">
        <v>0</v>
      </c>
      <c r="P34" s="93">
        <f>N34+O34</f>
        <v>2</v>
      </c>
      <c r="Q34" s="82">
        <f>IFERROR(P34/M34,"-")</f>
        <v>0.2</v>
      </c>
      <c r="R34" s="81">
        <v>1</v>
      </c>
      <c r="S34" s="81">
        <v>1</v>
      </c>
      <c r="T34" s="82">
        <f>IFERROR(S34/(O34+P34),"-")</f>
        <v>0.5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2</v>
      </c>
      <c r="BX34" s="127">
        <f>IF(P34=0,"",IF(BW34=0,"",(BW34/P34)))</f>
        <v>1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0.91538461538462</v>
      </c>
      <c r="B35" s="203" t="s">
        <v>132</v>
      </c>
      <c r="C35" s="203"/>
      <c r="D35" s="203" t="s">
        <v>119</v>
      </c>
      <c r="E35" s="203" t="s">
        <v>120</v>
      </c>
      <c r="F35" s="203" t="s">
        <v>65</v>
      </c>
      <c r="G35" s="203" t="s">
        <v>81</v>
      </c>
      <c r="H35" s="90" t="s">
        <v>88</v>
      </c>
      <c r="I35" s="90" t="s">
        <v>127</v>
      </c>
      <c r="J35" s="188">
        <v>130000</v>
      </c>
      <c r="K35" s="81">
        <v>0</v>
      </c>
      <c r="L35" s="81">
        <v>0</v>
      </c>
      <c r="M35" s="81">
        <v>47</v>
      </c>
      <c r="N35" s="91">
        <v>5</v>
      </c>
      <c r="O35" s="92">
        <v>0</v>
      </c>
      <c r="P35" s="93">
        <f>N35+O35</f>
        <v>5</v>
      </c>
      <c r="Q35" s="82">
        <f>IFERROR(P35/M35,"-")</f>
        <v>0.1063829787234</v>
      </c>
      <c r="R35" s="81">
        <v>0</v>
      </c>
      <c r="S35" s="81">
        <v>1</v>
      </c>
      <c r="T35" s="82">
        <f>IFERROR(S35/(O35+P35),"-")</f>
        <v>0.2</v>
      </c>
      <c r="U35" s="182">
        <f>IFERROR(J35/SUM(P35:P36),"-")</f>
        <v>8666.6666666667</v>
      </c>
      <c r="V35" s="84">
        <v>1</v>
      </c>
      <c r="W35" s="82">
        <f>IF(P35=0,"-",V35/P35)</f>
        <v>0.2</v>
      </c>
      <c r="X35" s="186">
        <v>3000</v>
      </c>
      <c r="Y35" s="187">
        <f>IFERROR(X35/P35,"-")</f>
        <v>600</v>
      </c>
      <c r="Z35" s="187">
        <f>IFERROR(X35/V35,"-")</f>
        <v>3000</v>
      </c>
      <c r="AA35" s="188">
        <f>SUM(X35:X36)-SUM(J35:J36)</f>
        <v>-11000</v>
      </c>
      <c r="AB35" s="85">
        <f>SUM(X35:X36)/SUM(J35:J36)</f>
        <v>0.91538461538462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0.2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4</v>
      </c>
      <c r="BO35" s="120">
        <f>IF(P35=0,"",IF(BN35=0,"",(BN35/P35)))</f>
        <v>0.8</v>
      </c>
      <c r="BP35" s="121">
        <v>1</v>
      </c>
      <c r="BQ35" s="122">
        <f>IFERROR(BP35/BN35,"-")</f>
        <v>0.25</v>
      </c>
      <c r="BR35" s="123">
        <v>3000</v>
      </c>
      <c r="BS35" s="124">
        <f>IFERROR(BR35/BN35,"-")</f>
        <v>750</v>
      </c>
      <c r="BT35" s="125">
        <v>1</v>
      </c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3000</v>
      </c>
      <c r="CQ35" s="141">
        <v>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133</v>
      </c>
      <c r="C36" s="203"/>
      <c r="D36" s="203" t="s">
        <v>119</v>
      </c>
      <c r="E36" s="203" t="s">
        <v>120</v>
      </c>
      <c r="F36" s="203" t="s">
        <v>77</v>
      </c>
      <c r="G36" s="203"/>
      <c r="H36" s="90"/>
      <c r="I36" s="90"/>
      <c r="J36" s="188"/>
      <c r="K36" s="81">
        <v>0</v>
      </c>
      <c r="L36" s="81">
        <v>0</v>
      </c>
      <c r="M36" s="81">
        <v>16</v>
      </c>
      <c r="N36" s="91">
        <v>10</v>
      </c>
      <c r="O36" s="92">
        <v>0</v>
      </c>
      <c r="P36" s="93">
        <f>N36+O36</f>
        <v>10</v>
      </c>
      <c r="Q36" s="82">
        <f>IFERROR(P36/M36,"-")</f>
        <v>0.625</v>
      </c>
      <c r="R36" s="81">
        <v>2</v>
      </c>
      <c r="S36" s="81">
        <v>1</v>
      </c>
      <c r="T36" s="82">
        <f>IFERROR(S36/(O36+P36),"-")</f>
        <v>0.1</v>
      </c>
      <c r="U36" s="182"/>
      <c r="V36" s="84">
        <v>3</v>
      </c>
      <c r="W36" s="82">
        <f>IF(P36=0,"-",V36/P36)</f>
        <v>0.3</v>
      </c>
      <c r="X36" s="186">
        <v>116000</v>
      </c>
      <c r="Y36" s="187">
        <f>IFERROR(X36/P36,"-")</f>
        <v>11600</v>
      </c>
      <c r="Z36" s="187">
        <f>IFERROR(X36/V36,"-")</f>
        <v>38666.666666667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5</v>
      </c>
      <c r="BO36" s="120">
        <f>IF(P36=0,"",IF(BN36=0,"",(BN36/P36)))</f>
        <v>0.5</v>
      </c>
      <c r="BP36" s="121">
        <v>2</v>
      </c>
      <c r="BQ36" s="122">
        <f>IFERROR(BP36/BN36,"-")</f>
        <v>0.4</v>
      </c>
      <c r="BR36" s="123">
        <v>103000</v>
      </c>
      <c r="BS36" s="124">
        <f>IFERROR(BR36/BN36,"-")</f>
        <v>20600</v>
      </c>
      <c r="BT36" s="125"/>
      <c r="BU36" s="125"/>
      <c r="BV36" s="125">
        <v>2</v>
      </c>
      <c r="BW36" s="126">
        <v>3</v>
      </c>
      <c r="BX36" s="127">
        <f>IF(P36=0,"",IF(BW36=0,"",(BW36/P36)))</f>
        <v>0.3</v>
      </c>
      <c r="BY36" s="128">
        <v>1</v>
      </c>
      <c r="BZ36" s="129">
        <f>IFERROR(BY36/BW36,"-")</f>
        <v>0.33333333333333</v>
      </c>
      <c r="CA36" s="130">
        <v>13000</v>
      </c>
      <c r="CB36" s="131">
        <f>IFERROR(CA36/BW36,"-")</f>
        <v>4333.3333333333</v>
      </c>
      <c r="CC36" s="132"/>
      <c r="CD36" s="132"/>
      <c r="CE36" s="132">
        <v>1</v>
      </c>
      <c r="CF36" s="133">
        <v>2</v>
      </c>
      <c r="CG36" s="134">
        <f>IF(P36=0,"",IF(CF36=0,"",(CF36/P36)))</f>
        <v>0.2</v>
      </c>
      <c r="CH36" s="135">
        <v>1</v>
      </c>
      <c r="CI36" s="136">
        <f>IFERROR(CH36/CF36,"-")</f>
        <v>0.5</v>
      </c>
      <c r="CJ36" s="137">
        <v>5000</v>
      </c>
      <c r="CK36" s="138">
        <f>IFERROR(CJ36/CF36,"-")</f>
        <v>2500</v>
      </c>
      <c r="CL36" s="139"/>
      <c r="CM36" s="139">
        <v>1</v>
      </c>
      <c r="CN36" s="139"/>
      <c r="CO36" s="140">
        <v>3</v>
      </c>
      <c r="CP36" s="141">
        <v>116000</v>
      </c>
      <c r="CQ36" s="141">
        <v>59000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2.22</v>
      </c>
      <c r="B37" s="203" t="s">
        <v>134</v>
      </c>
      <c r="C37" s="203"/>
      <c r="D37" s="203" t="s">
        <v>91</v>
      </c>
      <c r="E37" s="203" t="s">
        <v>64</v>
      </c>
      <c r="F37" s="203" t="s">
        <v>65</v>
      </c>
      <c r="G37" s="203" t="s">
        <v>135</v>
      </c>
      <c r="H37" s="90" t="s">
        <v>136</v>
      </c>
      <c r="I37" s="204" t="s">
        <v>137</v>
      </c>
      <c r="J37" s="188">
        <v>250000</v>
      </c>
      <c r="K37" s="81">
        <v>0</v>
      </c>
      <c r="L37" s="81">
        <v>0</v>
      </c>
      <c r="M37" s="81">
        <v>35</v>
      </c>
      <c r="N37" s="91">
        <v>4</v>
      </c>
      <c r="O37" s="92">
        <v>0</v>
      </c>
      <c r="P37" s="93">
        <f>N37+O37</f>
        <v>4</v>
      </c>
      <c r="Q37" s="82">
        <f>IFERROR(P37/M37,"-")</f>
        <v>0.11428571428571</v>
      </c>
      <c r="R37" s="81">
        <v>0</v>
      </c>
      <c r="S37" s="81">
        <v>0</v>
      </c>
      <c r="T37" s="82">
        <f>IFERROR(S37/(O37+P37),"-")</f>
        <v>0</v>
      </c>
      <c r="U37" s="182">
        <f>IFERROR(J37/SUM(P37:P38),"-")</f>
        <v>22727.272727273</v>
      </c>
      <c r="V37" s="84">
        <v>1</v>
      </c>
      <c r="W37" s="82">
        <f>IF(P37=0,"-",V37/P37)</f>
        <v>0.25</v>
      </c>
      <c r="X37" s="186">
        <v>19000</v>
      </c>
      <c r="Y37" s="187">
        <f>IFERROR(X37/P37,"-")</f>
        <v>4750</v>
      </c>
      <c r="Z37" s="187">
        <f>IFERROR(X37/V37,"-")</f>
        <v>19000</v>
      </c>
      <c r="AA37" s="188">
        <f>SUM(X37:X38)-SUM(J37:J38)</f>
        <v>305000</v>
      </c>
      <c r="AB37" s="85">
        <f>SUM(X37:X38)/SUM(J37:J38)</f>
        <v>2.22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0.25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1</v>
      </c>
      <c r="BF37" s="113">
        <f>IF(P37=0,"",IF(BE37=0,"",(BE37/P37)))</f>
        <v>0.25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>
        <v>2</v>
      </c>
      <c r="BX37" s="127">
        <f>IF(P37=0,"",IF(BW37=0,"",(BW37/P37)))</f>
        <v>0.5</v>
      </c>
      <c r="BY37" s="128">
        <v>1</v>
      </c>
      <c r="BZ37" s="129">
        <f>IFERROR(BY37/BW37,"-")</f>
        <v>0.5</v>
      </c>
      <c r="CA37" s="130">
        <v>19000</v>
      </c>
      <c r="CB37" s="131">
        <f>IFERROR(CA37/BW37,"-")</f>
        <v>9500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19000</v>
      </c>
      <c r="CQ37" s="141">
        <v>19000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138</v>
      </c>
      <c r="C38" s="203"/>
      <c r="D38" s="203" t="s">
        <v>91</v>
      </c>
      <c r="E38" s="203" t="s">
        <v>64</v>
      </c>
      <c r="F38" s="203" t="s">
        <v>77</v>
      </c>
      <c r="G38" s="203"/>
      <c r="H38" s="90"/>
      <c r="I38" s="90"/>
      <c r="J38" s="188"/>
      <c r="K38" s="81">
        <v>0</v>
      </c>
      <c r="L38" s="81">
        <v>0</v>
      </c>
      <c r="M38" s="81">
        <v>66</v>
      </c>
      <c r="N38" s="91">
        <v>7</v>
      </c>
      <c r="O38" s="92">
        <v>0</v>
      </c>
      <c r="P38" s="93">
        <f>N38+O38</f>
        <v>7</v>
      </c>
      <c r="Q38" s="82">
        <f>IFERROR(P38/M38,"-")</f>
        <v>0.10606060606061</v>
      </c>
      <c r="R38" s="81">
        <v>1</v>
      </c>
      <c r="S38" s="81">
        <v>0</v>
      </c>
      <c r="T38" s="82">
        <f>IFERROR(S38/(O38+P38),"-")</f>
        <v>0</v>
      </c>
      <c r="U38" s="182"/>
      <c r="V38" s="84">
        <v>1</v>
      </c>
      <c r="W38" s="82">
        <f>IF(P38=0,"-",V38/P38)</f>
        <v>0.14285714285714</v>
      </c>
      <c r="X38" s="186">
        <v>536000</v>
      </c>
      <c r="Y38" s="187">
        <f>IFERROR(X38/P38,"-")</f>
        <v>76571.428571429</v>
      </c>
      <c r="Z38" s="187">
        <f>IFERROR(X38/V38,"-")</f>
        <v>536000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5</v>
      </c>
      <c r="BO38" s="120">
        <f>IF(P38=0,"",IF(BN38=0,"",(BN38/P38)))</f>
        <v>0.71428571428571</v>
      </c>
      <c r="BP38" s="121">
        <v>1</v>
      </c>
      <c r="BQ38" s="122">
        <f>IFERROR(BP38/BN38,"-")</f>
        <v>0.2</v>
      </c>
      <c r="BR38" s="123">
        <v>539000</v>
      </c>
      <c r="BS38" s="124">
        <f>IFERROR(BR38/BN38,"-")</f>
        <v>107800</v>
      </c>
      <c r="BT38" s="125"/>
      <c r="BU38" s="125"/>
      <c r="BV38" s="125">
        <v>1</v>
      </c>
      <c r="BW38" s="126">
        <v>2</v>
      </c>
      <c r="BX38" s="127">
        <f>IF(P38=0,"",IF(BW38=0,"",(BW38/P38)))</f>
        <v>0.28571428571429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536000</v>
      </c>
      <c r="CQ38" s="141">
        <v>539000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>
        <f>AB39</f>
        <v>0</v>
      </c>
      <c r="B39" s="203" t="s">
        <v>139</v>
      </c>
      <c r="C39" s="203"/>
      <c r="D39" s="203" t="s">
        <v>85</v>
      </c>
      <c r="E39" s="203" t="s">
        <v>92</v>
      </c>
      <c r="F39" s="203" t="s">
        <v>65</v>
      </c>
      <c r="G39" s="203" t="s">
        <v>135</v>
      </c>
      <c r="H39" s="90" t="s">
        <v>88</v>
      </c>
      <c r="I39" s="204" t="s">
        <v>140</v>
      </c>
      <c r="J39" s="188">
        <v>150000</v>
      </c>
      <c r="K39" s="81">
        <v>0</v>
      </c>
      <c r="L39" s="81">
        <v>0</v>
      </c>
      <c r="M39" s="81">
        <v>29</v>
      </c>
      <c r="N39" s="91">
        <v>2</v>
      </c>
      <c r="O39" s="92">
        <v>0</v>
      </c>
      <c r="P39" s="93">
        <f>N39+O39</f>
        <v>2</v>
      </c>
      <c r="Q39" s="82">
        <f>IFERROR(P39/M39,"-")</f>
        <v>0.068965517241379</v>
      </c>
      <c r="R39" s="81">
        <v>0</v>
      </c>
      <c r="S39" s="81">
        <v>0</v>
      </c>
      <c r="T39" s="82">
        <f>IFERROR(S39/(O39+P39),"-")</f>
        <v>0</v>
      </c>
      <c r="U39" s="182">
        <f>IFERROR(J39/SUM(P39:P40),"-")</f>
        <v>50000</v>
      </c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>
        <f>SUM(X39:X40)-SUM(J39:J40)</f>
        <v>-150000</v>
      </c>
      <c r="AB39" s="85">
        <f>SUM(X39:X40)/SUM(J39:J40)</f>
        <v>0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0.5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1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141</v>
      </c>
      <c r="C40" s="203"/>
      <c r="D40" s="203" t="s">
        <v>85</v>
      </c>
      <c r="E40" s="203" t="s">
        <v>92</v>
      </c>
      <c r="F40" s="203" t="s">
        <v>77</v>
      </c>
      <c r="G40" s="203"/>
      <c r="H40" s="90"/>
      <c r="I40" s="90"/>
      <c r="J40" s="188"/>
      <c r="K40" s="81">
        <v>0</v>
      </c>
      <c r="L40" s="81">
        <v>0</v>
      </c>
      <c r="M40" s="81">
        <v>11</v>
      </c>
      <c r="N40" s="91">
        <v>1</v>
      </c>
      <c r="O40" s="92">
        <v>0</v>
      </c>
      <c r="P40" s="93">
        <f>N40+O40</f>
        <v>1</v>
      </c>
      <c r="Q40" s="82">
        <f>IFERROR(P40/M40,"-")</f>
        <v>0.090909090909091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1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0.27333333333333</v>
      </c>
      <c r="B41" s="203" t="s">
        <v>142</v>
      </c>
      <c r="C41" s="203"/>
      <c r="D41" s="203" t="s">
        <v>119</v>
      </c>
      <c r="E41" s="203" t="s">
        <v>120</v>
      </c>
      <c r="F41" s="203" t="s">
        <v>65</v>
      </c>
      <c r="G41" s="203" t="s">
        <v>135</v>
      </c>
      <c r="H41" s="90" t="s">
        <v>88</v>
      </c>
      <c r="I41" s="205" t="s">
        <v>143</v>
      </c>
      <c r="J41" s="188">
        <v>150000</v>
      </c>
      <c r="K41" s="81">
        <v>0</v>
      </c>
      <c r="L41" s="81">
        <v>0</v>
      </c>
      <c r="M41" s="81">
        <v>54</v>
      </c>
      <c r="N41" s="91">
        <v>3</v>
      </c>
      <c r="O41" s="92">
        <v>0</v>
      </c>
      <c r="P41" s="93">
        <f>N41+O41</f>
        <v>3</v>
      </c>
      <c r="Q41" s="82">
        <f>IFERROR(P41/M41,"-")</f>
        <v>0.055555555555556</v>
      </c>
      <c r="R41" s="81">
        <v>1</v>
      </c>
      <c r="S41" s="81">
        <v>1</v>
      </c>
      <c r="T41" s="82">
        <f>IFERROR(S41/(O41+P41),"-")</f>
        <v>0.33333333333333</v>
      </c>
      <c r="U41" s="182">
        <f>IFERROR(J41/SUM(P41:P42),"-")</f>
        <v>30000</v>
      </c>
      <c r="V41" s="84">
        <v>1</v>
      </c>
      <c r="W41" s="82">
        <f>IF(P41=0,"-",V41/P41)</f>
        <v>0.33333333333333</v>
      </c>
      <c r="X41" s="186">
        <v>18000</v>
      </c>
      <c r="Y41" s="187">
        <f>IFERROR(X41/P41,"-")</f>
        <v>6000</v>
      </c>
      <c r="Z41" s="187">
        <f>IFERROR(X41/V41,"-")</f>
        <v>18000</v>
      </c>
      <c r="AA41" s="188">
        <f>SUM(X41:X42)-SUM(J41:J42)</f>
        <v>-109000</v>
      </c>
      <c r="AB41" s="85">
        <f>SUM(X41:X42)/SUM(J41:J42)</f>
        <v>0.27333333333333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2</v>
      </c>
      <c r="BF41" s="113">
        <f>IF(P41=0,"",IF(BE41=0,"",(BE41/P41)))</f>
        <v>0.66666666666667</v>
      </c>
      <c r="BG41" s="112">
        <v>1</v>
      </c>
      <c r="BH41" s="114">
        <f>IFERROR(BG41/BE41,"-")</f>
        <v>0.5</v>
      </c>
      <c r="BI41" s="115">
        <v>18000</v>
      </c>
      <c r="BJ41" s="116">
        <f>IFERROR(BI41/BE41,"-")</f>
        <v>9000</v>
      </c>
      <c r="BK41" s="117"/>
      <c r="BL41" s="117"/>
      <c r="BM41" s="117">
        <v>1</v>
      </c>
      <c r="BN41" s="119">
        <v>1</v>
      </c>
      <c r="BO41" s="120">
        <f>IF(P41=0,"",IF(BN41=0,"",(BN41/P41)))</f>
        <v>0.33333333333333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18000</v>
      </c>
      <c r="CQ41" s="141">
        <v>18000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144</v>
      </c>
      <c r="C42" s="203"/>
      <c r="D42" s="203" t="s">
        <v>119</v>
      </c>
      <c r="E42" s="203" t="s">
        <v>120</v>
      </c>
      <c r="F42" s="203" t="s">
        <v>77</v>
      </c>
      <c r="G42" s="203"/>
      <c r="H42" s="90"/>
      <c r="I42" s="90"/>
      <c r="J42" s="188"/>
      <c r="K42" s="81">
        <v>0</v>
      </c>
      <c r="L42" s="81">
        <v>0</v>
      </c>
      <c r="M42" s="81">
        <v>22</v>
      </c>
      <c r="N42" s="91">
        <v>2</v>
      </c>
      <c r="O42" s="92">
        <v>0</v>
      </c>
      <c r="P42" s="93">
        <f>N42+O42</f>
        <v>2</v>
      </c>
      <c r="Q42" s="82">
        <f>IFERROR(P42/M42,"-")</f>
        <v>0.090909090909091</v>
      </c>
      <c r="R42" s="81">
        <v>0</v>
      </c>
      <c r="S42" s="81">
        <v>1</v>
      </c>
      <c r="T42" s="82">
        <f>IFERROR(S42/(O42+P42),"-")</f>
        <v>0.5</v>
      </c>
      <c r="U42" s="182"/>
      <c r="V42" s="84">
        <v>1</v>
      </c>
      <c r="W42" s="82">
        <f>IF(P42=0,"-",V42/P42)</f>
        <v>0.5</v>
      </c>
      <c r="X42" s="186">
        <v>23000</v>
      </c>
      <c r="Y42" s="187">
        <f>IFERROR(X42/P42,"-")</f>
        <v>11500</v>
      </c>
      <c r="Z42" s="187">
        <f>IFERROR(X42/V42,"-")</f>
        <v>23000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2</v>
      </c>
      <c r="BX42" s="127">
        <f>IF(P42=0,"",IF(BW42=0,"",(BW42/P42)))</f>
        <v>1</v>
      </c>
      <c r="BY42" s="128">
        <v>1</v>
      </c>
      <c r="BZ42" s="129">
        <f>IFERROR(BY42/BW42,"-")</f>
        <v>0.5</v>
      </c>
      <c r="CA42" s="130">
        <v>23000</v>
      </c>
      <c r="CB42" s="131">
        <f>IFERROR(CA42/BW42,"-")</f>
        <v>11500</v>
      </c>
      <c r="CC42" s="132"/>
      <c r="CD42" s="132"/>
      <c r="CE42" s="132">
        <v>1</v>
      </c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23000</v>
      </c>
      <c r="CQ42" s="141">
        <v>23000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0.16666666666667</v>
      </c>
      <c r="B43" s="203" t="s">
        <v>145</v>
      </c>
      <c r="C43" s="203"/>
      <c r="D43" s="203" t="s">
        <v>85</v>
      </c>
      <c r="E43" s="203" t="s">
        <v>64</v>
      </c>
      <c r="F43" s="203" t="s">
        <v>65</v>
      </c>
      <c r="G43" s="203" t="s">
        <v>146</v>
      </c>
      <c r="H43" s="90" t="s">
        <v>67</v>
      </c>
      <c r="I43" s="90" t="s">
        <v>82</v>
      </c>
      <c r="J43" s="188">
        <v>120000</v>
      </c>
      <c r="K43" s="81">
        <v>0</v>
      </c>
      <c r="L43" s="81">
        <v>0</v>
      </c>
      <c r="M43" s="81">
        <v>51</v>
      </c>
      <c r="N43" s="91">
        <v>7</v>
      </c>
      <c r="O43" s="92">
        <v>0</v>
      </c>
      <c r="P43" s="93">
        <f>N43+O43</f>
        <v>7</v>
      </c>
      <c r="Q43" s="82">
        <f>IFERROR(P43/M43,"-")</f>
        <v>0.13725490196078</v>
      </c>
      <c r="R43" s="81">
        <v>0</v>
      </c>
      <c r="S43" s="81">
        <v>2</v>
      </c>
      <c r="T43" s="82">
        <f>IFERROR(S43/(O43+P43),"-")</f>
        <v>0.28571428571429</v>
      </c>
      <c r="U43" s="182">
        <f>IFERROR(J43/SUM(P43:P44),"-")</f>
        <v>10000</v>
      </c>
      <c r="V43" s="84">
        <v>3</v>
      </c>
      <c r="W43" s="82">
        <f>IF(P43=0,"-",V43/P43)</f>
        <v>0.42857142857143</v>
      </c>
      <c r="X43" s="186">
        <v>14000</v>
      </c>
      <c r="Y43" s="187">
        <f>IFERROR(X43/P43,"-")</f>
        <v>2000</v>
      </c>
      <c r="Z43" s="187">
        <f>IFERROR(X43/V43,"-")</f>
        <v>4666.6666666667</v>
      </c>
      <c r="AA43" s="188">
        <f>SUM(X43:X44)-SUM(J43:J44)</f>
        <v>-100000</v>
      </c>
      <c r="AB43" s="85">
        <f>SUM(X43:X44)/SUM(J43:J44)</f>
        <v>0.16666666666667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1</v>
      </c>
      <c r="AN43" s="101">
        <f>IF(P43=0,"",IF(AM43=0,"",(AM43/P43)))</f>
        <v>0.14285714285714</v>
      </c>
      <c r="AO43" s="100">
        <v>1</v>
      </c>
      <c r="AP43" s="102">
        <f>IFERROR(AP43/AM43,"-")</f>
        <v>0</v>
      </c>
      <c r="AQ43" s="103">
        <v>6000</v>
      </c>
      <c r="AR43" s="104">
        <f>IFERROR(AQ43/AM43,"-")</f>
        <v>6000</v>
      </c>
      <c r="AS43" s="105"/>
      <c r="AT43" s="105">
        <v>1</v>
      </c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2</v>
      </c>
      <c r="BF43" s="113">
        <f>IF(P43=0,"",IF(BE43=0,"",(BE43/P43)))</f>
        <v>0.28571428571429</v>
      </c>
      <c r="BG43" s="112">
        <v>2</v>
      </c>
      <c r="BH43" s="114">
        <f>IFERROR(BG43/BE43,"-")</f>
        <v>1</v>
      </c>
      <c r="BI43" s="115">
        <v>8000</v>
      </c>
      <c r="BJ43" s="116">
        <f>IFERROR(BI43/BE43,"-")</f>
        <v>4000</v>
      </c>
      <c r="BK43" s="117">
        <v>2</v>
      </c>
      <c r="BL43" s="117"/>
      <c r="BM43" s="117"/>
      <c r="BN43" s="119">
        <v>4</v>
      </c>
      <c r="BO43" s="120">
        <f>IF(P43=0,"",IF(BN43=0,"",(BN43/P43)))</f>
        <v>0.57142857142857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3</v>
      </c>
      <c r="CP43" s="141">
        <v>14000</v>
      </c>
      <c r="CQ43" s="141">
        <v>6000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147</v>
      </c>
      <c r="C44" s="203"/>
      <c r="D44" s="203" t="s">
        <v>85</v>
      </c>
      <c r="E44" s="203" t="s">
        <v>64</v>
      </c>
      <c r="F44" s="203" t="s">
        <v>77</v>
      </c>
      <c r="G44" s="203"/>
      <c r="H44" s="90"/>
      <c r="I44" s="90"/>
      <c r="J44" s="188"/>
      <c r="K44" s="81">
        <v>0</v>
      </c>
      <c r="L44" s="81">
        <v>0</v>
      </c>
      <c r="M44" s="81">
        <v>7</v>
      </c>
      <c r="N44" s="91">
        <v>5</v>
      </c>
      <c r="O44" s="92">
        <v>0</v>
      </c>
      <c r="P44" s="93">
        <f>N44+O44</f>
        <v>5</v>
      </c>
      <c r="Q44" s="82">
        <f>IFERROR(P44/M44,"-")</f>
        <v>0.71428571428571</v>
      </c>
      <c r="R44" s="81">
        <v>1</v>
      </c>
      <c r="S44" s="81">
        <v>0</v>
      </c>
      <c r="T44" s="82">
        <f>IFERROR(S44/(O44+P44),"-")</f>
        <v>0</v>
      </c>
      <c r="U44" s="182"/>
      <c r="V44" s="84">
        <v>1</v>
      </c>
      <c r="W44" s="82">
        <f>IF(P44=0,"-",V44/P44)</f>
        <v>0.2</v>
      </c>
      <c r="X44" s="186">
        <v>6000</v>
      </c>
      <c r="Y44" s="187">
        <f>IFERROR(X44/P44,"-")</f>
        <v>1200</v>
      </c>
      <c r="Z44" s="187">
        <f>IFERROR(X44/V44,"-")</f>
        <v>6000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0.2</v>
      </c>
      <c r="AO44" s="100"/>
      <c r="AP44" s="102">
        <f>IFERROR(AP44/AM44,"-")</f>
        <v>0</v>
      </c>
      <c r="AQ44" s="103"/>
      <c r="AR44" s="104">
        <f>IFERROR(AQ44/AM44,"-")</f>
        <v>0</v>
      </c>
      <c r="AS44" s="105"/>
      <c r="AT44" s="105"/>
      <c r="AU44" s="105"/>
      <c r="AV44" s="106">
        <v>1</v>
      </c>
      <c r="AW44" s="107">
        <f>IF(P44=0,"",IF(AV44=0,"",(AV44/P44)))</f>
        <v>0.2</v>
      </c>
      <c r="AX44" s="106"/>
      <c r="AY44" s="108">
        <f>IFERROR(AX44/AV44,"-")</f>
        <v>0</v>
      </c>
      <c r="AZ44" s="109"/>
      <c r="BA44" s="110">
        <f>IFERROR(AZ44/AV44,"-")</f>
        <v>0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0.2</v>
      </c>
      <c r="BP44" s="121">
        <v>1</v>
      </c>
      <c r="BQ44" s="122">
        <f>IFERROR(BP44/BN44,"-")</f>
        <v>1</v>
      </c>
      <c r="BR44" s="123">
        <v>6000</v>
      </c>
      <c r="BS44" s="124">
        <f>IFERROR(BR44/BN44,"-")</f>
        <v>6000</v>
      </c>
      <c r="BT44" s="125"/>
      <c r="BU44" s="125">
        <v>1</v>
      </c>
      <c r="BV44" s="125"/>
      <c r="BW44" s="126">
        <v>1</v>
      </c>
      <c r="BX44" s="127">
        <f>IF(P44=0,"",IF(BW44=0,"",(BW44/P44)))</f>
        <v>0.2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>
        <v>1</v>
      </c>
      <c r="CG44" s="134">
        <f>IF(P44=0,"",IF(CF44=0,"",(CF44/P44)))</f>
        <v>0.2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1</v>
      </c>
      <c r="CP44" s="141">
        <v>6000</v>
      </c>
      <c r="CQ44" s="141">
        <v>6000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2.9083333333333</v>
      </c>
      <c r="B45" s="203" t="s">
        <v>148</v>
      </c>
      <c r="C45" s="203"/>
      <c r="D45" s="203" t="s">
        <v>91</v>
      </c>
      <c r="E45" s="203" t="s">
        <v>92</v>
      </c>
      <c r="F45" s="203" t="s">
        <v>86</v>
      </c>
      <c r="G45" s="203" t="s">
        <v>146</v>
      </c>
      <c r="H45" s="90" t="s">
        <v>67</v>
      </c>
      <c r="I45" s="204" t="s">
        <v>93</v>
      </c>
      <c r="J45" s="188">
        <v>120000</v>
      </c>
      <c r="K45" s="81">
        <v>0</v>
      </c>
      <c r="L45" s="81">
        <v>0</v>
      </c>
      <c r="M45" s="81">
        <v>36</v>
      </c>
      <c r="N45" s="91">
        <v>3</v>
      </c>
      <c r="O45" s="92">
        <v>0</v>
      </c>
      <c r="P45" s="93">
        <f>N45+O45</f>
        <v>3</v>
      </c>
      <c r="Q45" s="82">
        <f>IFERROR(P45/M45,"-")</f>
        <v>0.083333333333333</v>
      </c>
      <c r="R45" s="81">
        <v>0</v>
      </c>
      <c r="S45" s="81">
        <v>1</v>
      </c>
      <c r="T45" s="82">
        <f>IFERROR(S45/(O45+P45),"-")</f>
        <v>0.33333333333333</v>
      </c>
      <c r="U45" s="182">
        <f>IFERROR(J45/SUM(P45:P46),"-")</f>
        <v>20000</v>
      </c>
      <c r="V45" s="84">
        <v>1</v>
      </c>
      <c r="W45" s="82">
        <f>IF(P45=0,"-",V45/P45)</f>
        <v>0.33333333333333</v>
      </c>
      <c r="X45" s="186">
        <v>1000</v>
      </c>
      <c r="Y45" s="187">
        <f>IFERROR(X45/P45,"-")</f>
        <v>333.33333333333</v>
      </c>
      <c r="Z45" s="187">
        <f>IFERROR(X45/V45,"-")</f>
        <v>1000</v>
      </c>
      <c r="AA45" s="188">
        <f>SUM(X45:X46)-SUM(J45:J46)</f>
        <v>229000</v>
      </c>
      <c r="AB45" s="85">
        <f>SUM(X45:X46)/SUM(J45:J46)</f>
        <v>2.9083333333333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>
        <v>2</v>
      </c>
      <c r="AW45" s="107">
        <f>IF(P45=0,"",IF(AV45=0,"",(AV45/P45)))</f>
        <v>0.66666666666667</v>
      </c>
      <c r="AX45" s="106">
        <v>1</v>
      </c>
      <c r="AY45" s="108">
        <f>IFERROR(AX45/AV45,"-")</f>
        <v>0.5</v>
      </c>
      <c r="AZ45" s="109">
        <v>1000</v>
      </c>
      <c r="BA45" s="110">
        <f>IFERROR(AZ45/AV45,"-")</f>
        <v>500</v>
      </c>
      <c r="BB45" s="111">
        <v>1</v>
      </c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0.33333333333333</v>
      </c>
      <c r="BP45" s="121">
        <v>1</v>
      </c>
      <c r="BQ45" s="122">
        <f>IFERROR(BP45/BN45,"-")</f>
        <v>1</v>
      </c>
      <c r="BR45" s="123">
        <v>6000</v>
      </c>
      <c r="BS45" s="124">
        <f>IFERROR(BR45/BN45,"-")</f>
        <v>6000</v>
      </c>
      <c r="BT45" s="125"/>
      <c r="BU45" s="125">
        <v>1</v>
      </c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1000</v>
      </c>
      <c r="CQ45" s="141">
        <v>6000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149</v>
      </c>
      <c r="C46" s="203"/>
      <c r="D46" s="203" t="s">
        <v>91</v>
      </c>
      <c r="E46" s="203" t="s">
        <v>92</v>
      </c>
      <c r="F46" s="203" t="s">
        <v>77</v>
      </c>
      <c r="G46" s="203"/>
      <c r="H46" s="90"/>
      <c r="I46" s="90"/>
      <c r="J46" s="188"/>
      <c r="K46" s="81">
        <v>0</v>
      </c>
      <c r="L46" s="81">
        <v>0</v>
      </c>
      <c r="M46" s="81">
        <v>6</v>
      </c>
      <c r="N46" s="91">
        <v>3</v>
      </c>
      <c r="O46" s="92">
        <v>0</v>
      </c>
      <c r="P46" s="93">
        <f>N46+O46</f>
        <v>3</v>
      </c>
      <c r="Q46" s="82">
        <f>IFERROR(P46/M46,"-")</f>
        <v>0.5</v>
      </c>
      <c r="R46" s="81">
        <v>1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348000</v>
      </c>
      <c r="Y46" s="187">
        <f>IFERROR(X46/P46,"-")</f>
        <v>116000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0.33333333333333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2</v>
      </c>
      <c r="BX46" s="127">
        <f>IF(P46=0,"",IF(BW46=0,"",(BW46/P46)))</f>
        <v>0.66666666666667</v>
      </c>
      <c r="BY46" s="128">
        <v>1</v>
      </c>
      <c r="BZ46" s="129">
        <f>IFERROR(BY46/BW46,"-")</f>
        <v>0.5</v>
      </c>
      <c r="CA46" s="130">
        <v>348000</v>
      </c>
      <c r="CB46" s="131">
        <f>IFERROR(CA46/BW46,"-")</f>
        <v>174000</v>
      </c>
      <c r="CC46" s="132"/>
      <c r="CD46" s="132"/>
      <c r="CE46" s="132">
        <v>1</v>
      </c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348000</v>
      </c>
      <c r="CQ46" s="141">
        <v>348000</v>
      </c>
      <c r="CR46" s="141"/>
      <c r="CS46" s="142" t="str">
        <f>IF(AND(CQ46=0,CR46=0),"",IF(AND(CQ46&lt;=100000,CR46&lt;=100000),"",IF(CQ46/CP46&gt;0.7,"男高",IF(CR46/CP46&gt;0.7,"女高",""))))</f>
        <v>男高</v>
      </c>
    </row>
    <row r="47" spans="1:98">
      <c r="A47" s="80">
        <f>AB47</f>
        <v>1.8692307692308</v>
      </c>
      <c r="B47" s="203" t="s">
        <v>150</v>
      </c>
      <c r="C47" s="203"/>
      <c r="D47" s="203" t="s">
        <v>85</v>
      </c>
      <c r="E47" s="203" t="s">
        <v>64</v>
      </c>
      <c r="F47" s="203" t="s">
        <v>86</v>
      </c>
      <c r="G47" s="203" t="s">
        <v>102</v>
      </c>
      <c r="H47" s="90" t="s">
        <v>88</v>
      </c>
      <c r="I47" s="204" t="s">
        <v>137</v>
      </c>
      <c r="J47" s="188">
        <v>130000</v>
      </c>
      <c r="K47" s="81">
        <v>0</v>
      </c>
      <c r="L47" s="81">
        <v>0</v>
      </c>
      <c r="M47" s="81">
        <v>88</v>
      </c>
      <c r="N47" s="91">
        <v>10</v>
      </c>
      <c r="O47" s="92">
        <v>0</v>
      </c>
      <c r="P47" s="93">
        <f>N47+O47</f>
        <v>10</v>
      </c>
      <c r="Q47" s="82">
        <f>IFERROR(P47/M47,"-")</f>
        <v>0.11363636363636</v>
      </c>
      <c r="R47" s="81">
        <v>1</v>
      </c>
      <c r="S47" s="81">
        <v>4</v>
      </c>
      <c r="T47" s="82">
        <f>IFERROR(S47/(O47+P47),"-")</f>
        <v>0.4</v>
      </c>
      <c r="U47" s="182">
        <f>IFERROR(J47/SUM(P47:P48),"-")</f>
        <v>10000</v>
      </c>
      <c r="V47" s="84">
        <v>2</v>
      </c>
      <c r="W47" s="82">
        <f>IF(P47=0,"-",V47/P47)</f>
        <v>0.2</v>
      </c>
      <c r="X47" s="186">
        <v>243000</v>
      </c>
      <c r="Y47" s="187">
        <f>IFERROR(X47/P47,"-")</f>
        <v>24300</v>
      </c>
      <c r="Z47" s="187">
        <f>IFERROR(X47/V47,"-")</f>
        <v>121500</v>
      </c>
      <c r="AA47" s="188">
        <f>SUM(X47:X48)-SUM(J47:J48)</f>
        <v>113000</v>
      </c>
      <c r="AB47" s="85">
        <f>SUM(X47:X48)/SUM(J47:J48)</f>
        <v>1.8692307692308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1</v>
      </c>
      <c r="AN47" s="101">
        <f>IF(P47=0,"",IF(AM47=0,"",(AM47/P47)))</f>
        <v>0.1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>
        <v>1</v>
      </c>
      <c r="AW47" s="107">
        <f>IF(P47=0,"",IF(AV47=0,"",(AV47/P47)))</f>
        <v>0.1</v>
      </c>
      <c r="AX47" s="106"/>
      <c r="AY47" s="108">
        <f>IFERROR(AX47/AV47,"-")</f>
        <v>0</v>
      </c>
      <c r="AZ47" s="109"/>
      <c r="BA47" s="110">
        <f>IFERROR(AZ47/AV47,"-")</f>
        <v>0</v>
      </c>
      <c r="BB47" s="111"/>
      <c r="BC47" s="111"/>
      <c r="BD47" s="111"/>
      <c r="BE47" s="112">
        <v>4</v>
      </c>
      <c r="BF47" s="113">
        <f>IF(P47=0,"",IF(BE47=0,"",(BE47/P47)))</f>
        <v>0.4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3</v>
      </c>
      <c r="BO47" s="120">
        <f>IF(P47=0,"",IF(BN47=0,"",(BN47/P47)))</f>
        <v>0.3</v>
      </c>
      <c r="BP47" s="121">
        <v>1</v>
      </c>
      <c r="BQ47" s="122">
        <f>IFERROR(BP47/BN47,"-")</f>
        <v>0.33333333333333</v>
      </c>
      <c r="BR47" s="123">
        <v>3000</v>
      </c>
      <c r="BS47" s="124">
        <f>IFERROR(BR47/BN47,"-")</f>
        <v>1000</v>
      </c>
      <c r="BT47" s="125">
        <v>1</v>
      </c>
      <c r="BU47" s="125"/>
      <c r="BV47" s="125"/>
      <c r="BW47" s="126">
        <v>1</v>
      </c>
      <c r="BX47" s="127">
        <f>IF(P47=0,"",IF(BW47=0,"",(BW47/P47)))</f>
        <v>0.1</v>
      </c>
      <c r="BY47" s="128">
        <v>1</v>
      </c>
      <c r="BZ47" s="129">
        <f>IFERROR(BY47/BW47,"-")</f>
        <v>1</v>
      </c>
      <c r="CA47" s="130">
        <v>240000</v>
      </c>
      <c r="CB47" s="131">
        <f>IFERROR(CA47/BW47,"-")</f>
        <v>240000</v>
      </c>
      <c r="CC47" s="132"/>
      <c r="CD47" s="132"/>
      <c r="CE47" s="132">
        <v>1</v>
      </c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2</v>
      </c>
      <c r="CP47" s="141">
        <v>243000</v>
      </c>
      <c r="CQ47" s="141">
        <v>240000</v>
      </c>
      <c r="CR47" s="141"/>
      <c r="CS47" s="142" t="str">
        <f>IF(AND(CQ47=0,CR47=0),"",IF(AND(CQ47&lt;=100000,CR47&lt;=100000),"",IF(CQ47/CP47&gt;0.7,"男高",IF(CR47/CP47&gt;0.7,"女高",""))))</f>
        <v>男高</v>
      </c>
    </row>
    <row r="48" spans="1:98">
      <c r="A48" s="80"/>
      <c r="B48" s="203" t="s">
        <v>151</v>
      </c>
      <c r="C48" s="203"/>
      <c r="D48" s="203" t="s">
        <v>85</v>
      </c>
      <c r="E48" s="203" t="s">
        <v>64</v>
      </c>
      <c r="F48" s="203" t="s">
        <v>77</v>
      </c>
      <c r="G48" s="203"/>
      <c r="H48" s="90"/>
      <c r="I48" s="90"/>
      <c r="J48" s="188"/>
      <c r="K48" s="81">
        <v>0</v>
      </c>
      <c r="L48" s="81">
        <v>0</v>
      </c>
      <c r="M48" s="81">
        <v>11</v>
      </c>
      <c r="N48" s="91">
        <v>3</v>
      </c>
      <c r="O48" s="92">
        <v>0</v>
      </c>
      <c r="P48" s="93">
        <f>N48+O48</f>
        <v>3</v>
      </c>
      <c r="Q48" s="82">
        <f>IFERROR(P48/M48,"-")</f>
        <v>0.27272727272727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2</v>
      </c>
      <c r="BF48" s="113">
        <f>IF(P48=0,"",IF(BE48=0,"",(BE48/P48)))</f>
        <v>0.66666666666667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1</v>
      </c>
      <c r="BO48" s="120">
        <f>IF(P48=0,"",IF(BN48=0,"",(BN48/P48)))</f>
        <v>0.33333333333333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0.9</v>
      </c>
      <c r="B49" s="203" t="s">
        <v>152</v>
      </c>
      <c r="C49" s="203"/>
      <c r="D49" s="203" t="s">
        <v>91</v>
      </c>
      <c r="E49" s="203" t="s">
        <v>92</v>
      </c>
      <c r="F49" s="203" t="s">
        <v>65</v>
      </c>
      <c r="G49" s="203" t="s">
        <v>102</v>
      </c>
      <c r="H49" s="90" t="s">
        <v>88</v>
      </c>
      <c r="I49" s="205" t="s">
        <v>153</v>
      </c>
      <c r="J49" s="188">
        <v>130000</v>
      </c>
      <c r="K49" s="81">
        <v>0</v>
      </c>
      <c r="L49" s="81">
        <v>0</v>
      </c>
      <c r="M49" s="81">
        <v>38</v>
      </c>
      <c r="N49" s="91">
        <v>1</v>
      </c>
      <c r="O49" s="92">
        <v>0</v>
      </c>
      <c r="P49" s="93">
        <f>N49+O49</f>
        <v>1</v>
      </c>
      <c r="Q49" s="82">
        <f>IFERROR(P49/M49,"-")</f>
        <v>0.026315789473684</v>
      </c>
      <c r="R49" s="81">
        <v>0</v>
      </c>
      <c r="S49" s="81">
        <v>1</v>
      </c>
      <c r="T49" s="82">
        <f>IFERROR(S49/(O49+P49),"-")</f>
        <v>1</v>
      </c>
      <c r="U49" s="182">
        <f>IFERROR(J49/SUM(P49:P50),"-")</f>
        <v>26000</v>
      </c>
      <c r="V49" s="84">
        <v>1</v>
      </c>
      <c r="W49" s="82">
        <f>IF(P49=0,"-",V49/P49)</f>
        <v>1</v>
      </c>
      <c r="X49" s="186">
        <v>5000</v>
      </c>
      <c r="Y49" s="187">
        <f>IFERROR(X49/P49,"-")</f>
        <v>5000</v>
      </c>
      <c r="Z49" s="187">
        <f>IFERROR(X49/V49,"-")</f>
        <v>5000</v>
      </c>
      <c r="AA49" s="188">
        <f>SUM(X49:X50)-SUM(J49:J50)</f>
        <v>-13000</v>
      </c>
      <c r="AB49" s="85">
        <f>SUM(X49:X50)/SUM(J49:J50)</f>
        <v>0.9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1</v>
      </c>
      <c r="BG49" s="112">
        <v>1</v>
      </c>
      <c r="BH49" s="114">
        <f>IFERROR(BG49/BE49,"-")</f>
        <v>1</v>
      </c>
      <c r="BI49" s="115">
        <v>5000</v>
      </c>
      <c r="BJ49" s="116">
        <f>IFERROR(BI49/BE49,"-")</f>
        <v>5000</v>
      </c>
      <c r="BK49" s="117">
        <v>1</v>
      </c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5000</v>
      </c>
      <c r="CQ49" s="141">
        <v>5000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154</v>
      </c>
      <c r="C50" s="203"/>
      <c r="D50" s="203" t="s">
        <v>91</v>
      </c>
      <c r="E50" s="203" t="s">
        <v>92</v>
      </c>
      <c r="F50" s="203" t="s">
        <v>77</v>
      </c>
      <c r="G50" s="203"/>
      <c r="H50" s="90"/>
      <c r="I50" s="90"/>
      <c r="J50" s="188"/>
      <c r="K50" s="81">
        <v>0</v>
      </c>
      <c r="L50" s="81">
        <v>0</v>
      </c>
      <c r="M50" s="81">
        <v>10</v>
      </c>
      <c r="N50" s="91">
        <v>4</v>
      </c>
      <c r="O50" s="92">
        <v>0</v>
      </c>
      <c r="P50" s="93">
        <f>N50+O50</f>
        <v>4</v>
      </c>
      <c r="Q50" s="82">
        <f>IFERROR(P50/M50,"-")</f>
        <v>0.4</v>
      </c>
      <c r="R50" s="81">
        <v>1</v>
      </c>
      <c r="S50" s="81">
        <v>1</v>
      </c>
      <c r="T50" s="82">
        <f>IFERROR(S50/(O50+P50),"-")</f>
        <v>0.25</v>
      </c>
      <c r="U50" s="182"/>
      <c r="V50" s="84">
        <v>2</v>
      </c>
      <c r="W50" s="82">
        <f>IF(P50=0,"-",V50/P50)</f>
        <v>0.5</v>
      </c>
      <c r="X50" s="186">
        <v>112000</v>
      </c>
      <c r="Y50" s="187">
        <f>IFERROR(X50/P50,"-")</f>
        <v>28000</v>
      </c>
      <c r="Z50" s="187">
        <f>IFERROR(X50/V50,"-")</f>
        <v>56000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3</v>
      </c>
      <c r="BO50" s="120">
        <f>IF(P50=0,"",IF(BN50=0,"",(BN50/P50)))</f>
        <v>0.75</v>
      </c>
      <c r="BP50" s="121">
        <v>2</v>
      </c>
      <c r="BQ50" s="122">
        <f>IFERROR(BP50/BN50,"-")</f>
        <v>0.66666666666667</v>
      </c>
      <c r="BR50" s="123">
        <v>119000</v>
      </c>
      <c r="BS50" s="124">
        <f>IFERROR(BR50/BN50,"-")</f>
        <v>39666.666666667</v>
      </c>
      <c r="BT50" s="125"/>
      <c r="BU50" s="125"/>
      <c r="BV50" s="125">
        <v>2</v>
      </c>
      <c r="BW50" s="126">
        <v>1</v>
      </c>
      <c r="BX50" s="127">
        <f>IF(P50=0,"",IF(BW50=0,"",(BW50/P50)))</f>
        <v>0.25</v>
      </c>
      <c r="BY50" s="128">
        <v>1</v>
      </c>
      <c r="BZ50" s="129">
        <f>IFERROR(BY50/BW50,"-")</f>
        <v>1</v>
      </c>
      <c r="CA50" s="130">
        <v>3000</v>
      </c>
      <c r="CB50" s="131">
        <f>IFERROR(CA50/BW50,"-")</f>
        <v>3000</v>
      </c>
      <c r="CC50" s="132">
        <v>1</v>
      </c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2</v>
      </c>
      <c r="CP50" s="141">
        <v>112000</v>
      </c>
      <c r="CQ50" s="141">
        <v>109000</v>
      </c>
      <c r="CR50" s="141"/>
      <c r="CS50" s="142" t="str">
        <f>IF(AND(CQ50=0,CR50=0),"",IF(AND(CQ50&lt;=100000,CR50&lt;=100000),"",IF(CQ50/CP50&gt;0.7,"男高",IF(CR50/CP50&gt;0.7,"女高",""))))</f>
        <v>男高</v>
      </c>
    </row>
    <row r="51" spans="1:98">
      <c r="A51" s="80">
        <f>AB51</f>
        <v>0.3625</v>
      </c>
      <c r="B51" s="203" t="s">
        <v>155</v>
      </c>
      <c r="C51" s="203"/>
      <c r="D51" s="203" t="s">
        <v>85</v>
      </c>
      <c r="E51" s="203" t="s">
        <v>64</v>
      </c>
      <c r="F51" s="203" t="s">
        <v>86</v>
      </c>
      <c r="G51" s="203" t="s">
        <v>156</v>
      </c>
      <c r="H51" s="90" t="s">
        <v>88</v>
      </c>
      <c r="I51" s="204" t="s">
        <v>137</v>
      </c>
      <c r="J51" s="188">
        <v>80000</v>
      </c>
      <c r="K51" s="81">
        <v>0</v>
      </c>
      <c r="L51" s="81">
        <v>0</v>
      </c>
      <c r="M51" s="81">
        <v>34</v>
      </c>
      <c r="N51" s="91">
        <v>2</v>
      </c>
      <c r="O51" s="92">
        <v>0</v>
      </c>
      <c r="P51" s="93">
        <f>N51+O51</f>
        <v>2</v>
      </c>
      <c r="Q51" s="82">
        <f>IFERROR(P51/M51,"-")</f>
        <v>0.058823529411765</v>
      </c>
      <c r="R51" s="81">
        <v>1</v>
      </c>
      <c r="S51" s="81">
        <v>0</v>
      </c>
      <c r="T51" s="82">
        <f>IFERROR(S51/(O51+P51),"-")</f>
        <v>0</v>
      </c>
      <c r="U51" s="182">
        <f>IFERROR(J51/SUM(P51:P52),"-")</f>
        <v>20000</v>
      </c>
      <c r="V51" s="84">
        <v>2</v>
      </c>
      <c r="W51" s="82">
        <f>IF(P51=0,"-",V51/P51)</f>
        <v>1</v>
      </c>
      <c r="X51" s="186">
        <v>29000</v>
      </c>
      <c r="Y51" s="187">
        <f>IFERROR(X51/P51,"-")</f>
        <v>14500</v>
      </c>
      <c r="Z51" s="187">
        <f>IFERROR(X51/V51,"-")</f>
        <v>14500</v>
      </c>
      <c r="AA51" s="188">
        <f>SUM(X51:X52)-SUM(J51:J52)</f>
        <v>-51000</v>
      </c>
      <c r="AB51" s="85">
        <f>SUM(X51:X52)/SUM(J51:J52)</f>
        <v>0.3625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0.5</v>
      </c>
      <c r="BG51" s="112">
        <v>1</v>
      </c>
      <c r="BH51" s="114">
        <f>IFERROR(BG51/BE51,"-")</f>
        <v>1</v>
      </c>
      <c r="BI51" s="115">
        <v>5000</v>
      </c>
      <c r="BJ51" s="116">
        <f>IFERROR(BI51/BE51,"-")</f>
        <v>5000</v>
      </c>
      <c r="BK51" s="117">
        <v>1</v>
      </c>
      <c r="BL51" s="117"/>
      <c r="BM51" s="117"/>
      <c r="BN51" s="119">
        <v>1</v>
      </c>
      <c r="BO51" s="120">
        <f>IF(P51=0,"",IF(BN51=0,"",(BN51/P51)))</f>
        <v>0.5</v>
      </c>
      <c r="BP51" s="121">
        <v>1</v>
      </c>
      <c r="BQ51" s="122">
        <f>IFERROR(BP51/BN51,"-")</f>
        <v>1</v>
      </c>
      <c r="BR51" s="123">
        <v>24000</v>
      </c>
      <c r="BS51" s="124">
        <f>IFERROR(BR51/BN51,"-")</f>
        <v>24000</v>
      </c>
      <c r="BT51" s="125"/>
      <c r="BU51" s="125"/>
      <c r="BV51" s="125">
        <v>1</v>
      </c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2</v>
      </c>
      <c r="CP51" s="141">
        <v>29000</v>
      </c>
      <c r="CQ51" s="141">
        <v>24000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157</v>
      </c>
      <c r="C52" s="203"/>
      <c r="D52" s="203" t="s">
        <v>85</v>
      </c>
      <c r="E52" s="203" t="s">
        <v>64</v>
      </c>
      <c r="F52" s="203" t="s">
        <v>77</v>
      </c>
      <c r="G52" s="203"/>
      <c r="H52" s="90"/>
      <c r="I52" s="90"/>
      <c r="J52" s="188"/>
      <c r="K52" s="81">
        <v>0</v>
      </c>
      <c r="L52" s="81">
        <v>0</v>
      </c>
      <c r="M52" s="81">
        <v>8</v>
      </c>
      <c r="N52" s="91">
        <v>2</v>
      </c>
      <c r="O52" s="92">
        <v>0</v>
      </c>
      <c r="P52" s="93">
        <f>N52+O52</f>
        <v>2</v>
      </c>
      <c r="Q52" s="82">
        <f>IFERROR(P52/M52,"-")</f>
        <v>0.25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2</v>
      </c>
      <c r="BO52" s="120">
        <f>IF(P52=0,"",IF(BN52=0,"",(BN52/P52)))</f>
        <v>1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0.0375</v>
      </c>
      <c r="B53" s="203" t="s">
        <v>158</v>
      </c>
      <c r="C53" s="203"/>
      <c r="D53" s="203" t="s">
        <v>91</v>
      </c>
      <c r="E53" s="203" t="s">
        <v>92</v>
      </c>
      <c r="F53" s="203" t="s">
        <v>65</v>
      </c>
      <c r="G53" s="203" t="s">
        <v>156</v>
      </c>
      <c r="H53" s="90" t="s">
        <v>88</v>
      </c>
      <c r="I53" s="205" t="s">
        <v>153</v>
      </c>
      <c r="J53" s="188">
        <v>80000</v>
      </c>
      <c r="K53" s="81">
        <v>0</v>
      </c>
      <c r="L53" s="81">
        <v>0</v>
      </c>
      <c r="M53" s="81">
        <v>24</v>
      </c>
      <c r="N53" s="91">
        <v>2</v>
      </c>
      <c r="O53" s="92">
        <v>0</v>
      </c>
      <c r="P53" s="93">
        <f>N53+O53</f>
        <v>2</v>
      </c>
      <c r="Q53" s="82">
        <f>IFERROR(P53/M53,"-")</f>
        <v>0.083333333333333</v>
      </c>
      <c r="R53" s="81">
        <v>0</v>
      </c>
      <c r="S53" s="81">
        <v>1</v>
      </c>
      <c r="T53" s="82">
        <f>IFERROR(S53/(O53+P53),"-")</f>
        <v>0.5</v>
      </c>
      <c r="U53" s="182">
        <f>IFERROR(J53/SUM(P53:P54),"-")</f>
        <v>16000</v>
      </c>
      <c r="V53" s="84">
        <v>1</v>
      </c>
      <c r="W53" s="82">
        <f>IF(P53=0,"-",V53/P53)</f>
        <v>0.5</v>
      </c>
      <c r="X53" s="186">
        <v>3000</v>
      </c>
      <c r="Y53" s="187">
        <f>IFERROR(X53/P53,"-")</f>
        <v>1500</v>
      </c>
      <c r="Z53" s="187">
        <f>IFERROR(X53/V53,"-")</f>
        <v>3000</v>
      </c>
      <c r="AA53" s="188">
        <f>SUM(X53:X54)-SUM(J53:J54)</f>
        <v>-77000</v>
      </c>
      <c r="AB53" s="85">
        <f>SUM(X53:X54)/SUM(J53:J54)</f>
        <v>0.0375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0.5</v>
      </c>
      <c r="BG53" s="112">
        <v>1</v>
      </c>
      <c r="BH53" s="114">
        <f>IFERROR(BG53/BE53,"-")</f>
        <v>1</v>
      </c>
      <c r="BI53" s="115">
        <v>3000</v>
      </c>
      <c r="BJ53" s="116">
        <f>IFERROR(BI53/BE53,"-")</f>
        <v>3000</v>
      </c>
      <c r="BK53" s="117">
        <v>1</v>
      </c>
      <c r="BL53" s="117"/>
      <c r="BM53" s="117"/>
      <c r="BN53" s="119">
        <v>1</v>
      </c>
      <c r="BO53" s="120">
        <f>IF(P53=0,"",IF(BN53=0,"",(BN53/P53)))</f>
        <v>0.5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3000</v>
      </c>
      <c r="CQ53" s="141">
        <v>3000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159</v>
      </c>
      <c r="C54" s="203"/>
      <c r="D54" s="203" t="s">
        <v>91</v>
      </c>
      <c r="E54" s="203" t="s">
        <v>92</v>
      </c>
      <c r="F54" s="203" t="s">
        <v>77</v>
      </c>
      <c r="G54" s="203"/>
      <c r="H54" s="90"/>
      <c r="I54" s="90"/>
      <c r="J54" s="188"/>
      <c r="K54" s="81">
        <v>0</v>
      </c>
      <c r="L54" s="81">
        <v>0</v>
      </c>
      <c r="M54" s="81">
        <v>4</v>
      </c>
      <c r="N54" s="91">
        <v>3</v>
      </c>
      <c r="O54" s="92">
        <v>0</v>
      </c>
      <c r="P54" s="93">
        <f>N54+O54</f>
        <v>3</v>
      </c>
      <c r="Q54" s="82">
        <f>IFERROR(P54/M54,"-")</f>
        <v>0.75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1</v>
      </c>
      <c r="AN54" s="101">
        <f>IF(P54=0,"",IF(AM54=0,"",(AM54/P54)))</f>
        <v>0.33333333333333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0.33333333333333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1</v>
      </c>
      <c r="BX54" s="127">
        <f>IF(P54=0,"",IF(BW54=0,"",(BW54/P54)))</f>
        <v>0.33333333333333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0.82857142857143</v>
      </c>
      <c r="B55" s="203" t="s">
        <v>160</v>
      </c>
      <c r="C55" s="203"/>
      <c r="D55" s="203" t="s">
        <v>161</v>
      </c>
      <c r="E55" s="203" t="s">
        <v>92</v>
      </c>
      <c r="F55" s="203" t="s">
        <v>65</v>
      </c>
      <c r="G55" s="203" t="s">
        <v>66</v>
      </c>
      <c r="H55" s="90" t="s">
        <v>162</v>
      </c>
      <c r="I55" s="90" t="s">
        <v>82</v>
      </c>
      <c r="J55" s="188">
        <v>140000</v>
      </c>
      <c r="K55" s="81">
        <v>0</v>
      </c>
      <c r="L55" s="81">
        <v>0</v>
      </c>
      <c r="M55" s="81">
        <v>56</v>
      </c>
      <c r="N55" s="91">
        <v>1</v>
      </c>
      <c r="O55" s="92">
        <v>0</v>
      </c>
      <c r="P55" s="93">
        <f>N55+O55</f>
        <v>1</v>
      </c>
      <c r="Q55" s="82">
        <f>IFERROR(P55/M55,"-")</f>
        <v>0.017857142857143</v>
      </c>
      <c r="R55" s="81">
        <v>1</v>
      </c>
      <c r="S55" s="81">
        <v>0</v>
      </c>
      <c r="T55" s="82">
        <f>IFERROR(S55/(O55+P55),"-")</f>
        <v>0</v>
      </c>
      <c r="U55" s="182">
        <f>IFERROR(J55/SUM(P55:P56),"-")</f>
        <v>35000</v>
      </c>
      <c r="V55" s="84">
        <v>1</v>
      </c>
      <c r="W55" s="82">
        <f>IF(P55=0,"-",V55/P55)</f>
        <v>1</v>
      </c>
      <c r="X55" s="186">
        <v>116000</v>
      </c>
      <c r="Y55" s="187">
        <f>IFERROR(X55/P55,"-")</f>
        <v>116000</v>
      </c>
      <c r="Z55" s="187">
        <f>IFERROR(X55/V55,"-")</f>
        <v>116000</v>
      </c>
      <c r="AA55" s="188">
        <f>SUM(X55:X56)-SUM(J55:J56)</f>
        <v>-24000</v>
      </c>
      <c r="AB55" s="85">
        <f>SUM(X55:X56)/SUM(J55:J56)</f>
        <v>0.82857142857143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1</v>
      </c>
      <c r="BP55" s="121">
        <v>1</v>
      </c>
      <c r="BQ55" s="122">
        <f>IFERROR(BP55/BN55,"-")</f>
        <v>1</v>
      </c>
      <c r="BR55" s="123">
        <v>121000</v>
      </c>
      <c r="BS55" s="124">
        <f>IFERROR(BR55/BN55,"-")</f>
        <v>121000</v>
      </c>
      <c r="BT55" s="125"/>
      <c r="BU55" s="125"/>
      <c r="BV55" s="125">
        <v>1</v>
      </c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116000</v>
      </c>
      <c r="CQ55" s="141">
        <v>121000</v>
      </c>
      <c r="CR55" s="141"/>
      <c r="CS55" s="142" t="str">
        <f>IF(AND(CQ55=0,CR55=0),"",IF(AND(CQ55&lt;=100000,CR55&lt;=100000),"",IF(CQ55/CP55&gt;0.7,"男高",IF(CR55/CP55&gt;0.7,"女高",""))))</f>
        <v>男高</v>
      </c>
    </row>
    <row r="56" spans="1:98">
      <c r="A56" s="80"/>
      <c r="B56" s="203" t="s">
        <v>163</v>
      </c>
      <c r="C56" s="203"/>
      <c r="D56" s="203" t="s">
        <v>161</v>
      </c>
      <c r="E56" s="203" t="s">
        <v>92</v>
      </c>
      <c r="F56" s="203" t="s">
        <v>77</v>
      </c>
      <c r="G56" s="203"/>
      <c r="H56" s="90"/>
      <c r="I56" s="90"/>
      <c r="J56" s="188"/>
      <c r="K56" s="81">
        <v>0</v>
      </c>
      <c r="L56" s="81">
        <v>0</v>
      </c>
      <c r="M56" s="81">
        <v>9</v>
      </c>
      <c r="N56" s="91">
        <v>3</v>
      </c>
      <c r="O56" s="92">
        <v>0</v>
      </c>
      <c r="P56" s="93">
        <f>N56+O56</f>
        <v>3</v>
      </c>
      <c r="Q56" s="82">
        <f>IFERROR(P56/M56,"-")</f>
        <v>0.33333333333333</v>
      </c>
      <c r="R56" s="81">
        <v>0</v>
      </c>
      <c r="S56" s="81">
        <v>2</v>
      </c>
      <c r="T56" s="82">
        <f>IFERROR(S56/(O56+P56),"-")</f>
        <v>0.66666666666667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0.33333333333333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2</v>
      </c>
      <c r="BO56" s="120">
        <f>IF(P56=0,"",IF(BN56=0,"",(BN56/P56)))</f>
        <v>0.66666666666667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0.2</v>
      </c>
      <c r="B57" s="203" t="s">
        <v>164</v>
      </c>
      <c r="C57" s="203"/>
      <c r="D57" s="203" t="s">
        <v>91</v>
      </c>
      <c r="E57" s="203" t="s">
        <v>64</v>
      </c>
      <c r="F57" s="203" t="s">
        <v>86</v>
      </c>
      <c r="G57" s="203" t="s">
        <v>66</v>
      </c>
      <c r="H57" s="90" t="s">
        <v>162</v>
      </c>
      <c r="I57" s="90" t="s">
        <v>165</v>
      </c>
      <c r="J57" s="188">
        <v>140000</v>
      </c>
      <c r="K57" s="81">
        <v>0</v>
      </c>
      <c r="L57" s="81">
        <v>0</v>
      </c>
      <c r="M57" s="81">
        <v>50</v>
      </c>
      <c r="N57" s="91">
        <v>4</v>
      </c>
      <c r="O57" s="92">
        <v>0</v>
      </c>
      <c r="P57" s="93">
        <f>N57+O57</f>
        <v>4</v>
      </c>
      <c r="Q57" s="82">
        <f>IFERROR(P57/M57,"-")</f>
        <v>0.08</v>
      </c>
      <c r="R57" s="81">
        <v>0</v>
      </c>
      <c r="S57" s="81">
        <v>1</v>
      </c>
      <c r="T57" s="82">
        <f>IFERROR(S57/(O57+P57),"-")</f>
        <v>0.25</v>
      </c>
      <c r="U57" s="182">
        <f>IFERROR(J57/SUM(P57:P58),"-")</f>
        <v>14000</v>
      </c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>
        <f>SUM(X57:X58)-SUM(J57:J58)</f>
        <v>-112000</v>
      </c>
      <c r="AB57" s="85">
        <f>SUM(X57:X58)/SUM(J57:J58)</f>
        <v>0.2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>
        <v>1</v>
      </c>
      <c r="AN57" s="101">
        <f>IF(P57=0,"",IF(AM57=0,"",(AM57/P57)))</f>
        <v>0.25</v>
      </c>
      <c r="AO57" s="100"/>
      <c r="AP57" s="102">
        <f>IFERROR(AP57/AM57,"-")</f>
        <v>0</v>
      </c>
      <c r="AQ57" s="103"/>
      <c r="AR57" s="104">
        <f>IFERROR(AQ57/AM57,"-")</f>
        <v>0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2</v>
      </c>
      <c r="BF57" s="113">
        <f>IF(P57=0,"",IF(BE57=0,"",(BE57/P57)))</f>
        <v>0.5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1</v>
      </c>
      <c r="BO57" s="120">
        <f>IF(P57=0,"",IF(BN57=0,"",(BN57/P57)))</f>
        <v>0.25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166</v>
      </c>
      <c r="C58" s="203"/>
      <c r="D58" s="203" t="s">
        <v>91</v>
      </c>
      <c r="E58" s="203" t="s">
        <v>64</v>
      </c>
      <c r="F58" s="203" t="s">
        <v>77</v>
      </c>
      <c r="G58" s="203"/>
      <c r="H58" s="90"/>
      <c r="I58" s="90"/>
      <c r="J58" s="188"/>
      <c r="K58" s="81">
        <v>0</v>
      </c>
      <c r="L58" s="81">
        <v>0</v>
      </c>
      <c r="M58" s="81">
        <v>37</v>
      </c>
      <c r="N58" s="91">
        <v>6</v>
      </c>
      <c r="O58" s="92">
        <v>0</v>
      </c>
      <c r="P58" s="93">
        <f>N58+O58</f>
        <v>6</v>
      </c>
      <c r="Q58" s="82">
        <f>IFERROR(P58/M58,"-")</f>
        <v>0.16216216216216</v>
      </c>
      <c r="R58" s="81">
        <v>0</v>
      </c>
      <c r="S58" s="81">
        <v>1</v>
      </c>
      <c r="T58" s="82">
        <f>IFERROR(S58/(O58+P58),"-")</f>
        <v>0.16666666666667</v>
      </c>
      <c r="U58" s="182"/>
      <c r="V58" s="84">
        <v>2</v>
      </c>
      <c r="W58" s="82">
        <f>IF(P58=0,"-",V58/P58)</f>
        <v>0.33333333333333</v>
      </c>
      <c r="X58" s="186">
        <v>28000</v>
      </c>
      <c r="Y58" s="187">
        <f>IFERROR(X58/P58,"-")</f>
        <v>4666.6666666667</v>
      </c>
      <c r="Z58" s="187">
        <f>IFERROR(X58/V58,"-")</f>
        <v>14000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4</v>
      </c>
      <c r="BO58" s="120">
        <f>IF(P58=0,"",IF(BN58=0,"",(BN58/P58)))</f>
        <v>0.66666666666667</v>
      </c>
      <c r="BP58" s="121">
        <v>1</v>
      </c>
      <c r="BQ58" s="122">
        <f>IFERROR(BP58/BN58,"-")</f>
        <v>0.25</v>
      </c>
      <c r="BR58" s="123">
        <v>10000</v>
      </c>
      <c r="BS58" s="124">
        <f>IFERROR(BR58/BN58,"-")</f>
        <v>2500</v>
      </c>
      <c r="BT58" s="125">
        <v>1</v>
      </c>
      <c r="BU58" s="125"/>
      <c r="BV58" s="125"/>
      <c r="BW58" s="126">
        <v>2</v>
      </c>
      <c r="BX58" s="127">
        <f>IF(P58=0,"",IF(BW58=0,"",(BW58/P58)))</f>
        <v>0.33333333333333</v>
      </c>
      <c r="BY58" s="128">
        <v>1</v>
      </c>
      <c r="BZ58" s="129">
        <f>IFERROR(BY58/BW58,"-")</f>
        <v>0.5</v>
      </c>
      <c r="CA58" s="130">
        <v>18000</v>
      </c>
      <c r="CB58" s="131">
        <f>IFERROR(CA58/BW58,"-")</f>
        <v>9000</v>
      </c>
      <c r="CC58" s="132"/>
      <c r="CD58" s="132">
        <v>1</v>
      </c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2</v>
      </c>
      <c r="CP58" s="141">
        <v>28000</v>
      </c>
      <c r="CQ58" s="141">
        <v>18000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0.9</v>
      </c>
      <c r="B59" s="203" t="s">
        <v>167</v>
      </c>
      <c r="C59" s="203"/>
      <c r="D59" s="203" t="s">
        <v>161</v>
      </c>
      <c r="E59" s="203" t="s">
        <v>92</v>
      </c>
      <c r="F59" s="203" t="s">
        <v>86</v>
      </c>
      <c r="G59" s="203" t="s">
        <v>70</v>
      </c>
      <c r="H59" s="90" t="s">
        <v>162</v>
      </c>
      <c r="I59" s="90" t="s">
        <v>168</v>
      </c>
      <c r="J59" s="188">
        <v>140000</v>
      </c>
      <c r="K59" s="81">
        <v>0</v>
      </c>
      <c r="L59" s="81">
        <v>0</v>
      </c>
      <c r="M59" s="81">
        <v>18</v>
      </c>
      <c r="N59" s="91">
        <v>2</v>
      </c>
      <c r="O59" s="92">
        <v>0</v>
      </c>
      <c r="P59" s="93">
        <f>N59+O59</f>
        <v>2</v>
      </c>
      <c r="Q59" s="82">
        <f>IFERROR(P59/M59,"-")</f>
        <v>0.11111111111111</v>
      </c>
      <c r="R59" s="81">
        <v>0</v>
      </c>
      <c r="S59" s="81">
        <v>1</v>
      </c>
      <c r="T59" s="82">
        <f>IFERROR(S59/(O59+P59),"-")</f>
        <v>0.5</v>
      </c>
      <c r="U59" s="182">
        <f>IFERROR(J59/SUM(P59:P60),"-")</f>
        <v>20000</v>
      </c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>
        <f>SUM(X59:X60)-SUM(J59:J60)</f>
        <v>-14000</v>
      </c>
      <c r="AB59" s="85">
        <f>SUM(X59:X60)/SUM(J59:J60)</f>
        <v>0.9</v>
      </c>
      <c r="AC59" s="79"/>
      <c r="AD59" s="94">
        <v>1</v>
      </c>
      <c r="AE59" s="95">
        <f>IF(P59=0,"",IF(AD59=0,"",(AD59/P59)))</f>
        <v>0.5</v>
      </c>
      <c r="AF59" s="94"/>
      <c r="AG59" s="96">
        <f>IFERROR(AF59/AD59,"-")</f>
        <v>0</v>
      </c>
      <c r="AH59" s="97"/>
      <c r="AI59" s="98">
        <f>IFERROR(AH59/AD59,"-")</f>
        <v>0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0.5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169</v>
      </c>
      <c r="C60" s="203"/>
      <c r="D60" s="203" t="s">
        <v>161</v>
      </c>
      <c r="E60" s="203" t="s">
        <v>92</v>
      </c>
      <c r="F60" s="203" t="s">
        <v>77</v>
      </c>
      <c r="G60" s="203"/>
      <c r="H60" s="90"/>
      <c r="I60" s="90"/>
      <c r="J60" s="188"/>
      <c r="K60" s="81">
        <v>0</v>
      </c>
      <c r="L60" s="81">
        <v>0</v>
      </c>
      <c r="M60" s="81">
        <v>12</v>
      </c>
      <c r="N60" s="91">
        <v>5</v>
      </c>
      <c r="O60" s="92">
        <v>0</v>
      </c>
      <c r="P60" s="93">
        <f>N60+O60</f>
        <v>5</v>
      </c>
      <c r="Q60" s="82">
        <f>IFERROR(P60/M60,"-")</f>
        <v>0.41666666666667</v>
      </c>
      <c r="R60" s="81">
        <v>1</v>
      </c>
      <c r="S60" s="81">
        <v>0</v>
      </c>
      <c r="T60" s="82">
        <f>IFERROR(S60/(O60+P60),"-")</f>
        <v>0</v>
      </c>
      <c r="U60" s="182"/>
      <c r="V60" s="84">
        <v>1</v>
      </c>
      <c r="W60" s="82">
        <f>IF(P60=0,"-",V60/P60)</f>
        <v>0.2</v>
      </c>
      <c r="X60" s="186">
        <v>126000</v>
      </c>
      <c r="Y60" s="187">
        <f>IFERROR(X60/P60,"-")</f>
        <v>25200</v>
      </c>
      <c r="Z60" s="187">
        <f>IFERROR(X60/V60,"-")</f>
        <v>126000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0.2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2</v>
      </c>
      <c r="BO60" s="120">
        <f>IF(P60=0,"",IF(BN60=0,"",(BN60/P60)))</f>
        <v>0.4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2</v>
      </c>
      <c r="BX60" s="127">
        <f>IF(P60=0,"",IF(BW60=0,"",(BW60/P60)))</f>
        <v>0.4</v>
      </c>
      <c r="BY60" s="128">
        <v>1</v>
      </c>
      <c r="BZ60" s="129">
        <f>IFERROR(BY60/BW60,"-")</f>
        <v>0.5</v>
      </c>
      <c r="CA60" s="130">
        <v>126000</v>
      </c>
      <c r="CB60" s="131">
        <f>IFERROR(CA60/BW60,"-")</f>
        <v>63000</v>
      </c>
      <c r="CC60" s="132"/>
      <c r="CD60" s="132"/>
      <c r="CE60" s="132">
        <v>1</v>
      </c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1</v>
      </c>
      <c r="CP60" s="141">
        <v>126000</v>
      </c>
      <c r="CQ60" s="141">
        <v>126000</v>
      </c>
      <c r="CR60" s="141"/>
      <c r="CS60" s="142" t="str">
        <f>IF(AND(CQ60=0,CR60=0),"",IF(AND(CQ60&lt;=100000,CR60&lt;=100000),"",IF(CQ60/CP60&gt;0.7,"男高",IF(CR60/CP60&gt;0.7,"女高",""))))</f>
        <v>男高</v>
      </c>
    </row>
    <row r="61" spans="1:98">
      <c r="A61" s="80">
        <f>AB61</f>
        <v>5.2785714285714</v>
      </c>
      <c r="B61" s="203" t="s">
        <v>170</v>
      </c>
      <c r="C61" s="203"/>
      <c r="D61" s="203" t="s">
        <v>91</v>
      </c>
      <c r="E61" s="203" t="s">
        <v>64</v>
      </c>
      <c r="F61" s="203" t="s">
        <v>65</v>
      </c>
      <c r="G61" s="203" t="s">
        <v>70</v>
      </c>
      <c r="H61" s="90" t="s">
        <v>162</v>
      </c>
      <c r="I61" s="90" t="s">
        <v>82</v>
      </c>
      <c r="J61" s="188">
        <v>140000</v>
      </c>
      <c r="K61" s="81">
        <v>0</v>
      </c>
      <c r="L61" s="81">
        <v>0</v>
      </c>
      <c r="M61" s="81">
        <v>44</v>
      </c>
      <c r="N61" s="91">
        <v>4</v>
      </c>
      <c r="O61" s="92">
        <v>0</v>
      </c>
      <c r="P61" s="93">
        <f>N61+O61</f>
        <v>4</v>
      </c>
      <c r="Q61" s="82">
        <f>IFERROR(P61/M61,"-")</f>
        <v>0.090909090909091</v>
      </c>
      <c r="R61" s="81">
        <v>0</v>
      </c>
      <c r="S61" s="81">
        <v>2</v>
      </c>
      <c r="T61" s="82">
        <f>IFERROR(S61/(O61+P61),"-")</f>
        <v>0.5</v>
      </c>
      <c r="U61" s="182">
        <f>IFERROR(J61/SUM(P61:P62),"-")</f>
        <v>20000</v>
      </c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>
        <f>SUM(X61:X62)-SUM(J61:J62)</f>
        <v>599000</v>
      </c>
      <c r="AB61" s="85">
        <f>SUM(X61:X62)/SUM(J61:J62)</f>
        <v>5.2785714285714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>
        <v>1</v>
      </c>
      <c r="AW61" s="107">
        <f>IF(P61=0,"",IF(AV61=0,"",(AV61/P61)))</f>
        <v>0.25</v>
      </c>
      <c r="AX61" s="106"/>
      <c r="AY61" s="108">
        <f>IFERROR(AX61/AV61,"-")</f>
        <v>0</v>
      </c>
      <c r="AZ61" s="109"/>
      <c r="BA61" s="110">
        <f>IFERROR(AZ61/AV61,"-")</f>
        <v>0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1</v>
      </c>
      <c r="BO61" s="120">
        <f>IF(P61=0,"",IF(BN61=0,"",(BN61/P61)))</f>
        <v>0.25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2</v>
      </c>
      <c r="BX61" s="127">
        <f>IF(P61=0,"",IF(BW61=0,"",(BW61/P61)))</f>
        <v>0.5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171</v>
      </c>
      <c r="C62" s="203"/>
      <c r="D62" s="203" t="s">
        <v>91</v>
      </c>
      <c r="E62" s="203" t="s">
        <v>64</v>
      </c>
      <c r="F62" s="203" t="s">
        <v>77</v>
      </c>
      <c r="G62" s="203"/>
      <c r="H62" s="90"/>
      <c r="I62" s="90"/>
      <c r="J62" s="188"/>
      <c r="K62" s="81">
        <v>0</v>
      </c>
      <c r="L62" s="81">
        <v>0</v>
      </c>
      <c r="M62" s="81">
        <v>8</v>
      </c>
      <c r="N62" s="91">
        <v>3</v>
      </c>
      <c r="O62" s="92">
        <v>0</v>
      </c>
      <c r="P62" s="93">
        <f>N62+O62</f>
        <v>3</v>
      </c>
      <c r="Q62" s="82">
        <f>IFERROR(P62/M62,"-")</f>
        <v>0.375</v>
      </c>
      <c r="R62" s="81">
        <v>1</v>
      </c>
      <c r="S62" s="81">
        <v>2</v>
      </c>
      <c r="T62" s="82">
        <f>IFERROR(S62/(O62+P62),"-")</f>
        <v>0.66666666666667</v>
      </c>
      <c r="U62" s="182"/>
      <c r="V62" s="84">
        <v>2</v>
      </c>
      <c r="W62" s="82">
        <f>IF(P62=0,"-",V62/P62)</f>
        <v>0.66666666666667</v>
      </c>
      <c r="X62" s="186">
        <v>739000</v>
      </c>
      <c r="Y62" s="187">
        <f>IFERROR(X62/P62,"-")</f>
        <v>246333.33333333</v>
      </c>
      <c r="Z62" s="187">
        <f>IFERROR(X62/V62,"-")</f>
        <v>369500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>
        <v>1</v>
      </c>
      <c r="AN62" s="101">
        <f>IF(P62=0,"",IF(AM62=0,"",(AM62/P62)))</f>
        <v>0.33333333333333</v>
      </c>
      <c r="AO62" s="100">
        <v>1</v>
      </c>
      <c r="AP62" s="102">
        <f>IFERROR(AP62/AM62,"-")</f>
        <v>0</v>
      </c>
      <c r="AQ62" s="103">
        <v>348000</v>
      </c>
      <c r="AR62" s="104">
        <f>IFERROR(AQ62/AM62,"-")</f>
        <v>348000</v>
      </c>
      <c r="AS62" s="105"/>
      <c r="AT62" s="105"/>
      <c r="AU62" s="105">
        <v>1</v>
      </c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1</v>
      </c>
      <c r="BF62" s="113">
        <f>IF(P62=0,"",IF(BE62=0,"",(BE62/P62)))</f>
        <v>0.33333333333333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>
        <v>1</v>
      </c>
      <c r="CG62" s="134">
        <f>IF(P62=0,"",IF(CF62=0,"",(CF62/P62)))</f>
        <v>0.33333333333333</v>
      </c>
      <c r="CH62" s="135">
        <v>1</v>
      </c>
      <c r="CI62" s="136">
        <f>IFERROR(CH62/CF62,"-")</f>
        <v>1</v>
      </c>
      <c r="CJ62" s="137">
        <v>391000</v>
      </c>
      <c r="CK62" s="138">
        <f>IFERROR(CJ62/CF62,"-")</f>
        <v>391000</v>
      </c>
      <c r="CL62" s="139"/>
      <c r="CM62" s="139"/>
      <c r="CN62" s="139">
        <v>1</v>
      </c>
      <c r="CO62" s="140">
        <v>2</v>
      </c>
      <c r="CP62" s="141">
        <v>739000</v>
      </c>
      <c r="CQ62" s="141">
        <v>391000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</v>
      </c>
      <c r="B63" s="203" t="s">
        <v>172</v>
      </c>
      <c r="C63" s="203"/>
      <c r="D63" s="203" t="s">
        <v>77</v>
      </c>
      <c r="E63" s="203" t="s">
        <v>64</v>
      </c>
      <c r="F63" s="203" t="s">
        <v>65</v>
      </c>
      <c r="G63" s="203" t="s">
        <v>173</v>
      </c>
      <c r="H63" s="90" t="s">
        <v>174</v>
      </c>
      <c r="I63" s="90" t="s">
        <v>175</v>
      </c>
      <c r="J63" s="188">
        <v>50000</v>
      </c>
      <c r="K63" s="81">
        <v>0</v>
      </c>
      <c r="L63" s="81">
        <v>0</v>
      </c>
      <c r="M63" s="81">
        <v>10</v>
      </c>
      <c r="N63" s="91">
        <v>1</v>
      </c>
      <c r="O63" s="92">
        <v>0</v>
      </c>
      <c r="P63" s="93">
        <f>N63+O63</f>
        <v>1</v>
      </c>
      <c r="Q63" s="82">
        <f>IFERROR(P63/M63,"-")</f>
        <v>0.1</v>
      </c>
      <c r="R63" s="81">
        <v>0</v>
      </c>
      <c r="S63" s="81">
        <v>0</v>
      </c>
      <c r="T63" s="82">
        <f>IFERROR(S63/(O63+P63),"-")</f>
        <v>0</v>
      </c>
      <c r="U63" s="182">
        <f>IFERROR(J63/SUM(P63:P64),"-")</f>
        <v>50000</v>
      </c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>
        <f>SUM(X63:X64)-SUM(J63:J64)</f>
        <v>-50000</v>
      </c>
      <c r="AB63" s="85">
        <f>SUM(X63:X64)/SUM(J63:J64)</f>
        <v>0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>
        <v>1</v>
      </c>
      <c r="AW63" s="107">
        <f>IF(P63=0,"",IF(AV63=0,"",(AV63/P63)))</f>
        <v>1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176</v>
      </c>
      <c r="C64" s="203"/>
      <c r="D64" s="203" t="s">
        <v>77</v>
      </c>
      <c r="E64" s="203" t="s">
        <v>64</v>
      </c>
      <c r="F64" s="203" t="s">
        <v>77</v>
      </c>
      <c r="G64" s="203"/>
      <c r="H64" s="90"/>
      <c r="I64" s="90"/>
      <c r="J64" s="188"/>
      <c r="K64" s="81">
        <v>0</v>
      </c>
      <c r="L64" s="81">
        <v>0</v>
      </c>
      <c r="M64" s="81">
        <v>6</v>
      </c>
      <c r="N64" s="91">
        <v>0</v>
      </c>
      <c r="O64" s="92">
        <v>0</v>
      </c>
      <c r="P64" s="93">
        <f>N64+O64</f>
        <v>0</v>
      </c>
      <c r="Q64" s="82">
        <f>IFERROR(P64/M64,"-")</f>
        <v>0</v>
      </c>
      <c r="R64" s="81">
        <v>0</v>
      </c>
      <c r="S64" s="81">
        <v>0</v>
      </c>
      <c r="T64" s="82" t="str">
        <f>IFERROR(S64/(O64+P64),"-")</f>
        <v>-</v>
      </c>
      <c r="U64" s="182"/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/>
      <c r="AB64" s="85"/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0.718</v>
      </c>
      <c r="B65" s="203" t="s">
        <v>177</v>
      </c>
      <c r="C65" s="203"/>
      <c r="D65" s="203" t="s">
        <v>77</v>
      </c>
      <c r="E65" s="203" t="s">
        <v>92</v>
      </c>
      <c r="F65" s="203" t="s">
        <v>86</v>
      </c>
      <c r="G65" s="203" t="s">
        <v>178</v>
      </c>
      <c r="H65" s="90" t="s">
        <v>174</v>
      </c>
      <c r="I65" s="90" t="s">
        <v>179</v>
      </c>
      <c r="J65" s="188">
        <v>50000</v>
      </c>
      <c r="K65" s="81">
        <v>0</v>
      </c>
      <c r="L65" s="81">
        <v>0</v>
      </c>
      <c r="M65" s="81">
        <v>22</v>
      </c>
      <c r="N65" s="91">
        <v>1</v>
      </c>
      <c r="O65" s="92">
        <v>0</v>
      </c>
      <c r="P65" s="93">
        <f>N65+O65</f>
        <v>1</v>
      </c>
      <c r="Q65" s="82">
        <f>IFERROR(P65/M65,"-")</f>
        <v>0.045454545454545</v>
      </c>
      <c r="R65" s="81">
        <v>0</v>
      </c>
      <c r="S65" s="81">
        <v>0</v>
      </c>
      <c r="T65" s="82">
        <f>IFERROR(S65/(O65+P65),"-")</f>
        <v>0</v>
      </c>
      <c r="U65" s="182">
        <f>IFERROR(J65/SUM(P65:P66),"-")</f>
        <v>25000</v>
      </c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>
        <f>SUM(X65:X66)-SUM(J65:J66)</f>
        <v>-14100</v>
      </c>
      <c r="AB65" s="85">
        <f>SUM(X65:X66)/SUM(J65:J66)</f>
        <v>0.718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1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180</v>
      </c>
      <c r="C66" s="203"/>
      <c r="D66" s="203" t="s">
        <v>77</v>
      </c>
      <c r="E66" s="203" t="s">
        <v>92</v>
      </c>
      <c r="F66" s="203" t="s">
        <v>77</v>
      </c>
      <c r="G66" s="203"/>
      <c r="H66" s="90"/>
      <c r="I66" s="90"/>
      <c r="J66" s="188"/>
      <c r="K66" s="81">
        <v>0</v>
      </c>
      <c r="L66" s="81">
        <v>0</v>
      </c>
      <c r="M66" s="81">
        <v>80</v>
      </c>
      <c r="N66" s="91">
        <v>1</v>
      </c>
      <c r="O66" s="92">
        <v>0</v>
      </c>
      <c r="P66" s="93">
        <f>N66+O66</f>
        <v>1</v>
      </c>
      <c r="Q66" s="82">
        <f>IFERROR(P66/M66,"-")</f>
        <v>0.0125</v>
      </c>
      <c r="R66" s="81">
        <v>1</v>
      </c>
      <c r="S66" s="81">
        <v>0</v>
      </c>
      <c r="T66" s="82">
        <f>IFERROR(S66/(O66+P66),"-")</f>
        <v>0</v>
      </c>
      <c r="U66" s="182"/>
      <c r="V66" s="84">
        <v>1</v>
      </c>
      <c r="W66" s="82">
        <f>IF(P66=0,"-",V66/P66)</f>
        <v>1</v>
      </c>
      <c r="X66" s="186">
        <v>35900</v>
      </c>
      <c r="Y66" s="187">
        <f>IFERROR(X66/P66,"-")</f>
        <v>35900</v>
      </c>
      <c r="Z66" s="187">
        <f>IFERROR(X66/V66,"-")</f>
        <v>35900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1</v>
      </c>
      <c r="BO66" s="120">
        <f>IF(P66=0,"",IF(BN66=0,"",(BN66/P66)))</f>
        <v>1</v>
      </c>
      <c r="BP66" s="121">
        <v>1</v>
      </c>
      <c r="BQ66" s="122">
        <f>IFERROR(BP66/BN66,"-")</f>
        <v>1</v>
      </c>
      <c r="BR66" s="123">
        <v>35900</v>
      </c>
      <c r="BS66" s="124">
        <f>IFERROR(BR66/BN66,"-")</f>
        <v>35900</v>
      </c>
      <c r="BT66" s="125"/>
      <c r="BU66" s="125"/>
      <c r="BV66" s="125">
        <v>1</v>
      </c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35900</v>
      </c>
      <c r="CQ66" s="141">
        <v>35900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0.721875</v>
      </c>
      <c r="B67" s="203" t="s">
        <v>181</v>
      </c>
      <c r="C67" s="203"/>
      <c r="D67" s="203" t="s">
        <v>85</v>
      </c>
      <c r="E67" s="203" t="s">
        <v>64</v>
      </c>
      <c r="F67" s="203" t="s">
        <v>65</v>
      </c>
      <c r="G67" s="203" t="s">
        <v>182</v>
      </c>
      <c r="H67" s="90" t="s">
        <v>183</v>
      </c>
      <c r="I67" s="204" t="s">
        <v>68</v>
      </c>
      <c r="J67" s="188">
        <v>320000</v>
      </c>
      <c r="K67" s="81">
        <v>0</v>
      </c>
      <c r="L67" s="81">
        <v>0</v>
      </c>
      <c r="M67" s="81">
        <v>71</v>
      </c>
      <c r="N67" s="91">
        <v>5</v>
      </c>
      <c r="O67" s="92">
        <v>0</v>
      </c>
      <c r="P67" s="93">
        <f>N67+O67</f>
        <v>5</v>
      </c>
      <c r="Q67" s="82">
        <f>IFERROR(P67/M67,"-")</f>
        <v>0.070422535211268</v>
      </c>
      <c r="R67" s="81">
        <v>0</v>
      </c>
      <c r="S67" s="81">
        <v>0</v>
      </c>
      <c r="T67" s="82">
        <f>IFERROR(S67/(O67+P67),"-")</f>
        <v>0</v>
      </c>
      <c r="U67" s="182">
        <f>IFERROR(J67/SUM(P67:P68),"-")</f>
        <v>22857.142857143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-89000</v>
      </c>
      <c r="AB67" s="85">
        <f>SUM(X67:X68)/SUM(J67:J68)</f>
        <v>0.721875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0.2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3</v>
      </c>
      <c r="BO67" s="120">
        <f>IF(P67=0,"",IF(BN67=0,"",(BN67/P67)))</f>
        <v>0.6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>
        <v>1</v>
      </c>
      <c r="BX67" s="127">
        <f>IF(P67=0,"",IF(BW67=0,"",(BW67/P67)))</f>
        <v>0.2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184</v>
      </c>
      <c r="C68" s="203"/>
      <c r="D68" s="203" t="s">
        <v>85</v>
      </c>
      <c r="E68" s="203" t="s">
        <v>64</v>
      </c>
      <c r="F68" s="203" t="s">
        <v>77</v>
      </c>
      <c r="G68" s="203"/>
      <c r="H68" s="90"/>
      <c r="I68" s="90"/>
      <c r="J68" s="188"/>
      <c r="K68" s="81">
        <v>0</v>
      </c>
      <c r="L68" s="81">
        <v>0</v>
      </c>
      <c r="M68" s="81">
        <v>19</v>
      </c>
      <c r="N68" s="91">
        <v>9</v>
      </c>
      <c r="O68" s="92">
        <v>0</v>
      </c>
      <c r="P68" s="93">
        <f>N68+O68</f>
        <v>9</v>
      </c>
      <c r="Q68" s="82">
        <f>IFERROR(P68/M68,"-")</f>
        <v>0.47368421052632</v>
      </c>
      <c r="R68" s="81">
        <v>2</v>
      </c>
      <c r="S68" s="81">
        <v>3</v>
      </c>
      <c r="T68" s="82">
        <f>IFERROR(S68/(O68+P68),"-")</f>
        <v>0.33333333333333</v>
      </c>
      <c r="U68" s="182"/>
      <c r="V68" s="84">
        <v>3</v>
      </c>
      <c r="W68" s="82">
        <f>IF(P68=0,"-",V68/P68)</f>
        <v>0.33333333333333</v>
      </c>
      <c r="X68" s="186">
        <v>231000</v>
      </c>
      <c r="Y68" s="187">
        <f>IFERROR(X68/P68,"-")</f>
        <v>25666.666666667</v>
      </c>
      <c r="Z68" s="187">
        <f>IFERROR(X68/V68,"-")</f>
        <v>77000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>
        <v>2</v>
      </c>
      <c r="AN68" s="101">
        <f>IF(P68=0,"",IF(AM68=0,"",(AM68/P68)))</f>
        <v>0.22222222222222</v>
      </c>
      <c r="AO68" s="100"/>
      <c r="AP68" s="102">
        <f>IFERROR(AP68/AM68,"-")</f>
        <v>0</v>
      </c>
      <c r="AQ68" s="103"/>
      <c r="AR68" s="104">
        <f>IFERROR(AQ68/AM68,"-")</f>
        <v>0</v>
      </c>
      <c r="AS68" s="105"/>
      <c r="AT68" s="105"/>
      <c r="AU68" s="105"/>
      <c r="AV68" s="106">
        <v>1</v>
      </c>
      <c r="AW68" s="107">
        <f>IF(P68=0,"",IF(AV68=0,"",(AV68/P68)))</f>
        <v>0.11111111111111</v>
      </c>
      <c r="AX68" s="106"/>
      <c r="AY68" s="108">
        <f>IFERROR(AX68/AV68,"-")</f>
        <v>0</v>
      </c>
      <c r="AZ68" s="109"/>
      <c r="BA68" s="110">
        <f>IFERROR(AZ68/AV68,"-")</f>
        <v>0</v>
      </c>
      <c r="BB68" s="111"/>
      <c r="BC68" s="111"/>
      <c r="BD68" s="111"/>
      <c r="BE68" s="112">
        <v>1</v>
      </c>
      <c r="BF68" s="113">
        <f>IF(P68=0,"",IF(BE68=0,"",(BE68/P68)))</f>
        <v>0.11111111111111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>
        <v>3</v>
      </c>
      <c r="BO68" s="120">
        <f>IF(P68=0,"",IF(BN68=0,"",(BN68/P68)))</f>
        <v>0.33333333333333</v>
      </c>
      <c r="BP68" s="121">
        <v>2</v>
      </c>
      <c r="BQ68" s="122">
        <f>IFERROR(BP68/BN68,"-")</f>
        <v>0.66666666666667</v>
      </c>
      <c r="BR68" s="123">
        <v>56000</v>
      </c>
      <c r="BS68" s="124">
        <f>IFERROR(BR68/BN68,"-")</f>
        <v>18666.666666667</v>
      </c>
      <c r="BT68" s="125"/>
      <c r="BU68" s="125">
        <v>1</v>
      </c>
      <c r="BV68" s="125">
        <v>1</v>
      </c>
      <c r="BW68" s="126">
        <v>1</v>
      </c>
      <c r="BX68" s="127">
        <f>IF(P68=0,"",IF(BW68=0,"",(BW68/P68)))</f>
        <v>0.11111111111111</v>
      </c>
      <c r="BY68" s="128">
        <v>1</v>
      </c>
      <c r="BZ68" s="129">
        <f>IFERROR(BY68/BW68,"-")</f>
        <v>1</v>
      </c>
      <c r="CA68" s="130">
        <v>175000</v>
      </c>
      <c r="CB68" s="131">
        <f>IFERROR(CA68/BW68,"-")</f>
        <v>175000</v>
      </c>
      <c r="CC68" s="132"/>
      <c r="CD68" s="132"/>
      <c r="CE68" s="132">
        <v>1</v>
      </c>
      <c r="CF68" s="133">
        <v>1</v>
      </c>
      <c r="CG68" s="134">
        <f>IF(P68=0,"",IF(CF68=0,"",(CF68/P68)))</f>
        <v>0.11111111111111</v>
      </c>
      <c r="CH68" s="135"/>
      <c r="CI68" s="136">
        <f>IFERROR(CH68/CF68,"-")</f>
        <v>0</v>
      </c>
      <c r="CJ68" s="137"/>
      <c r="CK68" s="138">
        <f>IFERROR(CJ68/CF68,"-")</f>
        <v>0</v>
      </c>
      <c r="CL68" s="139"/>
      <c r="CM68" s="139"/>
      <c r="CN68" s="139"/>
      <c r="CO68" s="140">
        <v>3</v>
      </c>
      <c r="CP68" s="141">
        <v>231000</v>
      </c>
      <c r="CQ68" s="141">
        <v>175000</v>
      </c>
      <c r="CR68" s="141"/>
      <c r="CS68" s="142" t="str">
        <f>IF(AND(CQ68=0,CR68=0),"",IF(AND(CQ68&lt;=100000,CR68&lt;=100000),"",IF(CQ68/CP68&gt;0.7,"男高",IF(CR68/CP68&gt;0.7,"女高",""))))</f>
        <v>男高</v>
      </c>
    </row>
    <row r="69" spans="1:98">
      <c r="A69" s="80">
        <f>AB69</f>
        <v>0.0375</v>
      </c>
      <c r="B69" s="203" t="s">
        <v>185</v>
      </c>
      <c r="C69" s="203"/>
      <c r="D69" s="203"/>
      <c r="E69" s="203"/>
      <c r="F69" s="203" t="s">
        <v>65</v>
      </c>
      <c r="G69" s="203" t="s">
        <v>186</v>
      </c>
      <c r="H69" s="90" t="s">
        <v>187</v>
      </c>
      <c r="I69" s="90" t="s">
        <v>188</v>
      </c>
      <c r="J69" s="188">
        <v>80000</v>
      </c>
      <c r="K69" s="81">
        <v>0</v>
      </c>
      <c r="L69" s="81">
        <v>0</v>
      </c>
      <c r="M69" s="81">
        <v>168</v>
      </c>
      <c r="N69" s="91">
        <v>7</v>
      </c>
      <c r="O69" s="92">
        <v>0</v>
      </c>
      <c r="P69" s="93">
        <f>N69+O69</f>
        <v>7</v>
      </c>
      <c r="Q69" s="82">
        <f>IFERROR(P69/M69,"-")</f>
        <v>0.041666666666667</v>
      </c>
      <c r="R69" s="81">
        <v>0</v>
      </c>
      <c r="S69" s="81">
        <v>0</v>
      </c>
      <c r="T69" s="82">
        <f>IFERROR(S69/(O69+P69),"-")</f>
        <v>0</v>
      </c>
      <c r="U69" s="182">
        <f>IFERROR(J69/SUM(P69:P70),"-")</f>
        <v>8000</v>
      </c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>
        <f>SUM(X69:X70)-SUM(J69:J70)</f>
        <v>-77000</v>
      </c>
      <c r="AB69" s="85">
        <f>SUM(X69:X70)/SUM(J69:J70)</f>
        <v>0.0375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1</v>
      </c>
      <c r="BF69" s="113">
        <f>IF(P69=0,"",IF(BE69=0,"",(BE69/P69)))</f>
        <v>0.14285714285714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>
        <v>4</v>
      </c>
      <c r="BO69" s="120">
        <f>IF(P69=0,"",IF(BN69=0,"",(BN69/P69)))</f>
        <v>0.57142857142857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1</v>
      </c>
      <c r="BX69" s="127">
        <f>IF(P69=0,"",IF(BW69=0,"",(BW69/P69)))</f>
        <v>0.14285714285714</v>
      </c>
      <c r="BY69" s="128">
        <v>1</v>
      </c>
      <c r="BZ69" s="129">
        <f>IFERROR(BY69/BW69,"-")</f>
        <v>1</v>
      </c>
      <c r="CA69" s="130">
        <v>50000</v>
      </c>
      <c r="CB69" s="131">
        <f>IFERROR(CA69/BW69,"-")</f>
        <v>50000</v>
      </c>
      <c r="CC69" s="132"/>
      <c r="CD69" s="132">
        <v>1</v>
      </c>
      <c r="CE69" s="132"/>
      <c r="CF69" s="133">
        <v>1</v>
      </c>
      <c r="CG69" s="134">
        <f>IF(P69=0,"",IF(CF69=0,"",(CF69/P69)))</f>
        <v>0.14285714285714</v>
      </c>
      <c r="CH69" s="135"/>
      <c r="CI69" s="136">
        <f>IFERROR(CH69/CF69,"-")</f>
        <v>0</v>
      </c>
      <c r="CJ69" s="137"/>
      <c r="CK69" s="138">
        <f>IFERROR(CJ69/CF69,"-")</f>
        <v>0</v>
      </c>
      <c r="CL69" s="139"/>
      <c r="CM69" s="139"/>
      <c r="CN69" s="139"/>
      <c r="CO69" s="140">
        <v>0</v>
      </c>
      <c r="CP69" s="141">
        <v>0</v>
      </c>
      <c r="CQ69" s="141">
        <v>50000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189</v>
      </c>
      <c r="C70" s="203"/>
      <c r="D70" s="203"/>
      <c r="E70" s="203"/>
      <c r="F70" s="203" t="s">
        <v>77</v>
      </c>
      <c r="G70" s="203"/>
      <c r="H70" s="90"/>
      <c r="I70" s="90"/>
      <c r="J70" s="188"/>
      <c r="K70" s="81">
        <v>0</v>
      </c>
      <c r="L70" s="81">
        <v>0</v>
      </c>
      <c r="M70" s="81">
        <v>9</v>
      </c>
      <c r="N70" s="91">
        <v>3</v>
      </c>
      <c r="O70" s="92">
        <v>0</v>
      </c>
      <c r="P70" s="93">
        <f>N70+O70</f>
        <v>3</v>
      </c>
      <c r="Q70" s="82">
        <f>IFERROR(P70/M70,"-")</f>
        <v>0.33333333333333</v>
      </c>
      <c r="R70" s="81">
        <v>0</v>
      </c>
      <c r="S70" s="81">
        <v>1</v>
      </c>
      <c r="T70" s="82">
        <f>IFERROR(S70/(O70+P70),"-")</f>
        <v>0.33333333333333</v>
      </c>
      <c r="U70" s="182"/>
      <c r="V70" s="84">
        <v>1</v>
      </c>
      <c r="W70" s="82">
        <f>IF(P70=0,"-",V70/P70)</f>
        <v>0.33333333333333</v>
      </c>
      <c r="X70" s="186">
        <v>3000</v>
      </c>
      <c r="Y70" s="187">
        <f>IFERROR(X70/P70,"-")</f>
        <v>1000</v>
      </c>
      <c r="Z70" s="187">
        <f>IFERROR(X70/V70,"-")</f>
        <v>3000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1</v>
      </c>
      <c r="BO70" s="120">
        <f>IF(P70=0,"",IF(BN70=0,"",(BN70/P70)))</f>
        <v>0.33333333333333</v>
      </c>
      <c r="BP70" s="121">
        <v>1</v>
      </c>
      <c r="BQ70" s="122">
        <f>IFERROR(BP70/BN70,"-")</f>
        <v>1</v>
      </c>
      <c r="BR70" s="123">
        <v>3000</v>
      </c>
      <c r="BS70" s="124">
        <f>IFERROR(BR70/BN70,"-")</f>
        <v>3000</v>
      </c>
      <c r="BT70" s="125">
        <v>1</v>
      </c>
      <c r="BU70" s="125"/>
      <c r="BV70" s="125"/>
      <c r="BW70" s="126">
        <v>2</v>
      </c>
      <c r="BX70" s="127">
        <f>IF(P70=0,"",IF(BW70=0,"",(BW70/P70)))</f>
        <v>0.66666666666667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1</v>
      </c>
      <c r="CP70" s="141">
        <v>3000</v>
      </c>
      <c r="CQ70" s="141">
        <v>3000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3.48</v>
      </c>
      <c r="B71" s="203" t="s">
        <v>190</v>
      </c>
      <c r="C71" s="203"/>
      <c r="D71" s="203"/>
      <c r="E71" s="203"/>
      <c r="F71" s="203" t="s">
        <v>65</v>
      </c>
      <c r="G71" s="203" t="s">
        <v>191</v>
      </c>
      <c r="H71" s="90" t="s">
        <v>67</v>
      </c>
      <c r="I71" s="204" t="s">
        <v>137</v>
      </c>
      <c r="J71" s="188">
        <v>150000</v>
      </c>
      <c r="K71" s="81">
        <v>0</v>
      </c>
      <c r="L71" s="81">
        <v>0</v>
      </c>
      <c r="M71" s="81">
        <v>63</v>
      </c>
      <c r="N71" s="91">
        <v>6</v>
      </c>
      <c r="O71" s="92">
        <v>0</v>
      </c>
      <c r="P71" s="93">
        <f>N71+O71</f>
        <v>6</v>
      </c>
      <c r="Q71" s="82">
        <f>IFERROR(P71/M71,"-")</f>
        <v>0.095238095238095</v>
      </c>
      <c r="R71" s="81">
        <v>2</v>
      </c>
      <c r="S71" s="81">
        <v>1</v>
      </c>
      <c r="T71" s="82">
        <f>IFERROR(S71/(O71+P71),"-")</f>
        <v>0.16666666666667</v>
      </c>
      <c r="U71" s="182">
        <f>IFERROR(J71/SUM(P71:P72),"-")</f>
        <v>16666.666666667</v>
      </c>
      <c r="V71" s="84">
        <v>4</v>
      </c>
      <c r="W71" s="82">
        <f>IF(P71=0,"-",V71/P71)</f>
        <v>0.66666666666667</v>
      </c>
      <c r="X71" s="186">
        <v>474000</v>
      </c>
      <c r="Y71" s="187">
        <f>IFERROR(X71/P71,"-")</f>
        <v>79000</v>
      </c>
      <c r="Z71" s="187">
        <f>IFERROR(X71/V71,"-")</f>
        <v>118500</v>
      </c>
      <c r="AA71" s="188">
        <f>SUM(X71:X72)-SUM(J71:J72)</f>
        <v>372000</v>
      </c>
      <c r="AB71" s="85">
        <f>SUM(X71:X72)/SUM(J71:J72)</f>
        <v>3.48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>
        <f>IF(P71=0,"",IF(BN71=0,"",(BN71/P71)))</f>
        <v>0</v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>
        <v>6</v>
      </c>
      <c r="BX71" s="127">
        <f>IF(P71=0,"",IF(BW71=0,"",(BW71/P71)))</f>
        <v>1</v>
      </c>
      <c r="BY71" s="128">
        <v>4</v>
      </c>
      <c r="BZ71" s="129">
        <f>IFERROR(BY71/BW71,"-")</f>
        <v>0.66666666666667</v>
      </c>
      <c r="CA71" s="130">
        <v>484000</v>
      </c>
      <c r="CB71" s="131">
        <f>IFERROR(CA71/BW71,"-")</f>
        <v>80666.666666667</v>
      </c>
      <c r="CC71" s="132">
        <v>1</v>
      </c>
      <c r="CD71" s="132"/>
      <c r="CE71" s="132">
        <v>3</v>
      </c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4</v>
      </c>
      <c r="CP71" s="141">
        <v>474000</v>
      </c>
      <c r="CQ71" s="141">
        <v>438000</v>
      </c>
      <c r="CR71" s="141"/>
      <c r="CS71" s="142" t="str">
        <f>IF(AND(CQ71=0,CR71=0),"",IF(AND(CQ71&lt;=100000,CR71&lt;=100000),"",IF(CQ71/CP71&gt;0.7,"男高",IF(CR71/CP71&gt;0.7,"女高",""))))</f>
        <v>男高</v>
      </c>
    </row>
    <row r="72" spans="1:98">
      <c r="A72" s="80"/>
      <c r="B72" s="203" t="s">
        <v>192</v>
      </c>
      <c r="C72" s="203"/>
      <c r="D72" s="203"/>
      <c r="E72" s="203"/>
      <c r="F72" s="203" t="s">
        <v>77</v>
      </c>
      <c r="G72" s="203"/>
      <c r="H72" s="90"/>
      <c r="I72" s="90"/>
      <c r="J72" s="188"/>
      <c r="K72" s="81">
        <v>0</v>
      </c>
      <c r="L72" s="81">
        <v>0</v>
      </c>
      <c r="M72" s="81">
        <v>6</v>
      </c>
      <c r="N72" s="91">
        <v>3</v>
      </c>
      <c r="O72" s="92">
        <v>0</v>
      </c>
      <c r="P72" s="93">
        <f>N72+O72</f>
        <v>3</v>
      </c>
      <c r="Q72" s="82">
        <f>IFERROR(P72/M72,"-")</f>
        <v>0.5</v>
      </c>
      <c r="R72" s="81">
        <v>0</v>
      </c>
      <c r="S72" s="81">
        <v>1</v>
      </c>
      <c r="T72" s="82">
        <f>IFERROR(S72/(O72+P72),"-")</f>
        <v>0.33333333333333</v>
      </c>
      <c r="U72" s="182"/>
      <c r="V72" s="84">
        <v>1</v>
      </c>
      <c r="W72" s="82">
        <f>IF(P72=0,"-",V72/P72)</f>
        <v>0.33333333333333</v>
      </c>
      <c r="X72" s="186">
        <v>48000</v>
      </c>
      <c r="Y72" s="187">
        <f>IFERROR(X72/P72,"-")</f>
        <v>16000</v>
      </c>
      <c r="Z72" s="187">
        <f>IFERROR(X72/V72,"-")</f>
        <v>48000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>
        <v>1</v>
      </c>
      <c r="AW72" s="107">
        <f>IF(P72=0,"",IF(AV72=0,"",(AV72/P72)))</f>
        <v>0.33333333333333</v>
      </c>
      <c r="AX72" s="106"/>
      <c r="AY72" s="108">
        <f>IFERROR(AX72/AV72,"-")</f>
        <v>0</v>
      </c>
      <c r="AZ72" s="109"/>
      <c r="BA72" s="110">
        <f>IFERROR(AZ72/AV72,"-")</f>
        <v>0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1</v>
      </c>
      <c r="BO72" s="120">
        <f>IF(P72=0,"",IF(BN72=0,"",(BN72/P72)))</f>
        <v>0.33333333333333</v>
      </c>
      <c r="BP72" s="121">
        <v>1</v>
      </c>
      <c r="BQ72" s="122">
        <f>IFERROR(BP72/BN72,"-")</f>
        <v>1</v>
      </c>
      <c r="BR72" s="123">
        <v>48000</v>
      </c>
      <c r="BS72" s="124">
        <f>IFERROR(BR72/BN72,"-")</f>
        <v>48000</v>
      </c>
      <c r="BT72" s="125"/>
      <c r="BU72" s="125"/>
      <c r="BV72" s="125">
        <v>1</v>
      </c>
      <c r="BW72" s="126">
        <v>1</v>
      </c>
      <c r="BX72" s="127">
        <f>IF(P72=0,"",IF(BW72=0,"",(BW72/P72)))</f>
        <v>0.33333333333333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1</v>
      </c>
      <c r="CP72" s="141">
        <v>48000</v>
      </c>
      <c r="CQ72" s="141">
        <v>48000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0.93333333333333</v>
      </c>
      <c r="B73" s="203" t="s">
        <v>193</v>
      </c>
      <c r="C73" s="203"/>
      <c r="D73" s="203"/>
      <c r="E73" s="203"/>
      <c r="F73" s="203" t="s">
        <v>86</v>
      </c>
      <c r="G73" s="203" t="s">
        <v>191</v>
      </c>
      <c r="H73" s="90" t="s">
        <v>88</v>
      </c>
      <c r="I73" s="90" t="s">
        <v>194</v>
      </c>
      <c r="J73" s="188">
        <v>90000</v>
      </c>
      <c r="K73" s="81">
        <v>0</v>
      </c>
      <c r="L73" s="81">
        <v>0</v>
      </c>
      <c r="M73" s="81">
        <v>66</v>
      </c>
      <c r="N73" s="91">
        <v>6</v>
      </c>
      <c r="O73" s="92">
        <v>0</v>
      </c>
      <c r="P73" s="93">
        <f>N73+O73</f>
        <v>6</v>
      </c>
      <c r="Q73" s="82">
        <f>IFERROR(P73/M73,"-")</f>
        <v>0.090909090909091</v>
      </c>
      <c r="R73" s="81">
        <v>0</v>
      </c>
      <c r="S73" s="81">
        <v>3</v>
      </c>
      <c r="T73" s="82">
        <f>IFERROR(S73/(O73+P73),"-")</f>
        <v>0.5</v>
      </c>
      <c r="U73" s="182">
        <f>IFERROR(J73/SUM(P73:P74),"-")</f>
        <v>9000</v>
      </c>
      <c r="V73" s="84">
        <v>1</v>
      </c>
      <c r="W73" s="82">
        <f>IF(P73=0,"-",V73/P73)</f>
        <v>0.16666666666667</v>
      </c>
      <c r="X73" s="186">
        <v>5000</v>
      </c>
      <c r="Y73" s="187">
        <f>IFERROR(X73/P73,"-")</f>
        <v>833.33333333333</v>
      </c>
      <c r="Z73" s="187">
        <f>IFERROR(X73/V73,"-")</f>
        <v>5000</v>
      </c>
      <c r="AA73" s="188">
        <f>SUM(X73:X74)-SUM(J73:J74)</f>
        <v>-6000</v>
      </c>
      <c r="AB73" s="85">
        <f>SUM(X73:X74)/SUM(J73:J74)</f>
        <v>0.93333333333333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>
        <v>1</v>
      </c>
      <c r="AN73" s="101">
        <f>IF(P73=0,"",IF(AM73=0,"",(AM73/P73)))</f>
        <v>0.16666666666667</v>
      </c>
      <c r="AO73" s="100"/>
      <c r="AP73" s="102">
        <f>IFERROR(AP73/AM73,"-")</f>
        <v>0</v>
      </c>
      <c r="AQ73" s="103"/>
      <c r="AR73" s="104">
        <f>IFERROR(AQ73/AM73,"-")</f>
        <v>0</v>
      </c>
      <c r="AS73" s="105"/>
      <c r="AT73" s="105"/>
      <c r="AU73" s="105"/>
      <c r="AV73" s="106">
        <v>1</v>
      </c>
      <c r="AW73" s="107">
        <f>IF(P73=0,"",IF(AV73=0,"",(AV73/P73)))</f>
        <v>0.16666666666667</v>
      </c>
      <c r="AX73" s="106"/>
      <c r="AY73" s="108">
        <f>IFERROR(AX73/AV73,"-")</f>
        <v>0</v>
      </c>
      <c r="AZ73" s="109"/>
      <c r="BA73" s="110">
        <f>IFERROR(AZ73/AV73,"-")</f>
        <v>0</v>
      </c>
      <c r="BB73" s="111"/>
      <c r="BC73" s="111"/>
      <c r="BD73" s="111"/>
      <c r="BE73" s="112">
        <v>2</v>
      </c>
      <c r="BF73" s="113">
        <f>IF(P73=0,"",IF(BE73=0,"",(BE73/P73)))</f>
        <v>0.33333333333333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1</v>
      </c>
      <c r="BO73" s="120">
        <f>IF(P73=0,"",IF(BN73=0,"",(BN73/P73)))</f>
        <v>0.16666666666667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>
        <v>1</v>
      </c>
      <c r="BX73" s="127">
        <f>IF(P73=0,"",IF(BW73=0,"",(BW73/P73)))</f>
        <v>0.16666666666667</v>
      </c>
      <c r="BY73" s="128">
        <v>1</v>
      </c>
      <c r="BZ73" s="129">
        <f>IFERROR(BY73/BW73,"-")</f>
        <v>1</v>
      </c>
      <c r="CA73" s="130">
        <v>5000</v>
      </c>
      <c r="CB73" s="131">
        <f>IFERROR(CA73/BW73,"-")</f>
        <v>5000</v>
      </c>
      <c r="CC73" s="132"/>
      <c r="CD73" s="132">
        <v>1</v>
      </c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1</v>
      </c>
      <c r="CP73" s="141">
        <v>5000</v>
      </c>
      <c r="CQ73" s="141">
        <v>5000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195</v>
      </c>
      <c r="C74" s="203"/>
      <c r="D74" s="203"/>
      <c r="E74" s="203"/>
      <c r="F74" s="203" t="s">
        <v>77</v>
      </c>
      <c r="G74" s="203"/>
      <c r="H74" s="90"/>
      <c r="I74" s="90"/>
      <c r="J74" s="188"/>
      <c r="K74" s="81">
        <v>0</v>
      </c>
      <c r="L74" s="81">
        <v>0</v>
      </c>
      <c r="M74" s="81">
        <v>16</v>
      </c>
      <c r="N74" s="91">
        <v>4</v>
      </c>
      <c r="O74" s="92">
        <v>0</v>
      </c>
      <c r="P74" s="93">
        <f>N74+O74</f>
        <v>4</v>
      </c>
      <c r="Q74" s="82">
        <f>IFERROR(P74/M74,"-")</f>
        <v>0.25</v>
      </c>
      <c r="R74" s="81">
        <v>1</v>
      </c>
      <c r="S74" s="81">
        <v>1</v>
      </c>
      <c r="T74" s="82">
        <f>IFERROR(S74/(O74+P74),"-")</f>
        <v>0.25</v>
      </c>
      <c r="U74" s="182"/>
      <c r="V74" s="84">
        <v>2</v>
      </c>
      <c r="W74" s="82">
        <f>IF(P74=0,"-",V74/P74)</f>
        <v>0.5</v>
      </c>
      <c r="X74" s="186">
        <v>79000</v>
      </c>
      <c r="Y74" s="187">
        <f>IFERROR(X74/P74,"-")</f>
        <v>19750</v>
      </c>
      <c r="Z74" s="187">
        <f>IFERROR(X74/V74,"-")</f>
        <v>39500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>
        <v>1</v>
      </c>
      <c r="BO74" s="120">
        <f>IF(P74=0,"",IF(BN74=0,"",(BN74/P74)))</f>
        <v>0.25</v>
      </c>
      <c r="BP74" s="121">
        <v>1</v>
      </c>
      <c r="BQ74" s="122">
        <f>IFERROR(BP74/BN74,"-")</f>
        <v>1</v>
      </c>
      <c r="BR74" s="123">
        <v>25000</v>
      </c>
      <c r="BS74" s="124">
        <f>IFERROR(BR74/BN74,"-")</f>
        <v>25000</v>
      </c>
      <c r="BT74" s="125"/>
      <c r="BU74" s="125"/>
      <c r="BV74" s="125">
        <v>1</v>
      </c>
      <c r="BW74" s="126">
        <v>2</v>
      </c>
      <c r="BX74" s="127">
        <f>IF(P74=0,"",IF(BW74=0,"",(BW74/P74)))</f>
        <v>0.5</v>
      </c>
      <c r="BY74" s="128">
        <v>1</v>
      </c>
      <c r="BZ74" s="129">
        <f>IFERROR(BY74/BW74,"-")</f>
        <v>0.5</v>
      </c>
      <c r="CA74" s="130">
        <v>49000</v>
      </c>
      <c r="CB74" s="131">
        <f>IFERROR(CA74/BW74,"-")</f>
        <v>24500</v>
      </c>
      <c r="CC74" s="132"/>
      <c r="CD74" s="132"/>
      <c r="CE74" s="132">
        <v>1</v>
      </c>
      <c r="CF74" s="133">
        <v>1</v>
      </c>
      <c r="CG74" s="134">
        <f>IF(P74=0,"",IF(CF74=0,"",(CF74/P74)))</f>
        <v>0.25</v>
      </c>
      <c r="CH74" s="135">
        <v>1</v>
      </c>
      <c r="CI74" s="136">
        <f>IFERROR(CH74/CF74,"-")</f>
        <v>1</v>
      </c>
      <c r="CJ74" s="137">
        <v>30000</v>
      </c>
      <c r="CK74" s="138">
        <f>IFERROR(CJ74/CF74,"-")</f>
        <v>30000</v>
      </c>
      <c r="CL74" s="139"/>
      <c r="CM74" s="139"/>
      <c r="CN74" s="139">
        <v>1</v>
      </c>
      <c r="CO74" s="140">
        <v>2</v>
      </c>
      <c r="CP74" s="141">
        <v>79000</v>
      </c>
      <c r="CQ74" s="141">
        <v>49000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0.45</v>
      </c>
      <c r="B75" s="203" t="s">
        <v>196</v>
      </c>
      <c r="C75" s="203"/>
      <c r="D75" s="203" t="s">
        <v>80</v>
      </c>
      <c r="E75" s="203" t="s">
        <v>197</v>
      </c>
      <c r="F75" s="203" t="s">
        <v>65</v>
      </c>
      <c r="G75" s="203" t="s">
        <v>182</v>
      </c>
      <c r="H75" s="90" t="s">
        <v>183</v>
      </c>
      <c r="I75" s="90"/>
      <c r="J75" s="188">
        <v>320000</v>
      </c>
      <c r="K75" s="81">
        <v>0</v>
      </c>
      <c r="L75" s="81">
        <v>0</v>
      </c>
      <c r="M75" s="81">
        <v>110</v>
      </c>
      <c r="N75" s="91">
        <v>12</v>
      </c>
      <c r="O75" s="92">
        <v>0</v>
      </c>
      <c r="P75" s="93">
        <f>N75+O75</f>
        <v>12</v>
      </c>
      <c r="Q75" s="82">
        <f>IFERROR(P75/M75,"-")</f>
        <v>0.10909090909091</v>
      </c>
      <c r="R75" s="81">
        <v>0</v>
      </c>
      <c r="S75" s="81">
        <v>2</v>
      </c>
      <c r="T75" s="82">
        <f>IFERROR(S75/(O75+P75),"-")</f>
        <v>0.16666666666667</v>
      </c>
      <c r="U75" s="182">
        <f>IFERROR(J75/SUM(P75:P76),"-")</f>
        <v>13913.043478261</v>
      </c>
      <c r="V75" s="84">
        <v>3</v>
      </c>
      <c r="W75" s="82">
        <f>IF(P75=0,"-",V75/P75)</f>
        <v>0.25</v>
      </c>
      <c r="X75" s="186">
        <v>44000</v>
      </c>
      <c r="Y75" s="187">
        <f>IFERROR(X75/P75,"-")</f>
        <v>3666.6666666667</v>
      </c>
      <c r="Z75" s="187">
        <f>IFERROR(X75/V75,"-")</f>
        <v>14666.666666667</v>
      </c>
      <c r="AA75" s="188">
        <f>SUM(X75:X76)-SUM(J75:J76)</f>
        <v>-176000</v>
      </c>
      <c r="AB75" s="85">
        <f>SUM(X75:X76)/SUM(J75:J76)</f>
        <v>0.45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>
        <v>1</v>
      </c>
      <c r="AW75" s="107">
        <f>IF(P75=0,"",IF(AV75=0,"",(AV75/P75)))</f>
        <v>0.083333333333333</v>
      </c>
      <c r="AX75" s="106"/>
      <c r="AY75" s="108">
        <f>IFERROR(AX75/AV75,"-")</f>
        <v>0</v>
      </c>
      <c r="AZ75" s="109"/>
      <c r="BA75" s="110">
        <f>IFERROR(AZ75/AV75,"-")</f>
        <v>0</v>
      </c>
      <c r="BB75" s="111"/>
      <c r="BC75" s="111"/>
      <c r="BD75" s="111"/>
      <c r="BE75" s="112">
        <v>3</v>
      </c>
      <c r="BF75" s="113">
        <f>IF(P75=0,"",IF(BE75=0,"",(BE75/P75)))</f>
        <v>0.25</v>
      </c>
      <c r="BG75" s="112">
        <v>1</v>
      </c>
      <c r="BH75" s="114">
        <f>IFERROR(BG75/BE75,"-")</f>
        <v>0.33333333333333</v>
      </c>
      <c r="BI75" s="115">
        <v>11000</v>
      </c>
      <c r="BJ75" s="116">
        <f>IFERROR(BI75/BE75,"-")</f>
        <v>3666.6666666667</v>
      </c>
      <c r="BK75" s="117"/>
      <c r="BL75" s="117"/>
      <c r="BM75" s="117">
        <v>1</v>
      </c>
      <c r="BN75" s="119">
        <v>6</v>
      </c>
      <c r="BO75" s="120">
        <f>IF(P75=0,"",IF(BN75=0,"",(BN75/P75)))</f>
        <v>0.5</v>
      </c>
      <c r="BP75" s="121">
        <v>1</v>
      </c>
      <c r="BQ75" s="122">
        <f>IFERROR(BP75/BN75,"-")</f>
        <v>0.16666666666667</v>
      </c>
      <c r="BR75" s="123">
        <v>3000</v>
      </c>
      <c r="BS75" s="124">
        <f>IFERROR(BR75/BN75,"-")</f>
        <v>500</v>
      </c>
      <c r="BT75" s="125">
        <v>1</v>
      </c>
      <c r="BU75" s="125"/>
      <c r="BV75" s="125"/>
      <c r="BW75" s="126">
        <v>2</v>
      </c>
      <c r="BX75" s="127">
        <f>IF(P75=0,"",IF(BW75=0,"",(BW75/P75)))</f>
        <v>0.16666666666667</v>
      </c>
      <c r="BY75" s="128">
        <v>1</v>
      </c>
      <c r="BZ75" s="129">
        <f>IFERROR(BY75/BW75,"-")</f>
        <v>0.5</v>
      </c>
      <c r="CA75" s="130">
        <v>30000</v>
      </c>
      <c r="CB75" s="131">
        <f>IFERROR(CA75/BW75,"-")</f>
        <v>15000</v>
      </c>
      <c r="CC75" s="132"/>
      <c r="CD75" s="132"/>
      <c r="CE75" s="132">
        <v>1</v>
      </c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3</v>
      </c>
      <c r="CP75" s="141">
        <v>44000</v>
      </c>
      <c r="CQ75" s="141">
        <v>30000</v>
      </c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198</v>
      </c>
      <c r="C76" s="203"/>
      <c r="D76" s="203" t="s">
        <v>80</v>
      </c>
      <c r="E76" s="203" t="s">
        <v>197</v>
      </c>
      <c r="F76" s="203" t="s">
        <v>77</v>
      </c>
      <c r="G76" s="203"/>
      <c r="H76" s="90"/>
      <c r="I76" s="90"/>
      <c r="J76" s="188"/>
      <c r="K76" s="81">
        <v>0</v>
      </c>
      <c r="L76" s="81">
        <v>0</v>
      </c>
      <c r="M76" s="81">
        <v>27</v>
      </c>
      <c r="N76" s="91">
        <v>11</v>
      </c>
      <c r="O76" s="92">
        <v>0</v>
      </c>
      <c r="P76" s="93">
        <f>N76+O76</f>
        <v>11</v>
      </c>
      <c r="Q76" s="82">
        <f>IFERROR(P76/M76,"-")</f>
        <v>0.40740740740741</v>
      </c>
      <c r="R76" s="81">
        <v>1</v>
      </c>
      <c r="S76" s="81">
        <v>1</v>
      </c>
      <c r="T76" s="82">
        <f>IFERROR(S76/(O76+P76),"-")</f>
        <v>0.090909090909091</v>
      </c>
      <c r="U76" s="182"/>
      <c r="V76" s="84">
        <v>1</v>
      </c>
      <c r="W76" s="82">
        <f>IF(P76=0,"-",V76/P76)</f>
        <v>0.090909090909091</v>
      </c>
      <c r="X76" s="186">
        <v>100000</v>
      </c>
      <c r="Y76" s="187">
        <f>IFERROR(X76/P76,"-")</f>
        <v>9090.9090909091</v>
      </c>
      <c r="Z76" s="187">
        <f>IFERROR(X76/V76,"-")</f>
        <v>100000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>
        <v>2</v>
      </c>
      <c r="BF76" s="113">
        <f>IF(P76=0,"",IF(BE76=0,"",(BE76/P76)))</f>
        <v>0.18181818181818</v>
      </c>
      <c r="BG76" s="112"/>
      <c r="BH76" s="114">
        <f>IFERROR(BG76/BE76,"-")</f>
        <v>0</v>
      </c>
      <c r="BI76" s="115"/>
      <c r="BJ76" s="116">
        <f>IFERROR(BI76/BE76,"-")</f>
        <v>0</v>
      </c>
      <c r="BK76" s="117"/>
      <c r="BL76" s="117"/>
      <c r="BM76" s="117"/>
      <c r="BN76" s="119">
        <v>6</v>
      </c>
      <c r="BO76" s="120">
        <f>IF(P76=0,"",IF(BN76=0,"",(BN76/P76)))</f>
        <v>0.54545454545455</v>
      </c>
      <c r="BP76" s="121">
        <v>1</v>
      </c>
      <c r="BQ76" s="122">
        <f>IFERROR(BP76/BN76,"-")</f>
        <v>0.16666666666667</v>
      </c>
      <c r="BR76" s="123">
        <v>41000</v>
      </c>
      <c r="BS76" s="124">
        <f>IFERROR(BR76/BN76,"-")</f>
        <v>6833.3333333333</v>
      </c>
      <c r="BT76" s="125"/>
      <c r="BU76" s="125"/>
      <c r="BV76" s="125">
        <v>1</v>
      </c>
      <c r="BW76" s="126">
        <v>3</v>
      </c>
      <c r="BX76" s="127">
        <f>IF(P76=0,"",IF(BW76=0,"",(BW76/P76)))</f>
        <v>0.27272727272727</v>
      </c>
      <c r="BY76" s="128">
        <v>1</v>
      </c>
      <c r="BZ76" s="129">
        <f>IFERROR(BY76/BW76,"-")</f>
        <v>0.33333333333333</v>
      </c>
      <c r="CA76" s="130">
        <v>100000</v>
      </c>
      <c r="CB76" s="131">
        <f>IFERROR(CA76/BW76,"-")</f>
        <v>33333.333333333</v>
      </c>
      <c r="CC76" s="132"/>
      <c r="CD76" s="132"/>
      <c r="CE76" s="132">
        <v>1</v>
      </c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100000</v>
      </c>
      <c r="CQ76" s="141">
        <v>100000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30"/>
      <c r="B77" s="87"/>
      <c r="C77" s="88"/>
      <c r="D77" s="88"/>
      <c r="E77" s="88"/>
      <c r="F77" s="89"/>
      <c r="G77" s="90"/>
      <c r="H77" s="90"/>
      <c r="I77" s="90"/>
      <c r="J77" s="192"/>
      <c r="K77" s="34"/>
      <c r="L77" s="34"/>
      <c r="M77" s="31"/>
      <c r="N77" s="23"/>
      <c r="O77" s="23"/>
      <c r="P77" s="23"/>
      <c r="Q77" s="33"/>
      <c r="R77" s="32"/>
      <c r="S77" s="23"/>
      <c r="T77" s="32"/>
      <c r="U77" s="183"/>
      <c r="V77" s="25"/>
      <c r="W77" s="25"/>
      <c r="X77" s="189"/>
      <c r="Y77" s="189"/>
      <c r="Z77" s="189"/>
      <c r="AA77" s="189"/>
      <c r="AB77" s="33"/>
      <c r="AC77" s="59"/>
      <c r="AD77" s="63"/>
      <c r="AE77" s="64"/>
      <c r="AF77" s="63"/>
      <c r="AG77" s="67"/>
      <c r="AH77" s="68"/>
      <c r="AI77" s="69"/>
      <c r="AJ77" s="70"/>
      <c r="AK77" s="70"/>
      <c r="AL77" s="70"/>
      <c r="AM77" s="63"/>
      <c r="AN77" s="64"/>
      <c r="AO77" s="63"/>
      <c r="AP77" s="67"/>
      <c r="AQ77" s="68"/>
      <c r="AR77" s="69"/>
      <c r="AS77" s="70"/>
      <c r="AT77" s="70"/>
      <c r="AU77" s="70"/>
      <c r="AV77" s="63"/>
      <c r="AW77" s="64"/>
      <c r="AX77" s="63"/>
      <c r="AY77" s="67"/>
      <c r="AZ77" s="68"/>
      <c r="BA77" s="69"/>
      <c r="BB77" s="70"/>
      <c r="BC77" s="70"/>
      <c r="BD77" s="70"/>
      <c r="BE77" s="63"/>
      <c r="BF77" s="64"/>
      <c r="BG77" s="63"/>
      <c r="BH77" s="67"/>
      <c r="BI77" s="68"/>
      <c r="BJ77" s="69"/>
      <c r="BK77" s="70"/>
      <c r="BL77" s="70"/>
      <c r="BM77" s="70"/>
      <c r="BN77" s="65"/>
      <c r="BO77" s="66"/>
      <c r="BP77" s="63"/>
      <c r="BQ77" s="67"/>
      <c r="BR77" s="68"/>
      <c r="BS77" s="69"/>
      <c r="BT77" s="70"/>
      <c r="BU77" s="70"/>
      <c r="BV77" s="70"/>
      <c r="BW77" s="65"/>
      <c r="BX77" s="66"/>
      <c r="BY77" s="63"/>
      <c r="BZ77" s="67"/>
      <c r="CA77" s="68"/>
      <c r="CB77" s="69"/>
      <c r="CC77" s="70"/>
      <c r="CD77" s="70"/>
      <c r="CE77" s="70"/>
      <c r="CF77" s="65"/>
      <c r="CG77" s="66"/>
      <c r="CH77" s="63"/>
      <c r="CI77" s="67"/>
      <c r="CJ77" s="68"/>
      <c r="CK77" s="69"/>
      <c r="CL77" s="70"/>
      <c r="CM77" s="70"/>
      <c r="CN77" s="70"/>
      <c r="CO77" s="71"/>
      <c r="CP77" s="68"/>
      <c r="CQ77" s="68"/>
      <c r="CR77" s="68"/>
      <c r="CS77" s="72"/>
    </row>
    <row r="78" spans="1:98">
      <c r="A78" s="30"/>
      <c r="B78" s="37"/>
      <c r="C78" s="21"/>
      <c r="D78" s="21"/>
      <c r="E78" s="21"/>
      <c r="F78" s="22"/>
      <c r="G78" s="36"/>
      <c r="H78" s="36"/>
      <c r="I78" s="75"/>
      <c r="J78" s="193"/>
      <c r="K78" s="34"/>
      <c r="L78" s="34"/>
      <c r="M78" s="31"/>
      <c r="N78" s="23"/>
      <c r="O78" s="23"/>
      <c r="P78" s="23"/>
      <c r="Q78" s="33"/>
      <c r="R78" s="32"/>
      <c r="S78" s="23"/>
      <c r="T78" s="32"/>
      <c r="U78" s="183"/>
      <c r="V78" s="25"/>
      <c r="W78" s="25"/>
      <c r="X78" s="189"/>
      <c r="Y78" s="189"/>
      <c r="Z78" s="189"/>
      <c r="AA78" s="189"/>
      <c r="AB78" s="33"/>
      <c r="AC78" s="61"/>
      <c r="AD78" s="63"/>
      <c r="AE78" s="64"/>
      <c r="AF78" s="63"/>
      <c r="AG78" s="67"/>
      <c r="AH78" s="68"/>
      <c r="AI78" s="69"/>
      <c r="AJ78" s="70"/>
      <c r="AK78" s="70"/>
      <c r="AL78" s="70"/>
      <c r="AM78" s="63"/>
      <c r="AN78" s="64"/>
      <c r="AO78" s="63"/>
      <c r="AP78" s="67"/>
      <c r="AQ78" s="68"/>
      <c r="AR78" s="69"/>
      <c r="AS78" s="70"/>
      <c r="AT78" s="70"/>
      <c r="AU78" s="70"/>
      <c r="AV78" s="63"/>
      <c r="AW78" s="64"/>
      <c r="AX78" s="63"/>
      <c r="AY78" s="67"/>
      <c r="AZ78" s="68"/>
      <c r="BA78" s="69"/>
      <c r="BB78" s="70"/>
      <c r="BC78" s="70"/>
      <c r="BD78" s="70"/>
      <c r="BE78" s="63"/>
      <c r="BF78" s="64"/>
      <c r="BG78" s="63"/>
      <c r="BH78" s="67"/>
      <c r="BI78" s="68"/>
      <c r="BJ78" s="69"/>
      <c r="BK78" s="70"/>
      <c r="BL78" s="70"/>
      <c r="BM78" s="70"/>
      <c r="BN78" s="65"/>
      <c r="BO78" s="66"/>
      <c r="BP78" s="63"/>
      <c r="BQ78" s="67"/>
      <c r="BR78" s="68"/>
      <c r="BS78" s="69"/>
      <c r="BT78" s="70"/>
      <c r="BU78" s="70"/>
      <c r="BV78" s="70"/>
      <c r="BW78" s="65"/>
      <c r="BX78" s="66"/>
      <c r="BY78" s="63"/>
      <c r="BZ78" s="67"/>
      <c r="CA78" s="68"/>
      <c r="CB78" s="69"/>
      <c r="CC78" s="70"/>
      <c r="CD78" s="70"/>
      <c r="CE78" s="70"/>
      <c r="CF78" s="65"/>
      <c r="CG78" s="66"/>
      <c r="CH78" s="63"/>
      <c r="CI78" s="67"/>
      <c r="CJ78" s="68"/>
      <c r="CK78" s="69"/>
      <c r="CL78" s="70"/>
      <c r="CM78" s="70"/>
      <c r="CN78" s="70"/>
      <c r="CO78" s="71"/>
      <c r="CP78" s="68"/>
      <c r="CQ78" s="68"/>
      <c r="CR78" s="68"/>
      <c r="CS78" s="72"/>
    </row>
    <row r="79" spans="1:98">
      <c r="A79" s="19">
        <f>AB79</f>
        <v>1.0307789855072</v>
      </c>
      <c r="B79" s="39"/>
      <c r="C79" s="39"/>
      <c r="D79" s="39"/>
      <c r="E79" s="39"/>
      <c r="F79" s="39"/>
      <c r="G79" s="40" t="s">
        <v>199</v>
      </c>
      <c r="H79" s="40"/>
      <c r="I79" s="40"/>
      <c r="J79" s="190">
        <f>SUM(J6:J78)</f>
        <v>5520000</v>
      </c>
      <c r="K79" s="41">
        <f>SUM(K6:K78)</f>
        <v>0</v>
      </c>
      <c r="L79" s="41">
        <f>SUM(L6:L78)</f>
        <v>0</v>
      </c>
      <c r="M79" s="41">
        <f>SUM(M6:M78)</f>
        <v>3137</v>
      </c>
      <c r="N79" s="41">
        <f>SUM(N6:N78)</f>
        <v>399</v>
      </c>
      <c r="O79" s="41">
        <f>SUM(O6:O78)</f>
        <v>1</v>
      </c>
      <c r="P79" s="41">
        <f>SUM(P6:P78)</f>
        <v>400</v>
      </c>
      <c r="Q79" s="42">
        <f>IFERROR(P79/M79,"-")</f>
        <v>0.12751036021677</v>
      </c>
      <c r="R79" s="78">
        <f>SUM(R6:R78)</f>
        <v>36</v>
      </c>
      <c r="S79" s="78">
        <f>SUM(S6:S78)</f>
        <v>88</v>
      </c>
      <c r="T79" s="42">
        <f>IFERROR(R79/P79,"-")</f>
        <v>0.09</v>
      </c>
      <c r="U79" s="184">
        <f>IFERROR(J79/P79,"-")</f>
        <v>13800</v>
      </c>
      <c r="V79" s="44">
        <f>SUM(V6:V78)</f>
        <v>86</v>
      </c>
      <c r="W79" s="42">
        <f>IFERROR(V79/P79,"-")</f>
        <v>0.215</v>
      </c>
      <c r="X79" s="190">
        <f>SUM(X6:X78)</f>
        <v>5689900</v>
      </c>
      <c r="Y79" s="190">
        <f>IFERROR(X79/P79,"-")</f>
        <v>14224.75</v>
      </c>
      <c r="Z79" s="190">
        <f>IFERROR(X79/V79,"-")</f>
        <v>66161.627906977</v>
      </c>
      <c r="AA79" s="190">
        <f>X79-J79</f>
        <v>169900</v>
      </c>
      <c r="AB79" s="47">
        <f>X79/J79</f>
        <v>1.0307789855072</v>
      </c>
      <c r="AC79" s="60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2"/>
    <mergeCell ref="J19:J22"/>
    <mergeCell ref="U19:U22"/>
    <mergeCell ref="AA19:AA22"/>
    <mergeCell ref="AB19:AB22"/>
    <mergeCell ref="A23:A26"/>
    <mergeCell ref="J23:J26"/>
    <mergeCell ref="U23:U26"/>
    <mergeCell ref="AA23:AA26"/>
    <mergeCell ref="AB23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26</v>
      </c>
      <c r="B2" s="27" t="s">
        <v>27</v>
      </c>
      <c r="C2" s="1"/>
      <c r="G2" s="76"/>
      <c r="H2" s="76"/>
      <c r="I2" s="76"/>
      <c r="J2" s="77"/>
      <c r="K2" s="77"/>
      <c r="L2" s="77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30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31</v>
      </c>
      <c r="CP2" s="160" t="s">
        <v>32</v>
      </c>
      <c r="CQ2" s="148" t="s">
        <v>33</v>
      </c>
      <c r="CR2" s="149"/>
      <c r="CS2" s="150"/>
    </row>
    <row r="3" spans="1:98" customHeight="1" ht="14.25">
      <c r="A3" s="11" t="s">
        <v>200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35</v>
      </c>
      <c r="AE3" s="152"/>
      <c r="AF3" s="152"/>
      <c r="AG3" s="152"/>
      <c r="AH3" s="152"/>
      <c r="AI3" s="152"/>
      <c r="AJ3" s="152"/>
      <c r="AK3" s="152"/>
      <c r="AL3" s="152"/>
      <c r="AM3" s="163" t="s">
        <v>36</v>
      </c>
      <c r="AN3" s="164"/>
      <c r="AO3" s="164"/>
      <c r="AP3" s="164"/>
      <c r="AQ3" s="164"/>
      <c r="AR3" s="164"/>
      <c r="AS3" s="164"/>
      <c r="AT3" s="164"/>
      <c r="AU3" s="165"/>
      <c r="AV3" s="166" t="s">
        <v>37</v>
      </c>
      <c r="AW3" s="167"/>
      <c r="AX3" s="167"/>
      <c r="AY3" s="167"/>
      <c r="AZ3" s="167"/>
      <c r="BA3" s="167"/>
      <c r="BB3" s="167"/>
      <c r="BC3" s="167"/>
      <c r="BD3" s="168"/>
      <c r="BE3" s="169" t="s">
        <v>38</v>
      </c>
      <c r="BF3" s="170"/>
      <c r="BG3" s="170"/>
      <c r="BH3" s="170"/>
      <c r="BI3" s="170"/>
      <c r="BJ3" s="170"/>
      <c r="BK3" s="170"/>
      <c r="BL3" s="170"/>
      <c r="BM3" s="171"/>
      <c r="BN3" s="172" t="s">
        <v>39</v>
      </c>
      <c r="BO3" s="173"/>
      <c r="BP3" s="173"/>
      <c r="BQ3" s="173"/>
      <c r="BR3" s="173"/>
      <c r="BS3" s="173"/>
      <c r="BT3" s="173"/>
      <c r="BU3" s="173"/>
      <c r="BV3" s="174"/>
      <c r="BW3" s="175" t="s">
        <v>40</v>
      </c>
      <c r="BX3" s="176"/>
      <c r="BY3" s="176"/>
      <c r="BZ3" s="176"/>
      <c r="CA3" s="176"/>
      <c r="CB3" s="176"/>
      <c r="CC3" s="176"/>
      <c r="CD3" s="176"/>
      <c r="CE3" s="177"/>
      <c r="CF3" s="178" t="s">
        <v>41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42</v>
      </c>
      <c r="CR3" s="154"/>
      <c r="CS3" s="155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52</v>
      </c>
      <c r="AE4" s="48" t="s">
        <v>53</v>
      </c>
      <c r="AF4" s="48" t="s">
        <v>54</v>
      </c>
      <c r="AG4" s="48" t="s">
        <v>17</v>
      </c>
      <c r="AH4" s="48" t="s">
        <v>55</v>
      </c>
      <c r="AI4" s="48" t="s">
        <v>56</v>
      </c>
      <c r="AJ4" s="48" t="s">
        <v>57</v>
      </c>
      <c r="AK4" s="48" t="s">
        <v>58</v>
      </c>
      <c r="AL4" s="48" t="s">
        <v>59</v>
      </c>
      <c r="AM4" s="49" t="s">
        <v>52</v>
      </c>
      <c r="AN4" s="49" t="s">
        <v>53</v>
      </c>
      <c r="AO4" s="49" t="s">
        <v>54</v>
      </c>
      <c r="AP4" s="49" t="s">
        <v>17</v>
      </c>
      <c r="AQ4" s="49" t="s">
        <v>55</v>
      </c>
      <c r="AR4" s="49" t="s">
        <v>56</v>
      </c>
      <c r="AS4" s="49" t="s">
        <v>57</v>
      </c>
      <c r="AT4" s="49" t="s">
        <v>58</v>
      </c>
      <c r="AU4" s="49" t="s">
        <v>59</v>
      </c>
      <c r="AV4" s="50" t="s">
        <v>52</v>
      </c>
      <c r="AW4" s="50" t="s">
        <v>53</v>
      </c>
      <c r="AX4" s="50" t="s">
        <v>54</v>
      </c>
      <c r="AY4" s="50" t="s">
        <v>17</v>
      </c>
      <c r="AZ4" s="50" t="s">
        <v>55</v>
      </c>
      <c r="BA4" s="50" t="s">
        <v>56</v>
      </c>
      <c r="BB4" s="50" t="s">
        <v>57</v>
      </c>
      <c r="BC4" s="50" t="s">
        <v>58</v>
      </c>
      <c r="BD4" s="50" t="s">
        <v>59</v>
      </c>
      <c r="BE4" s="51" t="s">
        <v>52</v>
      </c>
      <c r="BF4" s="51" t="s">
        <v>53</v>
      </c>
      <c r="BG4" s="51" t="s">
        <v>54</v>
      </c>
      <c r="BH4" s="51" t="s">
        <v>17</v>
      </c>
      <c r="BI4" s="51" t="s">
        <v>55</v>
      </c>
      <c r="BJ4" s="51" t="s">
        <v>56</v>
      </c>
      <c r="BK4" s="51" t="s">
        <v>57</v>
      </c>
      <c r="BL4" s="51" t="s">
        <v>58</v>
      </c>
      <c r="BM4" s="51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2" t="s">
        <v>52</v>
      </c>
      <c r="BX4" s="52" t="s">
        <v>53</v>
      </c>
      <c r="BY4" s="52" t="s">
        <v>54</v>
      </c>
      <c r="BZ4" s="52" t="s">
        <v>17</v>
      </c>
      <c r="CA4" s="52" t="s">
        <v>55</v>
      </c>
      <c r="CB4" s="52" t="s">
        <v>56</v>
      </c>
      <c r="CC4" s="52" t="s">
        <v>57</v>
      </c>
      <c r="CD4" s="52" t="s">
        <v>58</v>
      </c>
      <c r="CE4" s="52" t="s">
        <v>59</v>
      </c>
      <c r="CF4" s="53" t="s">
        <v>52</v>
      </c>
      <c r="CG4" s="53" t="s">
        <v>53</v>
      </c>
      <c r="CH4" s="53" t="s">
        <v>54</v>
      </c>
      <c r="CI4" s="53" t="s">
        <v>17</v>
      </c>
      <c r="CJ4" s="53" t="s">
        <v>55</v>
      </c>
      <c r="CK4" s="53" t="s">
        <v>56</v>
      </c>
      <c r="CL4" s="53" t="s">
        <v>57</v>
      </c>
      <c r="CM4" s="53" t="s">
        <v>58</v>
      </c>
      <c r="CN4" s="53" t="s">
        <v>59</v>
      </c>
      <c r="CO4" s="159"/>
      <c r="CP4" s="162"/>
      <c r="CQ4" s="54" t="s">
        <v>60</v>
      </c>
      <c r="CR4" s="54" t="s">
        <v>61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10.211111111111</v>
      </c>
      <c r="B6" s="203" t="s">
        <v>201</v>
      </c>
      <c r="C6" s="203" t="s">
        <v>202</v>
      </c>
      <c r="D6" s="203" t="s">
        <v>80</v>
      </c>
      <c r="E6" s="203" t="s">
        <v>64</v>
      </c>
      <c r="F6" s="203" t="s">
        <v>65</v>
      </c>
      <c r="G6" s="203" t="s">
        <v>203</v>
      </c>
      <c r="H6" s="90" t="s">
        <v>204</v>
      </c>
      <c r="I6" s="205" t="s">
        <v>153</v>
      </c>
      <c r="J6" s="188">
        <v>90000</v>
      </c>
      <c r="K6" s="81">
        <v>0</v>
      </c>
      <c r="L6" s="81">
        <v>0</v>
      </c>
      <c r="M6" s="81">
        <v>22</v>
      </c>
      <c r="N6" s="91">
        <v>1</v>
      </c>
      <c r="O6" s="92">
        <v>0</v>
      </c>
      <c r="P6" s="93">
        <f>N6+O6</f>
        <v>1</v>
      </c>
      <c r="Q6" s="82">
        <f>IFERROR(P6/M6,"-")</f>
        <v>0.045454545454545</v>
      </c>
      <c r="R6" s="81">
        <v>0</v>
      </c>
      <c r="S6" s="81">
        <v>1</v>
      </c>
      <c r="T6" s="82">
        <f>IFERROR(S6/(O6+P6),"-")</f>
        <v>1</v>
      </c>
      <c r="U6" s="182">
        <f>IFERROR(J6/SUM(P6:P7),"-")</f>
        <v>18000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829000</v>
      </c>
      <c r="AB6" s="85">
        <f>SUM(X6:X7)/SUM(J6:J7)</f>
        <v>10.211111111111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205</v>
      </c>
      <c r="C7" s="203"/>
      <c r="D7" s="203"/>
      <c r="E7" s="203"/>
      <c r="F7" s="203" t="s">
        <v>77</v>
      </c>
      <c r="G7" s="203"/>
      <c r="H7" s="90"/>
      <c r="I7" s="90"/>
      <c r="J7" s="188"/>
      <c r="K7" s="81">
        <v>0</v>
      </c>
      <c r="L7" s="81">
        <v>0</v>
      </c>
      <c r="M7" s="81">
        <v>4</v>
      </c>
      <c r="N7" s="91">
        <v>4</v>
      </c>
      <c r="O7" s="92">
        <v>0</v>
      </c>
      <c r="P7" s="93">
        <f>N7+O7</f>
        <v>4</v>
      </c>
      <c r="Q7" s="82">
        <f>IFERROR(P7/M7,"-")</f>
        <v>1</v>
      </c>
      <c r="R7" s="81">
        <v>1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0.25</v>
      </c>
      <c r="X7" s="186">
        <v>919000</v>
      </c>
      <c r="Y7" s="187">
        <f>IFERROR(X7/P7,"-")</f>
        <v>229750</v>
      </c>
      <c r="Z7" s="187">
        <f>IFERROR(X7/V7,"-")</f>
        <v>919000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0.25</v>
      </c>
      <c r="BY7" s="128">
        <v>1</v>
      </c>
      <c r="BZ7" s="129">
        <f>IFERROR(BY7/BW7,"-")</f>
        <v>1</v>
      </c>
      <c r="CA7" s="130">
        <v>919000</v>
      </c>
      <c r="CB7" s="131">
        <f>IFERROR(CA7/BW7,"-")</f>
        <v>919000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919000</v>
      </c>
      <c r="CQ7" s="141">
        <v>919000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</v>
      </c>
      <c r="B8" s="203" t="s">
        <v>206</v>
      </c>
      <c r="C8" s="203" t="s">
        <v>207</v>
      </c>
      <c r="D8" s="203" t="s">
        <v>208</v>
      </c>
      <c r="E8" s="203" t="s">
        <v>64</v>
      </c>
      <c r="F8" s="203" t="s">
        <v>65</v>
      </c>
      <c r="G8" s="203" t="s">
        <v>209</v>
      </c>
      <c r="H8" s="90" t="s">
        <v>210</v>
      </c>
      <c r="I8" s="90" t="s">
        <v>211</v>
      </c>
      <c r="J8" s="188">
        <v>340000</v>
      </c>
      <c r="K8" s="81">
        <v>0</v>
      </c>
      <c r="L8" s="81">
        <v>0</v>
      </c>
      <c r="M8" s="81">
        <v>75</v>
      </c>
      <c r="N8" s="91">
        <v>2</v>
      </c>
      <c r="O8" s="92">
        <v>0</v>
      </c>
      <c r="P8" s="93">
        <f>N8+O8</f>
        <v>2</v>
      </c>
      <c r="Q8" s="82">
        <f>IFERROR(P8/M8,"-")</f>
        <v>0.026666666666667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48571.428571429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-340000</v>
      </c>
      <c r="AB8" s="85">
        <f>SUM(X8:X9)/SUM(J8:J9)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212</v>
      </c>
      <c r="C9" s="203"/>
      <c r="D9" s="203"/>
      <c r="E9" s="203"/>
      <c r="F9" s="203" t="s">
        <v>77</v>
      </c>
      <c r="G9" s="203"/>
      <c r="H9" s="90"/>
      <c r="I9" s="90"/>
      <c r="J9" s="188"/>
      <c r="K9" s="81">
        <v>0</v>
      </c>
      <c r="L9" s="81">
        <v>0</v>
      </c>
      <c r="M9" s="81">
        <v>36</v>
      </c>
      <c r="N9" s="91">
        <v>5</v>
      </c>
      <c r="O9" s="92">
        <v>0</v>
      </c>
      <c r="P9" s="93">
        <f>N9+O9</f>
        <v>5</v>
      </c>
      <c r="Q9" s="82">
        <f>IFERROR(P9/M9,"-")</f>
        <v>0.13888888888889</v>
      </c>
      <c r="R9" s="81">
        <v>1</v>
      </c>
      <c r="S9" s="81">
        <v>2</v>
      </c>
      <c r="T9" s="82">
        <f>IFERROR(S9/(O9+P9),"-")</f>
        <v>0.4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4</v>
      </c>
      <c r="BO9" s="120">
        <f>IF(P9=0,"",IF(BN9=0,"",(BN9/P9)))</f>
        <v>0.8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0.2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2.1372093023256</v>
      </c>
      <c r="B12" s="39"/>
      <c r="C12" s="39"/>
      <c r="D12" s="39"/>
      <c r="E12" s="39"/>
      <c r="F12" s="39"/>
      <c r="G12" s="40" t="s">
        <v>213</v>
      </c>
      <c r="H12" s="40"/>
      <c r="I12" s="40"/>
      <c r="J12" s="190">
        <f>SUM(J6:J11)</f>
        <v>430000</v>
      </c>
      <c r="K12" s="41">
        <f>SUM(K6:K11)</f>
        <v>0</v>
      </c>
      <c r="L12" s="41">
        <f>SUM(L6:L11)</f>
        <v>0</v>
      </c>
      <c r="M12" s="41">
        <f>SUM(M6:M11)</f>
        <v>137</v>
      </c>
      <c r="N12" s="41">
        <f>SUM(N6:N11)</f>
        <v>12</v>
      </c>
      <c r="O12" s="41">
        <f>SUM(O6:O11)</f>
        <v>0</v>
      </c>
      <c r="P12" s="41">
        <f>SUM(P6:P11)</f>
        <v>12</v>
      </c>
      <c r="Q12" s="42">
        <f>IFERROR(P12/M12,"-")</f>
        <v>0.087591240875912</v>
      </c>
      <c r="R12" s="78">
        <f>SUM(R6:R11)</f>
        <v>2</v>
      </c>
      <c r="S12" s="78">
        <f>SUM(S6:S11)</f>
        <v>3</v>
      </c>
      <c r="T12" s="42">
        <f>IFERROR(R12/P12,"-")</f>
        <v>0.16666666666667</v>
      </c>
      <c r="U12" s="184">
        <f>IFERROR(J12/P12,"-")</f>
        <v>35833.333333333</v>
      </c>
      <c r="V12" s="44">
        <f>SUM(V6:V11)</f>
        <v>1</v>
      </c>
      <c r="W12" s="42">
        <f>IFERROR(V12/P12,"-")</f>
        <v>0.083333333333333</v>
      </c>
      <c r="X12" s="190">
        <f>SUM(X6:X11)</f>
        <v>919000</v>
      </c>
      <c r="Y12" s="190">
        <f>IFERROR(X12/P12,"-")</f>
        <v>76583.333333333</v>
      </c>
      <c r="Z12" s="190">
        <f>IFERROR(X12/V12,"-")</f>
        <v>919000</v>
      </c>
      <c r="AA12" s="190">
        <f>X12-J12</f>
        <v>489000</v>
      </c>
      <c r="AB12" s="47">
        <f>X12/J12</f>
        <v>2.1372093023256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26</v>
      </c>
      <c r="B2" s="27" t="s">
        <v>27</v>
      </c>
      <c r="C2" s="1"/>
      <c r="G2" s="76"/>
      <c r="H2" s="76"/>
      <c r="I2" s="76"/>
      <c r="J2" s="77"/>
      <c r="K2" s="77"/>
      <c r="L2" s="77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30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31</v>
      </c>
      <c r="CP2" s="160" t="s">
        <v>32</v>
      </c>
      <c r="CQ2" s="148" t="s">
        <v>33</v>
      </c>
      <c r="CR2" s="149"/>
      <c r="CS2" s="150"/>
    </row>
    <row r="3" spans="1:98" customHeight="1" ht="14.25">
      <c r="A3" s="11" t="s">
        <v>214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35</v>
      </c>
      <c r="AE3" s="152"/>
      <c r="AF3" s="152"/>
      <c r="AG3" s="152"/>
      <c r="AH3" s="152"/>
      <c r="AI3" s="152"/>
      <c r="AJ3" s="152"/>
      <c r="AK3" s="152"/>
      <c r="AL3" s="152"/>
      <c r="AM3" s="163" t="s">
        <v>36</v>
      </c>
      <c r="AN3" s="164"/>
      <c r="AO3" s="164"/>
      <c r="AP3" s="164"/>
      <c r="AQ3" s="164"/>
      <c r="AR3" s="164"/>
      <c r="AS3" s="164"/>
      <c r="AT3" s="164"/>
      <c r="AU3" s="165"/>
      <c r="AV3" s="166" t="s">
        <v>37</v>
      </c>
      <c r="AW3" s="167"/>
      <c r="AX3" s="167"/>
      <c r="AY3" s="167"/>
      <c r="AZ3" s="167"/>
      <c r="BA3" s="167"/>
      <c r="BB3" s="167"/>
      <c r="BC3" s="167"/>
      <c r="BD3" s="168"/>
      <c r="BE3" s="169" t="s">
        <v>38</v>
      </c>
      <c r="BF3" s="170"/>
      <c r="BG3" s="170"/>
      <c r="BH3" s="170"/>
      <c r="BI3" s="170"/>
      <c r="BJ3" s="170"/>
      <c r="BK3" s="170"/>
      <c r="BL3" s="170"/>
      <c r="BM3" s="171"/>
      <c r="BN3" s="172" t="s">
        <v>39</v>
      </c>
      <c r="BO3" s="173"/>
      <c r="BP3" s="173"/>
      <c r="BQ3" s="173"/>
      <c r="BR3" s="173"/>
      <c r="BS3" s="173"/>
      <c r="BT3" s="173"/>
      <c r="BU3" s="173"/>
      <c r="BV3" s="174"/>
      <c r="BW3" s="175" t="s">
        <v>40</v>
      </c>
      <c r="BX3" s="176"/>
      <c r="BY3" s="176"/>
      <c r="BZ3" s="176"/>
      <c r="CA3" s="176"/>
      <c r="CB3" s="176"/>
      <c r="CC3" s="176"/>
      <c r="CD3" s="176"/>
      <c r="CE3" s="177"/>
      <c r="CF3" s="178" t="s">
        <v>41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42</v>
      </c>
      <c r="CR3" s="154"/>
      <c r="CS3" s="155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52</v>
      </c>
      <c r="AE4" s="48" t="s">
        <v>53</v>
      </c>
      <c r="AF4" s="48" t="s">
        <v>54</v>
      </c>
      <c r="AG4" s="48" t="s">
        <v>17</v>
      </c>
      <c r="AH4" s="48" t="s">
        <v>55</v>
      </c>
      <c r="AI4" s="48" t="s">
        <v>56</v>
      </c>
      <c r="AJ4" s="48" t="s">
        <v>57</v>
      </c>
      <c r="AK4" s="48" t="s">
        <v>58</v>
      </c>
      <c r="AL4" s="48" t="s">
        <v>59</v>
      </c>
      <c r="AM4" s="49" t="s">
        <v>52</v>
      </c>
      <c r="AN4" s="49" t="s">
        <v>53</v>
      </c>
      <c r="AO4" s="49" t="s">
        <v>54</v>
      </c>
      <c r="AP4" s="49" t="s">
        <v>17</v>
      </c>
      <c r="AQ4" s="49" t="s">
        <v>55</v>
      </c>
      <c r="AR4" s="49" t="s">
        <v>56</v>
      </c>
      <c r="AS4" s="49" t="s">
        <v>57</v>
      </c>
      <c r="AT4" s="49" t="s">
        <v>58</v>
      </c>
      <c r="AU4" s="49" t="s">
        <v>59</v>
      </c>
      <c r="AV4" s="50" t="s">
        <v>52</v>
      </c>
      <c r="AW4" s="50" t="s">
        <v>53</v>
      </c>
      <c r="AX4" s="50" t="s">
        <v>54</v>
      </c>
      <c r="AY4" s="50" t="s">
        <v>17</v>
      </c>
      <c r="AZ4" s="50" t="s">
        <v>55</v>
      </c>
      <c r="BA4" s="50" t="s">
        <v>56</v>
      </c>
      <c r="BB4" s="50" t="s">
        <v>57</v>
      </c>
      <c r="BC4" s="50" t="s">
        <v>58</v>
      </c>
      <c r="BD4" s="50" t="s">
        <v>59</v>
      </c>
      <c r="BE4" s="51" t="s">
        <v>52</v>
      </c>
      <c r="BF4" s="51" t="s">
        <v>53</v>
      </c>
      <c r="BG4" s="51" t="s">
        <v>54</v>
      </c>
      <c r="BH4" s="51" t="s">
        <v>17</v>
      </c>
      <c r="BI4" s="51" t="s">
        <v>55</v>
      </c>
      <c r="BJ4" s="51" t="s">
        <v>56</v>
      </c>
      <c r="BK4" s="51" t="s">
        <v>57</v>
      </c>
      <c r="BL4" s="51" t="s">
        <v>58</v>
      </c>
      <c r="BM4" s="51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2" t="s">
        <v>52</v>
      </c>
      <c r="BX4" s="52" t="s">
        <v>53</v>
      </c>
      <c r="BY4" s="52" t="s">
        <v>54</v>
      </c>
      <c r="BZ4" s="52" t="s">
        <v>17</v>
      </c>
      <c r="CA4" s="52" t="s">
        <v>55</v>
      </c>
      <c r="CB4" s="52" t="s">
        <v>56</v>
      </c>
      <c r="CC4" s="52" t="s">
        <v>57</v>
      </c>
      <c r="CD4" s="52" t="s">
        <v>58</v>
      </c>
      <c r="CE4" s="52" t="s">
        <v>59</v>
      </c>
      <c r="CF4" s="53" t="s">
        <v>52</v>
      </c>
      <c r="CG4" s="53" t="s">
        <v>53</v>
      </c>
      <c r="CH4" s="53" t="s">
        <v>54</v>
      </c>
      <c r="CI4" s="53" t="s">
        <v>17</v>
      </c>
      <c r="CJ4" s="53" t="s">
        <v>55</v>
      </c>
      <c r="CK4" s="53" t="s">
        <v>56</v>
      </c>
      <c r="CL4" s="53" t="s">
        <v>57</v>
      </c>
      <c r="CM4" s="53" t="s">
        <v>58</v>
      </c>
      <c r="CN4" s="53" t="s">
        <v>59</v>
      </c>
      <c r="CO4" s="159"/>
      <c r="CP4" s="162"/>
      <c r="CQ4" s="54" t="s">
        <v>60</v>
      </c>
      <c r="CR4" s="54" t="s">
        <v>61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215</v>
      </c>
      <c r="C6" s="203"/>
      <c r="D6" s="203"/>
      <c r="E6" s="203"/>
      <c r="F6" s="203" t="s">
        <v>65</v>
      </c>
      <c r="G6" s="203" t="s">
        <v>216</v>
      </c>
      <c r="H6" s="90"/>
      <c r="I6" s="90"/>
      <c r="J6" s="188">
        <v>30000</v>
      </c>
      <c r="K6" s="81">
        <v>0</v>
      </c>
      <c r="L6" s="81">
        <v>0</v>
      </c>
      <c r="M6" s="81">
        <v>258</v>
      </c>
      <c r="N6" s="91">
        <v>1</v>
      </c>
      <c r="O6" s="92">
        <v>0</v>
      </c>
      <c r="P6" s="93">
        <f>N6+O6</f>
        <v>1</v>
      </c>
      <c r="Q6" s="82">
        <f>IFERROR(P6/M6,"-")</f>
        <v>0.0038759689922481</v>
      </c>
      <c r="R6" s="81">
        <v>0</v>
      </c>
      <c r="S6" s="81">
        <v>0</v>
      </c>
      <c r="T6" s="82">
        <f>IFERROR(S6/(O6+P6),"-")</f>
        <v>0</v>
      </c>
      <c r="U6" s="182">
        <f>IFERROR(J6/SUM(P6:P6),"-")</f>
        <v>30000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SUM(X6:X6)-SUM(J6:J6)</f>
        <v>-30000</v>
      </c>
      <c r="AB6" s="85">
        <f>SUM(X6:X6)/SUM(J6:J6)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30"/>
      <c r="B7" s="87"/>
      <c r="C7" s="88"/>
      <c r="D7" s="88"/>
      <c r="E7" s="88"/>
      <c r="F7" s="89"/>
      <c r="G7" s="90"/>
      <c r="H7" s="90"/>
      <c r="I7" s="90"/>
      <c r="J7" s="192"/>
      <c r="K7" s="34"/>
      <c r="L7" s="34"/>
      <c r="M7" s="31"/>
      <c r="N7" s="23"/>
      <c r="O7" s="23"/>
      <c r="P7" s="23"/>
      <c r="Q7" s="33"/>
      <c r="R7" s="32"/>
      <c r="S7" s="23"/>
      <c r="T7" s="32"/>
      <c r="U7" s="183"/>
      <c r="V7" s="25"/>
      <c r="W7" s="25"/>
      <c r="X7" s="189"/>
      <c r="Y7" s="189"/>
      <c r="Z7" s="189"/>
      <c r="AA7" s="189"/>
      <c r="AB7" s="33"/>
      <c r="AC7" s="59"/>
      <c r="AD7" s="63"/>
      <c r="AE7" s="64"/>
      <c r="AF7" s="63"/>
      <c r="AG7" s="67"/>
      <c r="AH7" s="68"/>
      <c r="AI7" s="69"/>
      <c r="AJ7" s="70"/>
      <c r="AK7" s="70"/>
      <c r="AL7" s="70"/>
      <c r="AM7" s="63"/>
      <c r="AN7" s="64"/>
      <c r="AO7" s="63"/>
      <c r="AP7" s="67"/>
      <c r="AQ7" s="68"/>
      <c r="AR7" s="69"/>
      <c r="AS7" s="70"/>
      <c r="AT7" s="70"/>
      <c r="AU7" s="70"/>
      <c r="AV7" s="63"/>
      <c r="AW7" s="64"/>
      <c r="AX7" s="63"/>
      <c r="AY7" s="67"/>
      <c r="AZ7" s="68"/>
      <c r="BA7" s="69"/>
      <c r="BB7" s="70"/>
      <c r="BC7" s="70"/>
      <c r="BD7" s="70"/>
      <c r="BE7" s="63"/>
      <c r="BF7" s="64"/>
      <c r="BG7" s="63"/>
      <c r="BH7" s="67"/>
      <c r="BI7" s="68"/>
      <c r="BJ7" s="69"/>
      <c r="BK7" s="70"/>
      <c r="BL7" s="70"/>
      <c r="BM7" s="70"/>
      <c r="BN7" s="65"/>
      <c r="BO7" s="66"/>
      <c r="BP7" s="63"/>
      <c r="BQ7" s="67"/>
      <c r="BR7" s="68"/>
      <c r="BS7" s="69"/>
      <c r="BT7" s="70"/>
      <c r="BU7" s="70"/>
      <c r="BV7" s="70"/>
      <c r="BW7" s="65"/>
      <c r="BX7" s="66"/>
      <c r="BY7" s="63"/>
      <c r="BZ7" s="67"/>
      <c r="CA7" s="68"/>
      <c r="CB7" s="69"/>
      <c r="CC7" s="70"/>
      <c r="CD7" s="70"/>
      <c r="CE7" s="70"/>
      <c r="CF7" s="65"/>
      <c r="CG7" s="66"/>
      <c r="CH7" s="63"/>
      <c r="CI7" s="67"/>
      <c r="CJ7" s="68"/>
      <c r="CK7" s="69"/>
      <c r="CL7" s="70"/>
      <c r="CM7" s="70"/>
      <c r="CN7" s="70"/>
      <c r="CO7" s="71"/>
      <c r="CP7" s="68"/>
      <c r="CQ7" s="68"/>
      <c r="CR7" s="68"/>
      <c r="CS7" s="72"/>
    </row>
    <row r="8" spans="1:98">
      <c r="A8" s="30"/>
      <c r="B8" s="37"/>
      <c r="C8" s="21"/>
      <c r="D8" s="21"/>
      <c r="E8" s="21"/>
      <c r="F8" s="22"/>
      <c r="G8" s="36"/>
      <c r="H8" s="36"/>
      <c r="I8" s="75"/>
      <c r="J8" s="193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61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19">
        <f>AB9</f>
        <v>0</v>
      </c>
      <c r="B9" s="39"/>
      <c r="C9" s="39"/>
      <c r="D9" s="39"/>
      <c r="E9" s="39"/>
      <c r="F9" s="39"/>
      <c r="G9" s="40" t="s">
        <v>217</v>
      </c>
      <c r="H9" s="40"/>
      <c r="I9" s="40"/>
      <c r="J9" s="190">
        <f>SUM(J6:J8)</f>
        <v>30000</v>
      </c>
      <c r="K9" s="41">
        <f>SUM(K6:K8)</f>
        <v>0</v>
      </c>
      <c r="L9" s="41">
        <f>SUM(L6:L8)</f>
        <v>0</v>
      </c>
      <c r="M9" s="41">
        <f>SUM(M6:M8)</f>
        <v>258</v>
      </c>
      <c r="N9" s="41">
        <f>SUM(N6:N8)</f>
        <v>1</v>
      </c>
      <c r="O9" s="41">
        <f>SUM(O6:O8)</f>
        <v>0</v>
      </c>
      <c r="P9" s="41">
        <f>SUM(P6:P8)</f>
        <v>1</v>
      </c>
      <c r="Q9" s="42">
        <f>IFERROR(P9/M9,"-")</f>
        <v>0.0038759689922481</v>
      </c>
      <c r="R9" s="78">
        <f>SUM(R6:R8)</f>
        <v>0</v>
      </c>
      <c r="S9" s="78">
        <f>SUM(S6:S8)</f>
        <v>0</v>
      </c>
      <c r="T9" s="42">
        <f>IFERROR(R9/P9,"-")</f>
        <v>0</v>
      </c>
      <c r="U9" s="184">
        <f>IFERROR(J9/P9,"-")</f>
        <v>30000</v>
      </c>
      <c r="V9" s="44">
        <f>SUM(V6:V8)</f>
        <v>0</v>
      </c>
      <c r="W9" s="42">
        <f>IFERROR(V9/P9,"-")</f>
        <v>0</v>
      </c>
      <c r="X9" s="190">
        <f>SUM(X6:X8)</f>
        <v>0</v>
      </c>
      <c r="Y9" s="190">
        <f>IFERROR(X9/P9,"-")</f>
        <v>0</v>
      </c>
      <c r="Z9" s="190" t="str">
        <f>IFERROR(X9/V9,"-")</f>
        <v>-</v>
      </c>
      <c r="AA9" s="190">
        <f>X9-J9</f>
        <v>-30000</v>
      </c>
      <c r="AB9" s="47">
        <f>X9/J9</f>
        <v>0</v>
      </c>
      <c r="AC9" s="60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WEB純広広告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