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WEB純広広告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<sst xmlns="http://schemas.openxmlformats.org/spreadsheetml/2006/main" uniqueCount="229">
  <si>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</si>
  <si>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</si>
  <si>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</si>
  <si>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</si>
  <si>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</si>
  <si>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</si>
  <si>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</si>
  <si>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</si>
  <si>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</si>
  <si>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</si>
  <si>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</si>
  <si>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</si>
  <si>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</si>
  <si>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</si>
  <si>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</si>
  <si>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</si>
  <si>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</si>
  <si>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</si>
  <si>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</si>
  <si>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</si>
  <si>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</si>
  <si>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</si>
  <si>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</si>
  <si>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</si>
  <si>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</si>
  <si>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WEB純広広告</t>
  </si>
  <si>
    <t>08月</t>
  </si>
  <si>
    <t>アイメール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</si>
  <si>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</si>
  <si>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</si>
  <si>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</si>
  <si>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</si>
  <si>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</si>
  <si>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</si>
  <si>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</si>
  <si>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</si>
  <si>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</si>
  <si>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</si>
  <si>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</si>
  <si>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</si>
  <si>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</si>
  <si>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</si>
  <si>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</si>
  <si>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</si>
  <si>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</si>
  <si>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</si>
  <si>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</si>
  <si>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</si>
  <si>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</si>
  <si>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</si>
  <si>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</si>
  <si>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</si>
  <si>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</si>
  <si>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</si>
  <si>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</si>
  <si>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</si>
  <si>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</si>
  <si>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</si>
  <si>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</si>
  <si>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</si>
  <si>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</si>
  <si>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</si>
  <si>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sms_w166</t>
  </si>
  <si>
    <t>記事風版</t>
  </si>
  <si>
    <t>求む！50歳以上の女性と</t>
  </si>
  <si>
    <t>i34</t>
  </si>
  <si>
    <t>スポニチ関東</t>
  </si>
  <si>
    <t>4C終面全5段</t>
  </si>
  <si>
    <t>8月11日(日)</t>
  </si>
  <si>
    <t>sms_w167</t>
  </si>
  <si>
    <t>スポニチ関西</t>
  </si>
  <si>
    <t>8月10日(土)</t>
  </si>
  <si>
    <t>sms_w168</t>
  </si>
  <si>
    <t>スポニチ西部</t>
  </si>
  <si>
    <t>sms_w169</t>
  </si>
  <si>
    <t>スポニチ北海道</t>
  </si>
  <si>
    <t>smss1844</t>
  </si>
  <si>
    <t>(空電共通)</t>
  </si>
  <si>
    <t>空電</t>
  </si>
  <si>
    <t>空電(共通)</t>
  </si>
  <si>
    <t>sms_w170</t>
  </si>
  <si>
    <t>右女３</t>
  </si>
  <si>
    <t>サンスポ関西</t>
  </si>
  <si>
    <t>8月04日(日)</t>
  </si>
  <si>
    <t>smss1845</t>
  </si>
  <si>
    <t>sms_w171</t>
  </si>
  <si>
    <t>デリヘル版</t>
  </si>
  <si>
    <t>中高年の出会いの場である○○に危機</t>
  </si>
  <si>
    <t>GOGO(i31)</t>
  </si>
  <si>
    <t>サンスポ関東</t>
  </si>
  <si>
    <t>全5段</t>
  </si>
  <si>
    <t>8月24日(土)</t>
  </si>
  <si>
    <t>smss1846</t>
  </si>
  <si>
    <t>sms_w172</t>
  </si>
  <si>
    <t>黒：右女３</t>
  </si>
  <si>
    <t>8月30日(金)</t>
  </si>
  <si>
    <t>smss1847</t>
  </si>
  <si>
    <t>sms_w173</t>
  </si>
  <si>
    <t>スポーツ報知関西</t>
  </si>
  <si>
    <t>全5段つかみ4回</t>
  </si>
  <si>
    <t>smss1848</t>
  </si>
  <si>
    <t>sms_w174</t>
  </si>
  <si>
    <t>雑誌版 SPA</t>
  </si>
  <si>
    <t>学生いません！ギャルもいません！熟女！熟女！熟女！熟女！</t>
  </si>
  <si>
    <t>smss1849</t>
  </si>
  <si>
    <t>sms_w175</t>
  </si>
  <si>
    <t>smss1850</t>
  </si>
  <si>
    <t>sms_w176</t>
  </si>
  <si>
    <t>熟女版</t>
  </si>
  <si>
    <t>彼女50だけど、すごいんです</t>
  </si>
  <si>
    <t>smss1851</t>
  </si>
  <si>
    <t>sms_w177</t>
  </si>
  <si>
    <t>中京スポーツ</t>
  </si>
  <si>
    <t>8月03日(土)</t>
  </si>
  <si>
    <t>smss1852</t>
  </si>
  <si>
    <t>sms_w178</t>
  </si>
  <si>
    <t>8月16日(金)</t>
  </si>
  <si>
    <t>smss1853</t>
  </si>
  <si>
    <t>sms_w179</t>
  </si>
  <si>
    <t>smss1854</t>
  </si>
  <si>
    <t>sms_w180</t>
  </si>
  <si>
    <t>①求む！５０歳以上の女性と…</t>
  </si>
  <si>
    <t>半2段つかみ20段保証</t>
  </si>
  <si>
    <t>20段保証</t>
  </si>
  <si>
    <t>sms_w181</t>
  </si>
  <si>
    <t>②学生いません！ギャルもいません！熟女！熟女！熟女！熟女！</t>
  </si>
  <si>
    <t>sms_w182</t>
  </si>
  <si>
    <t>③彼女50だけど、すごいんです</t>
  </si>
  <si>
    <t>sms_w183</t>
  </si>
  <si>
    <t>④中高年の出会いの場である○○に危機</t>
  </si>
  <si>
    <t>smss1855</t>
  </si>
  <si>
    <t>sms_w184</t>
  </si>
  <si>
    <t>デイリースポーツ関西</t>
  </si>
  <si>
    <t>sms_w185</t>
  </si>
  <si>
    <t>sms_w186</t>
  </si>
  <si>
    <t>sms_w187</t>
  </si>
  <si>
    <t>smss1856</t>
  </si>
  <si>
    <t>sms_w188</t>
  </si>
  <si>
    <t>ニッカン北海道</t>
  </si>
  <si>
    <t>半2段つかみ10回以上</t>
  </si>
  <si>
    <t>1～10日</t>
  </si>
  <si>
    <t>sms_w189</t>
  </si>
  <si>
    <t>②40代以上限定。40代50代60代 中年女性が多いサイト</t>
  </si>
  <si>
    <t>11～20日</t>
  </si>
  <si>
    <t>sms_w190</t>
  </si>
  <si>
    <t>21～31日</t>
  </si>
  <si>
    <t>smss1857</t>
  </si>
  <si>
    <t>sms_w191</t>
  </si>
  <si>
    <t>スポーツ報知関東</t>
  </si>
  <si>
    <t>sms_w192</t>
  </si>
  <si>
    <t>半3段つかみ20段保証</t>
  </si>
  <si>
    <t>sms_w193</t>
  </si>
  <si>
    <t>半5段つかみ20段保証</t>
  </si>
  <si>
    <t>smss1858</t>
  </si>
  <si>
    <t>空電 (共通)</t>
  </si>
  <si>
    <t>sms_w194</t>
  </si>
  <si>
    <t>8月13日(火)</t>
  </si>
  <si>
    <t>smss1859</t>
  </si>
  <si>
    <t>sms_w195</t>
  </si>
  <si>
    <t>smss1860</t>
  </si>
  <si>
    <t>sms_w196</t>
  </si>
  <si>
    <t>8月14日(水)</t>
  </si>
  <si>
    <t>smss1861</t>
  </si>
  <si>
    <t>sms_w197</t>
  </si>
  <si>
    <t>smss1862</t>
  </si>
  <si>
    <t>sms_w198</t>
  </si>
  <si>
    <t>smss1863</t>
  </si>
  <si>
    <t>sms_w199</t>
  </si>
  <si>
    <t>8月12日(月)</t>
  </si>
  <si>
    <t>smss1864</t>
  </si>
  <si>
    <t>sms_w200</t>
  </si>
  <si>
    <t>smss1865</t>
  </si>
  <si>
    <t>sms_w201</t>
  </si>
  <si>
    <t>終面全5段</t>
  </si>
  <si>
    <t>8月17日(土)</t>
  </si>
  <si>
    <t>smss1866</t>
  </si>
  <si>
    <t>sms_w202</t>
  </si>
  <si>
    <t>C版</t>
  </si>
  <si>
    <t>smss1867</t>
  </si>
  <si>
    <t>sms_w203</t>
  </si>
  <si>
    <t>smss1868</t>
  </si>
  <si>
    <t>sms_w204</t>
  </si>
  <si>
    <t>8月23日(金)</t>
  </si>
  <si>
    <t>smss1869</t>
  </si>
  <si>
    <t>sms_w205</t>
  </si>
  <si>
    <t>ニッカン関西</t>
  </si>
  <si>
    <t>smss1870</t>
  </si>
  <si>
    <t>sms_w206</t>
  </si>
  <si>
    <t>４コマ漫画版</t>
  </si>
  <si>
    <t>8月25日(日)</t>
  </si>
  <si>
    <t>smss1871</t>
  </si>
  <si>
    <t>sms_w207</t>
  </si>
  <si>
    <t>九スポ</t>
  </si>
  <si>
    <t>smss1872</t>
  </si>
  <si>
    <t>sms_w208</t>
  </si>
  <si>
    <t>smss1873</t>
  </si>
  <si>
    <t>sms_w209</t>
  </si>
  <si>
    <t>東スポ・大スポ・中京スポ・九スポ</t>
  </si>
  <si>
    <t>記事枠</t>
  </si>
  <si>
    <t>8月22日(木)</t>
  </si>
  <si>
    <t>smss1874</t>
  </si>
  <si>
    <t>sms_w210</t>
  </si>
  <si>
    <t>10段タイアップ</t>
  </si>
  <si>
    <t>smss1875</t>
  </si>
  <si>
    <t>sms_w211</t>
  </si>
  <si>
    <t>smss1881</t>
  </si>
  <si>
    <t>新聞 TOTAL</t>
  </si>
  <si>
    <t>●雑誌 広告</t>
  </si>
  <si>
    <t>sms_w164</t>
  </si>
  <si>
    <t>日本ジャーナル出版</t>
  </si>
  <si>
    <t>週刊実話   合併号</t>
  </si>
  <si>
    <t>4C2P</t>
  </si>
  <si>
    <t>8月07日(水)</t>
  </si>
  <si>
    <t>smss1842</t>
  </si>
  <si>
    <t>sms_w165</t>
  </si>
  <si>
    <t>リイド社</t>
  </si>
  <si>
    <t>コミック乱TWINS</t>
  </si>
  <si>
    <t>1C2P</t>
  </si>
  <si>
    <t>smss1843</t>
  </si>
  <si>
    <t>雑誌 TOTAL</t>
  </si>
  <si>
    <t>●WEB純広広告 広告</t>
  </si>
  <si>
    <t>sms_w212</t>
  </si>
  <si>
    <t>デイズナビ (大分)</t>
  </si>
  <si>
    <t>8/1～8/31</t>
  </si>
  <si>
    <t>sms_w213</t>
  </si>
  <si>
    <t>デイズナビ (宮崎)</t>
  </si>
  <si>
    <t>sms_w214</t>
  </si>
  <si>
    <t>デイズナビ (鹿児島)</t>
  </si>
  <si>
    <t>WEB純広広告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</si>
</sst>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79</v>
      </c>
      <c r="D6" s="195">
        <v>5570000</v>
      </c>
      <c r="E6" s="81">
        <v>0</v>
      </c>
      <c r="F6" s="81">
        <v>0</v>
      </c>
      <c r="G6" s="81">
        <v>3320</v>
      </c>
      <c r="H6" s="91">
        <v>394</v>
      </c>
      <c r="I6" s="92">
        <v>6</v>
      </c>
      <c r="J6" s="145">
        <f>H6+I6</f>
        <v>400</v>
      </c>
      <c r="K6" s="82">
        <f>IFERROR(J6/G6,"-")</f>
        <v>0.12048192771084</v>
      </c>
      <c r="L6" s="81">
        <v>33</v>
      </c>
      <c r="M6" s="81">
        <v>77</v>
      </c>
      <c r="N6" s="82">
        <f>IFERROR(L6/J6,"-")</f>
        <v>0.0825</v>
      </c>
      <c r="O6" s="83">
        <f>IFERROR(D6/J6,"-")</f>
        <v>13925</v>
      </c>
      <c r="P6" s="84">
        <v>114</v>
      </c>
      <c r="Q6" s="82">
        <f>IFERROR(P6/J6,"-")</f>
        <v>0.285</v>
      </c>
      <c r="R6" s="200">
        <v>9039500</v>
      </c>
      <c r="S6" s="201">
        <f>IFERROR(R6/J6,"-")</f>
        <v>22598.75</v>
      </c>
      <c r="T6" s="201">
        <f>IFERROR(R6/P6,"-")</f>
        <v>79293.859649123</v>
      </c>
      <c r="U6" s="195">
        <f>IFERROR(R6-D6,"-")</f>
        <v>3469500</v>
      </c>
      <c r="V6" s="85">
        <f>R6/D6</f>
        <v>1.6228904847397</v>
      </c>
      <c r="W6" s="79"/>
      <c r="X6" s="144"/>
    </row>
    <row r="7" spans="1:24">
      <c r="A7" s="80"/>
      <c r="B7" s="86" t="s">
        <v>24</v>
      </c>
      <c r="C7" s="86">
        <v>4</v>
      </c>
      <c r="D7" s="195">
        <v>340000</v>
      </c>
      <c r="E7" s="81">
        <v>0</v>
      </c>
      <c r="F7" s="81">
        <v>0</v>
      </c>
      <c r="G7" s="81">
        <v>271</v>
      </c>
      <c r="H7" s="91">
        <v>29</v>
      </c>
      <c r="I7" s="92">
        <v>1</v>
      </c>
      <c r="J7" s="145">
        <f>H7+I7</f>
        <v>30</v>
      </c>
      <c r="K7" s="82">
        <f>IFERROR(J7/G7,"-")</f>
        <v>0.11070110701107</v>
      </c>
      <c r="L7" s="81">
        <v>3</v>
      </c>
      <c r="M7" s="81">
        <v>5</v>
      </c>
      <c r="N7" s="82">
        <f>IFERROR(L7/J7,"-")</f>
        <v>0.1</v>
      </c>
      <c r="O7" s="83">
        <f>IFERROR(D7/J7,"-")</f>
        <v>11333.333333333</v>
      </c>
      <c r="P7" s="84">
        <v>8</v>
      </c>
      <c r="Q7" s="82">
        <f>IFERROR(P7/J7,"-")</f>
        <v>0.26666666666667</v>
      </c>
      <c r="R7" s="200">
        <v>362000</v>
      </c>
      <c r="S7" s="201">
        <f>IFERROR(R7/J7,"-")</f>
        <v>12066.666666667</v>
      </c>
      <c r="T7" s="201">
        <f>IFERROR(R7/P7,"-")</f>
        <v>45250</v>
      </c>
      <c r="U7" s="195">
        <f>IFERROR(R7-D7,"-")</f>
        <v>22000</v>
      </c>
      <c r="V7" s="85">
        <f>R7/D7</f>
        <v>1.0647058823529</v>
      </c>
      <c r="W7" s="79"/>
      <c r="X7" s="144"/>
    </row>
    <row r="8" spans="1:24">
      <c r="A8" s="80"/>
      <c r="B8" s="86" t="s">
        <v>25</v>
      </c>
      <c r="C8" s="86">
        <v>3</v>
      </c>
      <c r="D8" s="195">
        <v>90000</v>
      </c>
      <c r="E8" s="81">
        <v>0</v>
      </c>
      <c r="F8" s="81">
        <v>0</v>
      </c>
      <c r="G8" s="81">
        <v>2669</v>
      </c>
      <c r="H8" s="91">
        <v>171</v>
      </c>
      <c r="I8" s="92">
        <v>0</v>
      </c>
      <c r="J8" s="145">
        <f>H8+I8</f>
        <v>171</v>
      </c>
      <c r="K8" s="82">
        <f>IFERROR(J8/G8,"-")</f>
        <v>0.064068939677782</v>
      </c>
      <c r="L8" s="81">
        <v>3</v>
      </c>
      <c r="M8" s="81">
        <v>76</v>
      </c>
      <c r="N8" s="82">
        <f>IFERROR(L8/J8,"-")</f>
        <v>0.017543859649123</v>
      </c>
      <c r="O8" s="83">
        <f>IFERROR(D8/J8,"-")</f>
        <v>526.31578947368</v>
      </c>
      <c r="P8" s="84">
        <v>18</v>
      </c>
      <c r="Q8" s="82">
        <f>IFERROR(P8/J8,"-")</f>
        <v>0.10526315789474</v>
      </c>
      <c r="R8" s="200">
        <v>134000</v>
      </c>
      <c r="S8" s="201">
        <f>IFERROR(R8/J8,"-")</f>
        <v>783.62573099415</v>
      </c>
      <c r="T8" s="201">
        <f>IFERROR(R8/P8,"-")</f>
        <v>7444.4444444444</v>
      </c>
      <c r="U8" s="195">
        <f>IFERROR(R8-D8,"-")</f>
        <v>44000</v>
      </c>
      <c r="V8" s="85">
        <f>R8/D8</f>
        <v>1.4888888888889</v>
      </c>
      <c r="W8" s="79"/>
      <c r="X8" s="144"/>
    </row>
    <row r="9" spans="1:24">
      <c r="A9" s="30"/>
      <c r="B9" s="87"/>
      <c r="C9" s="87"/>
      <c r="D9" s="196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30"/>
      <c r="B10" s="37"/>
      <c r="C10" s="37"/>
      <c r="D10" s="197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202"/>
      <c r="S10" s="202"/>
      <c r="T10" s="202"/>
      <c r="U10" s="202"/>
      <c r="V10" s="33"/>
      <c r="W10" s="61"/>
      <c r="X10" s="144"/>
    </row>
    <row r="11" spans="1:24">
      <c r="A11" s="19"/>
      <c r="B11" s="41"/>
      <c r="C11" s="41"/>
      <c r="D11" s="198">
        <f>SUM(D6:D9)</f>
        <v>6000000</v>
      </c>
      <c r="E11" s="41">
        <f>SUM(E6:E9)</f>
        <v>0</v>
      </c>
      <c r="F11" s="41">
        <f>SUM(F6:F9)</f>
        <v>0</v>
      </c>
      <c r="G11" s="41">
        <f>SUM(G6:G9)</f>
        <v>6260</v>
      </c>
      <c r="H11" s="41">
        <f>SUM(H6:H9)</f>
        <v>594</v>
      </c>
      <c r="I11" s="41">
        <f>SUM(I6:I9)</f>
        <v>7</v>
      </c>
      <c r="J11" s="41">
        <f>SUM(J6:J9)</f>
        <v>601</v>
      </c>
      <c r="K11" s="42">
        <f>IFERROR(J11/G11,"-")</f>
        <v>0.096006389776358</v>
      </c>
      <c r="L11" s="78">
        <f>SUM(L6:L9)</f>
        <v>39</v>
      </c>
      <c r="M11" s="78">
        <f>SUM(M6:M9)</f>
        <v>158</v>
      </c>
      <c r="N11" s="42">
        <f>IFERROR(L11/J11,"-")</f>
        <v>0.064891846921797</v>
      </c>
      <c r="O11" s="43">
        <f>IFERROR(D11/J11,"-")</f>
        <v>9983.3610648918</v>
      </c>
      <c r="P11" s="44">
        <f>SUM(P6:P9)</f>
        <v>140</v>
      </c>
      <c r="Q11" s="42">
        <f>IFERROR(P11/J11,"-")</f>
        <v>0.23294509151414</v>
      </c>
      <c r="R11" s="45">
        <f>SUM(R6:R9)</f>
        <v>9535500</v>
      </c>
      <c r="S11" s="45">
        <f>IFERROR(R11/J11,"-")</f>
        <v>15866.056572379</v>
      </c>
      <c r="T11" s="45">
        <f>IFERROR(R11/P11,"-")</f>
        <v>68110.714285714</v>
      </c>
      <c r="U11" s="46">
        <f>SUM(U6:U9)</f>
        <v>3535500</v>
      </c>
      <c r="V11" s="47">
        <f>IFERROR(R11/D11,"-")</f>
        <v>1.58925</v>
      </c>
      <c r="W11" s="60"/>
      <c r="X11" s="144"/>
    </row>
    <row r="12" spans="1:24">
      <c r="X12" s="144"/>
    </row>
    <row r="13" spans="1:24">
      <c r="X13" s="144"/>
    </row>
    <row r="14" spans="1:24">
      <c r="X14" s="144"/>
    </row>
    <row r="15" spans="1:24">
      <c r="X15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34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2.3485714285714</v>
      </c>
      <c r="B6" s="203" t="s">
        <v>62</v>
      </c>
      <c r="C6" s="203"/>
      <c r="D6" s="203" t="s">
        <v>63</v>
      </c>
      <c r="E6" s="203" t="s">
        <v>64</v>
      </c>
      <c r="F6" s="203" t="s">
        <v>65</v>
      </c>
      <c r="G6" s="203" t="s">
        <v>66</v>
      </c>
      <c r="H6" s="90" t="s">
        <v>67</v>
      </c>
      <c r="I6" s="204" t="s">
        <v>68</v>
      </c>
      <c r="J6" s="188">
        <v>700000</v>
      </c>
      <c r="K6" s="81">
        <v>0</v>
      </c>
      <c r="L6" s="81">
        <v>0</v>
      </c>
      <c r="M6" s="81">
        <v>112</v>
      </c>
      <c r="N6" s="91">
        <v>16</v>
      </c>
      <c r="O6" s="92">
        <v>1</v>
      </c>
      <c r="P6" s="93">
        <f>N6+O6</f>
        <v>17</v>
      </c>
      <c r="Q6" s="82">
        <f>IFERROR(P6/M6,"-")</f>
        <v>0.15178571428571</v>
      </c>
      <c r="R6" s="81">
        <v>2</v>
      </c>
      <c r="S6" s="81">
        <v>3</v>
      </c>
      <c r="T6" s="82">
        <f>IFERROR(S6/(O6+P6),"-")</f>
        <v>0.16666666666667</v>
      </c>
      <c r="U6" s="182">
        <f>IFERROR(J6/SUM(P6:P10),"-")</f>
        <v>12068.965517241</v>
      </c>
      <c r="V6" s="84">
        <v>3</v>
      </c>
      <c r="W6" s="82">
        <f>IF(P6=0,"-",V6/P6)</f>
        <v>0.17647058823529</v>
      </c>
      <c r="X6" s="186">
        <v>34000</v>
      </c>
      <c r="Y6" s="187">
        <f>IFERROR(X6/P6,"-")</f>
        <v>2000</v>
      </c>
      <c r="Z6" s="187">
        <f>IFERROR(X6/V6,"-")</f>
        <v>11333.333333333</v>
      </c>
      <c r="AA6" s="188">
        <f>SUM(X6:X10)-SUM(J6:J10)</f>
        <v>944000</v>
      </c>
      <c r="AB6" s="85">
        <f>SUM(X6:X10)/SUM(J6:J10)</f>
        <v>2.3485714285714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0.058823529411765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0.17647058823529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9</v>
      </c>
      <c r="BO6" s="120">
        <f>IF(P6=0,"",IF(BN6=0,"",(BN6/P6)))</f>
        <v>0.52941176470588</v>
      </c>
      <c r="BP6" s="121">
        <v>2</v>
      </c>
      <c r="BQ6" s="122">
        <f>IFERROR(BP6/BN6,"-")</f>
        <v>0.22222222222222</v>
      </c>
      <c r="BR6" s="123">
        <v>23000</v>
      </c>
      <c r="BS6" s="124">
        <f>IFERROR(BR6/BN6,"-")</f>
        <v>2555.5555555556</v>
      </c>
      <c r="BT6" s="125"/>
      <c r="BU6" s="125">
        <v>1</v>
      </c>
      <c r="BV6" s="125">
        <v>1</v>
      </c>
      <c r="BW6" s="126">
        <v>4</v>
      </c>
      <c r="BX6" s="127">
        <f>IF(P6=0,"",IF(BW6=0,"",(BW6/P6)))</f>
        <v>0.23529411764706</v>
      </c>
      <c r="BY6" s="128">
        <v>1</v>
      </c>
      <c r="BZ6" s="129">
        <f>IFERROR(BY6/BW6,"-")</f>
        <v>0.25</v>
      </c>
      <c r="CA6" s="130">
        <v>11000</v>
      </c>
      <c r="CB6" s="131">
        <f>IFERROR(CA6/BW6,"-")</f>
        <v>2750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34000</v>
      </c>
      <c r="CQ6" s="141">
        <v>18000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69</v>
      </c>
      <c r="C7" s="203"/>
      <c r="D7" s="203" t="s">
        <v>63</v>
      </c>
      <c r="E7" s="203" t="s">
        <v>64</v>
      </c>
      <c r="F7" s="203" t="s">
        <v>65</v>
      </c>
      <c r="G7" s="203" t="s">
        <v>70</v>
      </c>
      <c r="H7" s="90" t="s">
        <v>67</v>
      </c>
      <c r="I7" s="205" t="s">
        <v>71</v>
      </c>
      <c r="J7" s="188"/>
      <c r="K7" s="81">
        <v>0</v>
      </c>
      <c r="L7" s="81">
        <v>0</v>
      </c>
      <c r="M7" s="81">
        <v>57</v>
      </c>
      <c r="N7" s="91">
        <v>5</v>
      </c>
      <c r="O7" s="92">
        <v>0</v>
      </c>
      <c r="P7" s="93">
        <f>N7+O7</f>
        <v>5</v>
      </c>
      <c r="Q7" s="82">
        <f>IFERROR(P7/M7,"-")</f>
        <v>0.087719298245614</v>
      </c>
      <c r="R7" s="81">
        <v>2</v>
      </c>
      <c r="S7" s="81">
        <v>1</v>
      </c>
      <c r="T7" s="82">
        <f>IFERROR(S7/(O7+P7),"-")</f>
        <v>0.2</v>
      </c>
      <c r="U7" s="182"/>
      <c r="V7" s="84">
        <v>3</v>
      </c>
      <c r="W7" s="82">
        <f>IF(P7=0,"-",V7/P7)</f>
        <v>0.6</v>
      </c>
      <c r="X7" s="186">
        <v>410000</v>
      </c>
      <c r="Y7" s="187">
        <f>IFERROR(X7/P7,"-")</f>
        <v>82000</v>
      </c>
      <c r="Z7" s="187">
        <f>IFERROR(X7/V7,"-")</f>
        <v>136666.66666667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0.2</v>
      </c>
      <c r="AO7" s="100">
        <v>1</v>
      </c>
      <c r="AP7" s="102">
        <f>IFERROR(AP7/AM7,"-")</f>
        <v>0</v>
      </c>
      <c r="AQ7" s="103">
        <v>298000</v>
      </c>
      <c r="AR7" s="104">
        <f>IFERROR(AQ7/AM7,"-")</f>
        <v>298000</v>
      </c>
      <c r="AS7" s="105"/>
      <c r="AT7" s="105"/>
      <c r="AU7" s="105">
        <v>1</v>
      </c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0.4</v>
      </c>
      <c r="BY7" s="128">
        <v>2</v>
      </c>
      <c r="BZ7" s="129">
        <f>IFERROR(BY7/BW7,"-")</f>
        <v>1</v>
      </c>
      <c r="CA7" s="130">
        <v>112000</v>
      </c>
      <c r="CB7" s="131">
        <f>IFERROR(CA7/BW7,"-")</f>
        <v>56000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410000</v>
      </c>
      <c r="CQ7" s="141">
        <v>298000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72</v>
      </c>
      <c r="C8" s="203"/>
      <c r="D8" s="203" t="s">
        <v>63</v>
      </c>
      <c r="E8" s="203" t="s">
        <v>64</v>
      </c>
      <c r="F8" s="203" t="s">
        <v>65</v>
      </c>
      <c r="G8" s="203" t="s">
        <v>73</v>
      </c>
      <c r="H8" s="90" t="s">
        <v>67</v>
      </c>
      <c r="I8" s="205" t="s">
        <v>71</v>
      </c>
      <c r="J8" s="188"/>
      <c r="K8" s="81">
        <v>0</v>
      </c>
      <c r="L8" s="81">
        <v>0</v>
      </c>
      <c r="M8" s="81">
        <v>41</v>
      </c>
      <c r="N8" s="91">
        <v>3</v>
      </c>
      <c r="O8" s="92">
        <v>0</v>
      </c>
      <c r="P8" s="93">
        <f>N8+O8</f>
        <v>3</v>
      </c>
      <c r="Q8" s="82">
        <f>IFERROR(P8/M8,"-")</f>
        <v>0.073170731707317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0.33333333333333</v>
      </c>
      <c r="X8" s="186">
        <v>16000</v>
      </c>
      <c r="Y8" s="187">
        <f>IFERROR(X8/P8,"-")</f>
        <v>5333.3333333333</v>
      </c>
      <c r="Z8" s="187">
        <f>IFERROR(X8/V8,"-")</f>
        <v>16000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0.33333333333333</v>
      </c>
      <c r="BY8" s="128">
        <v>1</v>
      </c>
      <c r="BZ8" s="129">
        <f>IFERROR(BY8/BW8,"-")</f>
        <v>1</v>
      </c>
      <c r="CA8" s="130">
        <v>16000</v>
      </c>
      <c r="CB8" s="131">
        <f>IFERROR(CA8/BW8,"-")</f>
        <v>16000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16000</v>
      </c>
      <c r="CQ8" s="141">
        <v>16000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63</v>
      </c>
      <c r="E9" s="203" t="s">
        <v>64</v>
      </c>
      <c r="F9" s="203" t="s">
        <v>65</v>
      </c>
      <c r="G9" s="203" t="s">
        <v>75</v>
      </c>
      <c r="H9" s="90" t="s">
        <v>67</v>
      </c>
      <c r="I9" s="205" t="s">
        <v>71</v>
      </c>
      <c r="J9" s="188"/>
      <c r="K9" s="81">
        <v>0</v>
      </c>
      <c r="L9" s="81">
        <v>0</v>
      </c>
      <c r="M9" s="81">
        <v>28</v>
      </c>
      <c r="N9" s="91">
        <v>4</v>
      </c>
      <c r="O9" s="92">
        <v>0</v>
      </c>
      <c r="P9" s="93">
        <f>N9+O9</f>
        <v>4</v>
      </c>
      <c r="Q9" s="82">
        <f>IFERROR(P9/M9,"-")</f>
        <v>0.14285714285714</v>
      </c>
      <c r="R9" s="81">
        <v>0</v>
      </c>
      <c r="S9" s="81">
        <v>3</v>
      </c>
      <c r="T9" s="82">
        <f>IFERROR(S9/(O9+P9),"-")</f>
        <v>0.75</v>
      </c>
      <c r="U9" s="182"/>
      <c r="V9" s="84">
        <v>2</v>
      </c>
      <c r="W9" s="82">
        <f>IF(P9=0,"-",V9/P9)</f>
        <v>0.5</v>
      </c>
      <c r="X9" s="186">
        <v>13000</v>
      </c>
      <c r="Y9" s="187">
        <f>IFERROR(X9/P9,"-")</f>
        <v>3250</v>
      </c>
      <c r="Z9" s="187">
        <f>IFERROR(X9/V9,"-")</f>
        <v>6500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>
        <v>1</v>
      </c>
      <c r="BH9" s="114">
        <f>IFERROR(BG9/BE9,"-")</f>
        <v>1</v>
      </c>
      <c r="BI9" s="115">
        <v>3000</v>
      </c>
      <c r="BJ9" s="116">
        <f>IFERROR(BI9/BE9,"-")</f>
        <v>3000</v>
      </c>
      <c r="BK9" s="117">
        <v>1</v>
      </c>
      <c r="BL9" s="117"/>
      <c r="BM9" s="117"/>
      <c r="BN9" s="119">
        <v>3</v>
      </c>
      <c r="BO9" s="120">
        <f>IF(P9=0,"",IF(BN9=0,"",(BN9/P9)))</f>
        <v>0.75</v>
      </c>
      <c r="BP9" s="121">
        <v>1</v>
      </c>
      <c r="BQ9" s="122">
        <f>IFERROR(BP9/BN9,"-")</f>
        <v>0.33333333333333</v>
      </c>
      <c r="BR9" s="123">
        <v>10000</v>
      </c>
      <c r="BS9" s="124">
        <f>IFERROR(BR9/BN9,"-")</f>
        <v>3333.3333333333</v>
      </c>
      <c r="BT9" s="125"/>
      <c r="BU9" s="125">
        <v>1</v>
      </c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13000</v>
      </c>
      <c r="CQ9" s="141">
        <v>10000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77</v>
      </c>
      <c r="F10" s="203" t="s">
        <v>78</v>
      </c>
      <c r="G10" s="203" t="s">
        <v>79</v>
      </c>
      <c r="H10" s="90"/>
      <c r="I10" s="90"/>
      <c r="J10" s="188"/>
      <c r="K10" s="81">
        <v>0</v>
      </c>
      <c r="L10" s="81">
        <v>0</v>
      </c>
      <c r="M10" s="81">
        <v>82</v>
      </c>
      <c r="N10" s="91">
        <v>29</v>
      </c>
      <c r="O10" s="92">
        <v>0</v>
      </c>
      <c r="P10" s="93">
        <f>N10+O10</f>
        <v>29</v>
      </c>
      <c r="Q10" s="82">
        <f>IFERROR(P10/M10,"-")</f>
        <v>0.35365853658537</v>
      </c>
      <c r="R10" s="81">
        <v>4</v>
      </c>
      <c r="S10" s="81">
        <v>1</v>
      </c>
      <c r="T10" s="82">
        <f>IFERROR(S10/(O10+P10),"-")</f>
        <v>0.03448275862069</v>
      </c>
      <c r="U10" s="182"/>
      <c r="V10" s="84">
        <v>11</v>
      </c>
      <c r="W10" s="82">
        <f>IF(P10=0,"-",V10/P10)</f>
        <v>0.37931034482759</v>
      </c>
      <c r="X10" s="186">
        <v>1171000</v>
      </c>
      <c r="Y10" s="187">
        <f>IFERROR(X10/P10,"-")</f>
        <v>40379.310344828</v>
      </c>
      <c r="Z10" s="187">
        <f>IFERROR(X10/V10,"-")</f>
        <v>106454.54545455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0.068965517241379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0.13793103448276</v>
      </c>
      <c r="BG10" s="112">
        <v>1</v>
      </c>
      <c r="BH10" s="114">
        <f>IFERROR(BG10/BE10,"-")</f>
        <v>0.25</v>
      </c>
      <c r="BI10" s="115">
        <v>3000</v>
      </c>
      <c r="BJ10" s="116">
        <f>IFERROR(BI10/BE10,"-")</f>
        <v>750</v>
      </c>
      <c r="BK10" s="117">
        <v>1</v>
      </c>
      <c r="BL10" s="117"/>
      <c r="BM10" s="117"/>
      <c r="BN10" s="119">
        <v>11</v>
      </c>
      <c r="BO10" s="120">
        <f>IF(P10=0,"",IF(BN10=0,"",(BN10/P10)))</f>
        <v>0.37931034482759</v>
      </c>
      <c r="BP10" s="121">
        <v>4</v>
      </c>
      <c r="BQ10" s="122">
        <f>IFERROR(BP10/BN10,"-")</f>
        <v>0.36363636363636</v>
      </c>
      <c r="BR10" s="123">
        <v>114000</v>
      </c>
      <c r="BS10" s="124">
        <f>IFERROR(BR10/BN10,"-")</f>
        <v>10363.636363636</v>
      </c>
      <c r="BT10" s="125"/>
      <c r="BU10" s="125">
        <v>1</v>
      </c>
      <c r="BV10" s="125">
        <v>3</v>
      </c>
      <c r="BW10" s="126">
        <v>10</v>
      </c>
      <c r="BX10" s="127">
        <f>IF(P10=0,"",IF(BW10=0,"",(BW10/P10)))</f>
        <v>0.3448275862069</v>
      </c>
      <c r="BY10" s="128">
        <v>6</v>
      </c>
      <c r="BZ10" s="129">
        <f>IFERROR(BY10/BW10,"-")</f>
        <v>0.6</v>
      </c>
      <c r="CA10" s="130">
        <v>1054000</v>
      </c>
      <c r="CB10" s="131">
        <f>IFERROR(CA10/BW10,"-")</f>
        <v>105400</v>
      </c>
      <c r="CC10" s="132">
        <v>1</v>
      </c>
      <c r="CD10" s="132"/>
      <c r="CE10" s="132">
        <v>5</v>
      </c>
      <c r="CF10" s="133">
        <v>2</v>
      </c>
      <c r="CG10" s="134">
        <f>IF(P10=0,"",IF(CF10=0,"",(CF10/P10)))</f>
        <v>0.068965517241379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11</v>
      </c>
      <c r="CP10" s="141">
        <v>1171000</v>
      </c>
      <c r="CQ10" s="141">
        <v>498000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2.1087719298246</v>
      </c>
      <c r="B11" s="203" t="s">
        <v>80</v>
      </c>
      <c r="C11" s="203"/>
      <c r="D11" s="203" t="s">
        <v>81</v>
      </c>
      <c r="E11" s="203" t="s">
        <v>64</v>
      </c>
      <c r="F11" s="203" t="s">
        <v>65</v>
      </c>
      <c r="G11" s="203" t="s">
        <v>82</v>
      </c>
      <c r="H11" s="90" t="s">
        <v>67</v>
      </c>
      <c r="I11" s="204" t="s">
        <v>83</v>
      </c>
      <c r="J11" s="188">
        <v>570000</v>
      </c>
      <c r="K11" s="81">
        <v>0</v>
      </c>
      <c r="L11" s="81">
        <v>0</v>
      </c>
      <c r="M11" s="81">
        <v>106</v>
      </c>
      <c r="N11" s="91">
        <v>13</v>
      </c>
      <c r="O11" s="92">
        <v>1</v>
      </c>
      <c r="P11" s="93">
        <f>N11+O11</f>
        <v>14</v>
      </c>
      <c r="Q11" s="82">
        <f>IFERROR(P11/M11,"-")</f>
        <v>0.13207547169811</v>
      </c>
      <c r="R11" s="81">
        <v>1</v>
      </c>
      <c r="S11" s="81">
        <v>4</v>
      </c>
      <c r="T11" s="82">
        <f>IFERROR(S11/(O11+P11),"-")</f>
        <v>0.26666666666667</v>
      </c>
      <c r="U11" s="182">
        <f>IFERROR(J11/SUM(P11:P16),"-")</f>
        <v>10961.538461538</v>
      </c>
      <c r="V11" s="84">
        <v>6</v>
      </c>
      <c r="W11" s="82">
        <f>IF(P11=0,"-",V11/P11)</f>
        <v>0.42857142857143</v>
      </c>
      <c r="X11" s="186">
        <v>302000</v>
      </c>
      <c r="Y11" s="187">
        <f>IFERROR(X11/P11,"-")</f>
        <v>21571.428571429</v>
      </c>
      <c r="Z11" s="187">
        <f>IFERROR(X11/V11,"-")</f>
        <v>50333.333333333</v>
      </c>
      <c r="AA11" s="188">
        <f>SUM(X11:X16)-SUM(J11:J16)</f>
        <v>632000</v>
      </c>
      <c r="AB11" s="85">
        <f>SUM(X11:X16)/SUM(J11:J16)</f>
        <v>2.1087719298246</v>
      </c>
      <c r="AC11" s="79"/>
      <c r="AD11" s="94">
        <v>1</v>
      </c>
      <c r="AE11" s="95">
        <f>IF(P11=0,"",IF(AD11=0,"",(AD11/P11)))</f>
        <v>0.071428571428571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2</v>
      </c>
      <c r="AN11" s="101">
        <f>IF(P11=0,"",IF(AM11=0,"",(AM11/P11)))</f>
        <v>0.14285714285714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0.14285714285714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6</v>
      </c>
      <c r="BO11" s="120">
        <f>IF(P11=0,"",IF(BN11=0,"",(BN11/P11)))</f>
        <v>0.42857142857143</v>
      </c>
      <c r="BP11" s="121">
        <v>3</v>
      </c>
      <c r="BQ11" s="122">
        <f>IFERROR(BP11/BN11,"-")</f>
        <v>0.5</v>
      </c>
      <c r="BR11" s="123">
        <v>238000</v>
      </c>
      <c r="BS11" s="124">
        <f>IFERROR(BR11/BN11,"-")</f>
        <v>39666.666666667</v>
      </c>
      <c r="BT11" s="125"/>
      <c r="BU11" s="125">
        <v>1</v>
      </c>
      <c r="BV11" s="125">
        <v>2</v>
      </c>
      <c r="BW11" s="126">
        <v>2</v>
      </c>
      <c r="BX11" s="127">
        <f>IF(P11=0,"",IF(BW11=0,"",(BW11/P11)))</f>
        <v>0.14285714285714</v>
      </c>
      <c r="BY11" s="128">
        <v>2</v>
      </c>
      <c r="BZ11" s="129">
        <f>IFERROR(BY11/BW11,"-")</f>
        <v>1</v>
      </c>
      <c r="CA11" s="130">
        <v>54000</v>
      </c>
      <c r="CB11" s="131">
        <f>IFERROR(CA11/BW11,"-")</f>
        <v>27000</v>
      </c>
      <c r="CC11" s="132"/>
      <c r="CD11" s="132">
        <v>1</v>
      </c>
      <c r="CE11" s="132">
        <v>1</v>
      </c>
      <c r="CF11" s="133">
        <v>1</v>
      </c>
      <c r="CG11" s="134">
        <f>IF(P11=0,"",IF(CF11=0,"",(CF11/P11)))</f>
        <v>0.071428571428571</v>
      </c>
      <c r="CH11" s="135">
        <v>1</v>
      </c>
      <c r="CI11" s="136">
        <f>IFERROR(CH11/CF11,"-")</f>
        <v>1</v>
      </c>
      <c r="CJ11" s="137">
        <v>10000</v>
      </c>
      <c r="CK11" s="138">
        <f>IFERROR(CJ11/CF11,"-")</f>
        <v>10000</v>
      </c>
      <c r="CL11" s="139"/>
      <c r="CM11" s="139">
        <v>1</v>
      </c>
      <c r="CN11" s="139"/>
      <c r="CO11" s="140">
        <v>6</v>
      </c>
      <c r="CP11" s="141">
        <v>302000</v>
      </c>
      <c r="CQ11" s="141">
        <v>201000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81</v>
      </c>
      <c r="E12" s="203" t="s">
        <v>64</v>
      </c>
      <c r="F12" s="203" t="s">
        <v>78</v>
      </c>
      <c r="G12" s="203"/>
      <c r="H12" s="90"/>
      <c r="I12" s="90"/>
      <c r="J12" s="188"/>
      <c r="K12" s="81">
        <v>0</v>
      </c>
      <c r="L12" s="81">
        <v>0</v>
      </c>
      <c r="M12" s="81">
        <v>54</v>
      </c>
      <c r="N12" s="91">
        <v>14</v>
      </c>
      <c r="O12" s="92">
        <v>0</v>
      </c>
      <c r="P12" s="93">
        <f>N12+O12</f>
        <v>14</v>
      </c>
      <c r="Q12" s="82">
        <f>IFERROR(P12/M12,"-")</f>
        <v>0.25925925925926</v>
      </c>
      <c r="R12" s="81">
        <v>1</v>
      </c>
      <c r="S12" s="81">
        <v>1</v>
      </c>
      <c r="T12" s="82">
        <f>IFERROR(S12/(O12+P12),"-")</f>
        <v>0.071428571428571</v>
      </c>
      <c r="U12" s="182"/>
      <c r="V12" s="84">
        <v>2</v>
      </c>
      <c r="W12" s="82">
        <f>IF(P12=0,"-",V12/P12)</f>
        <v>0.14285714285714</v>
      </c>
      <c r="X12" s="186">
        <v>56000</v>
      </c>
      <c r="Y12" s="187">
        <f>IFERROR(X12/P12,"-")</f>
        <v>4000</v>
      </c>
      <c r="Z12" s="187">
        <f>IFERROR(X12/V12,"-")</f>
        <v>28000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0.071428571428571</v>
      </c>
      <c r="AO12" s="100">
        <v>1</v>
      </c>
      <c r="AP12" s="102">
        <f>IFERROR(AP12/AM12,"-")</f>
        <v>0</v>
      </c>
      <c r="AQ12" s="103">
        <v>16000</v>
      </c>
      <c r="AR12" s="104">
        <f>IFERROR(AQ12/AM12,"-")</f>
        <v>16000</v>
      </c>
      <c r="AS12" s="105"/>
      <c r="AT12" s="105"/>
      <c r="AU12" s="105">
        <v>1</v>
      </c>
      <c r="AV12" s="106">
        <v>1</v>
      </c>
      <c r="AW12" s="107">
        <f>IF(P12=0,"",IF(AV12=0,"",(AV12/P12)))</f>
        <v>0.071428571428571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7</v>
      </c>
      <c r="BO12" s="120">
        <f>IF(P12=0,"",IF(BN12=0,"",(BN12/P12)))</f>
        <v>0.5</v>
      </c>
      <c r="BP12" s="121">
        <v>1</v>
      </c>
      <c r="BQ12" s="122">
        <f>IFERROR(BP12/BN12,"-")</f>
        <v>0.14285714285714</v>
      </c>
      <c r="BR12" s="123">
        <v>40000</v>
      </c>
      <c r="BS12" s="124">
        <f>IFERROR(BR12/BN12,"-")</f>
        <v>5714.2857142857</v>
      </c>
      <c r="BT12" s="125"/>
      <c r="BU12" s="125"/>
      <c r="BV12" s="125">
        <v>1</v>
      </c>
      <c r="BW12" s="126">
        <v>4</v>
      </c>
      <c r="BX12" s="127">
        <f>IF(P12=0,"",IF(BW12=0,"",(BW12/P12)))</f>
        <v>0.28571428571429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0.071428571428571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56000</v>
      </c>
      <c r="CQ12" s="141">
        <v>40000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86</v>
      </c>
      <c r="E13" s="203" t="s">
        <v>87</v>
      </c>
      <c r="F13" s="203" t="s">
        <v>88</v>
      </c>
      <c r="G13" s="203" t="s">
        <v>89</v>
      </c>
      <c r="H13" s="90" t="s">
        <v>90</v>
      </c>
      <c r="I13" s="205" t="s">
        <v>91</v>
      </c>
      <c r="J13" s="188"/>
      <c r="K13" s="81">
        <v>0</v>
      </c>
      <c r="L13" s="81">
        <v>0</v>
      </c>
      <c r="M13" s="81">
        <v>96</v>
      </c>
      <c r="N13" s="91">
        <v>7</v>
      </c>
      <c r="O13" s="92">
        <v>0</v>
      </c>
      <c r="P13" s="93">
        <f>N13+O13</f>
        <v>7</v>
      </c>
      <c r="Q13" s="82">
        <f>IFERROR(P13/M13,"-")</f>
        <v>0.072916666666667</v>
      </c>
      <c r="R13" s="81">
        <v>1</v>
      </c>
      <c r="S13" s="81">
        <v>2</v>
      </c>
      <c r="T13" s="82">
        <f>IFERROR(S13/(O13+P13),"-")</f>
        <v>0.28571428571429</v>
      </c>
      <c r="U13" s="182"/>
      <c r="V13" s="84">
        <v>6</v>
      </c>
      <c r="W13" s="82">
        <f>IF(P13=0,"-",V13/P13)</f>
        <v>0.85714285714286</v>
      </c>
      <c r="X13" s="186">
        <v>67000</v>
      </c>
      <c r="Y13" s="187">
        <f>IFERROR(X13/P13,"-")</f>
        <v>9571.4285714286</v>
      </c>
      <c r="Z13" s="187">
        <f>IFERROR(X13/V13,"-")</f>
        <v>11166.666666667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0.14285714285714</v>
      </c>
      <c r="BG13" s="112">
        <v>1</v>
      </c>
      <c r="BH13" s="114">
        <f>IFERROR(BG13/BE13,"-")</f>
        <v>1</v>
      </c>
      <c r="BI13" s="115">
        <v>5000</v>
      </c>
      <c r="BJ13" s="116">
        <f>IFERROR(BI13/BE13,"-")</f>
        <v>5000</v>
      </c>
      <c r="BK13" s="117">
        <v>1</v>
      </c>
      <c r="BL13" s="117"/>
      <c r="BM13" s="117"/>
      <c r="BN13" s="119">
        <v>2</v>
      </c>
      <c r="BO13" s="120">
        <f>IF(P13=0,"",IF(BN13=0,"",(BN13/P13)))</f>
        <v>0.28571428571429</v>
      </c>
      <c r="BP13" s="121">
        <v>2</v>
      </c>
      <c r="BQ13" s="122">
        <f>IFERROR(BP13/BN13,"-")</f>
        <v>1</v>
      </c>
      <c r="BR13" s="123">
        <v>48000</v>
      </c>
      <c r="BS13" s="124">
        <f>IFERROR(BR13/BN13,"-")</f>
        <v>24000</v>
      </c>
      <c r="BT13" s="125">
        <v>1</v>
      </c>
      <c r="BU13" s="125"/>
      <c r="BV13" s="125">
        <v>1</v>
      </c>
      <c r="BW13" s="126">
        <v>4</v>
      </c>
      <c r="BX13" s="127">
        <f>IF(P13=0,"",IF(BW13=0,"",(BW13/P13)))</f>
        <v>0.57142857142857</v>
      </c>
      <c r="BY13" s="128">
        <v>3</v>
      </c>
      <c r="BZ13" s="129">
        <f>IFERROR(BY13/BW13,"-")</f>
        <v>0.75</v>
      </c>
      <c r="CA13" s="130">
        <v>14000</v>
      </c>
      <c r="CB13" s="131">
        <f>IFERROR(CA13/BW13,"-")</f>
        <v>3500</v>
      </c>
      <c r="CC13" s="132">
        <v>2</v>
      </c>
      <c r="CD13" s="132">
        <v>1</v>
      </c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6</v>
      </c>
      <c r="CP13" s="141">
        <v>67000</v>
      </c>
      <c r="CQ13" s="141">
        <v>45000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92</v>
      </c>
      <c r="C14" s="203"/>
      <c r="D14" s="203" t="s">
        <v>86</v>
      </c>
      <c r="E14" s="203" t="s">
        <v>87</v>
      </c>
      <c r="F14" s="203" t="s">
        <v>78</v>
      </c>
      <c r="G14" s="203"/>
      <c r="H14" s="90"/>
      <c r="I14" s="90"/>
      <c r="J14" s="188"/>
      <c r="K14" s="81">
        <v>0</v>
      </c>
      <c r="L14" s="81">
        <v>0</v>
      </c>
      <c r="M14" s="81">
        <v>11</v>
      </c>
      <c r="N14" s="91">
        <v>6</v>
      </c>
      <c r="O14" s="92">
        <v>0</v>
      </c>
      <c r="P14" s="93">
        <f>N14+O14</f>
        <v>6</v>
      </c>
      <c r="Q14" s="82">
        <f>IFERROR(P14/M14,"-")</f>
        <v>0.54545454545455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3</v>
      </c>
      <c r="W14" s="82">
        <f>IF(P14=0,"-",V14/P14)</f>
        <v>0.5</v>
      </c>
      <c r="X14" s="186">
        <v>373000</v>
      </c>
      <c r="Y14" s="187">
        <f>IFERROR(X14/P14,"-")</f>
        <v>62166.666666667</v>
      </c>
      <c r="Z14" s="187">
        <f>IFERROR(X14/V14,"-")</f>
        <v>124333.33333333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0.16666666666667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0.16666666666667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4</v>
      </c>
      <c r="BX14" s="127">
        <f>IF(P14=0,"",IF(BW14=0,"",(BW14/P14)))</f>
        <v>0.66666666666667</v>
      </c>
      <c r="BY14" s="128">
        <v>3</v>
      </c>
      <c r="BZ14" s="129">
        <f>IFERROR(BY14/BW14,"-")</f>
        <v>0.75</v>
      </c>
      <c r="CA14" s="130">
        <v>373000</v>
      </c>
      <c r="CB14" s="131">
        <f>IFERROR(CA14/BW14,"-")</f>
        <v>93250</v>
      </c>
      <c r="CC14" s="132"/>
      <c r="CD14" s="132"/>
      <c r="CE14" s="132">
        <v>3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373000</v>
      </c>
      <c r="CQ14" s="141">
        <v>285000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93</v>
      </c>
      <c r="C15" s="203"/>
      <c r="D15" s="203" t="s">
        <v>94</v>
      </c>
      <c r="E15" s="203" t="s">
        <v>64</v>
      </c>
      <c r="F15" s="203" t="s">
        <v>65</v>
      </c>
      <c r="G15" s="203" t="s">
        <v>89</v>
      </c>
      <c r="H15" s="90" t="s">
        <v>90</v>
      </c>
      <c r="I15" s="90" t="s">
        <v>95</v>
      </c>
      <c r="J15" s="188"/>
      <c r="K15" s="81">
        <v>0</v>
      </c>
      <c r="L15" s="81">
        <v>0</v>
      </c>
      <c r="M15" s="81">
        <v>24</v>
      </c>
      <c r="N15" s="91">
        <v>5</v>
      </c>
      <c r="O15" s="92">
        <v>0</v>
      </c>
      <c r="P15" s="93">
        <f>N15+O15</f>
        <v>5</v>
      </c>
      <c r="Q15" s="82">
        <f>IFERROR(P15/M15,"-")</f>
        <v>0.20833333333333</v>
      </c>
      <c r="R15" s="81">
        <v>1</v>
      </c>
      <c r="S15" s="81">
        <v>2</v>
      </c>
      <c r="T15" s="82">
        <f>IFERROR(S15/(O15+P15),"-")</f>
        <v>0.4</v>
      </c>
      <c r="U15" s="182"/>
      <c r="V15" s="84">
        <v>2</v>
      </c>
      <c r="W15" s="82">
        <f>IF(P15=0,"-",V15/P15)</f>
        <v>0.4</v>
      </c>
      <c r="X15" s="186">
        <v>68000</v>
      </c>
      <c r="Y15" s="187">
        <f>IFERROR(X15/P15,"-")</f>
        <v>13600</v>
      </c>
      <c r="Z15" s="187">
        <f>IFERROR(X15/V15,"-")</f>
        <v>34000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3</v>
      </c>
      <c r="BO15" s="120">
        <f>IF(P15=0,"",IF(BN15=0,"",(BN15/P15)))</f>
        <v>0.6</v>
      </c>
      <c r="BP15" s="121">
        <v>1</v>
      </c>
      <c r="BQ15" s="122">
        <f>IFERROR(BP15/BN15,"-")</f>
        <v>0.33333333333333</v>
      </c>
      <c r="BR15" s="123">
        <v>42000</v>
      </c>
      <c r="BS15" s="124">
        <f>IFERROR(BR15/BN15,"-")</f>
        <v>14000</v>
      </c>
      <c r="BT15" s="125"/>
      <c r="BU15" s="125"/>
      <c r="BV15" s="125">
        <v>1</v>
      </c>
      <c r="BW15" s="126">
        <v>2</v>
      </c>
      <c r="BX15" s="127">
        <f>IF(P15=0,"",IF(BW15=0,"",(BW15/P15)))</f>
        <v>0.4</v>
      </c>
      <c r="BY15" s="128">
        <v>1</v>
      </c>
      <c r="BZ15" s="129">
        <f>IFERROR(BY15/BW15,"-")</f>
        <v>0.5</v>
      </c>
      <c r="CA15" s="130">
        <v>26000</v>
      </c>
      <c r="CB15" s="131">
        <f>IFERROR(CA15/BW15,"-")</f>
        <v>13000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68000</v>
      </c>
      <c r="CQ15" s="141">
        <v>42000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96</v>
      </c>
      <c r="C16" s="203"/>
      <c r="D16" s="203" t="s">
        <v>94</v>
      </c>
      <c r="E16" s="203" t="s">
        <v>64</v>
      </c>
      <c r="F16" s="203" t="s">
        <v>78</v>
      </c>
      <c r="G16" s="203"/>
      <c r="H16" s="90"/>
      <c r="I16" s="90"/>
      <c r="J16" s="188"/>
      <c r="K16" s="81">
        <v>0</v>
      </c>
      <c r="L16" s="81">
        <v>0</v>
      </c>
      <c r="M16" s="81">
        <v>34</v>
      </c>
      <c r="N16" s="91">
        <v>6</v>
      </c>
      <c r="O16" s="92">
        <v>0</v>
      </c>
      <c r="P16" s="93">
        <f>N16+O16</f>
        <v>6</v>
      </c>
      <c r="Q16" s="82">
        <f>IFERROR(P16/M16,"-")</f>
        <v>0.17647058823529</v>
      </c>
      <c r="R16" s="81">
        <v>3</v>
      </c>
      <c r="S16" s="81">
        <v>0</v>
      </c>
      <c r="T16" s="82">
        <f>IFERROR(S16/(O16+P16),"-")</f>
        <v>0</v>
      </c>
      <c r="U16" s="182"/>
      <c r="V16" s="84">
        <v>4</v>
      </c>
      <c r="W16" s="82">
        <f>IF(P16=0,"-",V16/P16)</f>
        <v>0.66666666666667</v>
      </c>
      <c r="X16" s="186">
        <v>336000</v>
      </c>
      <c r="Y16" s="187">
        <f>IFERROR(X16/P16,"-")</f>
        <v>56000</v>
      </c>
      <c r="Z16" s="187">
        <f>IFERROR(X16/V16,"-")</f>
        <v>84000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0.16666666666667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0.33333333333333</v>
      </c>
      <c r="BP16" s="121">
        <v>2</v>
      </c>
      <c r="BQ16" s="122">
        <f>IFERROR(BP16/BN16,"-")</f>
        <v>1</v>
      </c>
      <c r="BR16" s="123">
        <v>159000</v>
      </c>
      <c r="BS16" s="124">
        <f>IFERROR(BR16/BN16,"-")</f>
        <v>79500</v>
      </c>
      <c r="BT16" s="125"/>
      <c r="BU16" s="125"/>
      <c r="BV16" s="125">
        <v>2</v>
      </c>
      <c r="BW16" s="126">
        <v>2</v>
      </c>
      <c r="BX16" s="127">
        <f>IF(P16=0,"",IF(BW16=0,"",(BW16/P16)))</f>
        <v>0.33333333333333</v>
      </c>
      <c r="BY16" s="128">
        <v>1</v>
      </c>
      <c r="BZ16" s="129">
        <f>IFERROR(BY16/BW16,"-")</f>
        <v>0.5</v>
      </c>
      <c r="CA16" s="130">
        <v>18000</v>
      </c>
      <c r="CB16" s="131">
        <f>IFERROR(CA16/BW16,"-")</f>
        <v>9000</v>
      </c>
      <c r="CC16" s="132"/>
      <c r="CD16" s="132"/>
      <c r="CE16" s="132">
        <v>1</v>
      </c>
      <c r="CF16" s="133">
        <v>1</v>
      </c>
      <c r="CG16" s="134">
        <f>IF(P16=0,"",IF(CF16=0,"",(CF16/P16)))</f>
        <v>0.16666666666667</v>
      </c>
      <c r="CH16" s="135">
        <v>1</v>
      </c>
      <c r="CI16" s="136">
        <f>IFERROR(CH16/CF16,"-")</f>
        <v>1</v>
      </c>
      <c r="CJ16" s="137">
        <v>159000</v>
      </c>
      <c r="CK16" s="138">
        <f>IFERROR(CJ16/CF16,"-")</f>
        <v>159000</v>
      </c>
      <c r="CL16" s="139"/>
      <c r="CM16" s="139"/>
      <c r="CN16" s="139">
        <v>1</v>
      </c>
      <c r="CO16" s="140">
        <v>4</v>
      </c>
      <c r="CP16" s="141">
        <v>336000</v>
      </c>
      <c r="CQ16" s="141">
        <v>159000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1.4642857142857</v>
      </c>
      <c r="B17" s="203" t="s">
        <v>97</v>
      </c>
      <c r="C17" s="203"/>
      <c r="D17" s="203" t="s">
        <v>94</v>
      </c>
      <c r="E17" s="203" t="s">
        <v>64</v>
      </c>
      <c r="F17" s="203" t="s">
        <v>65</v>
      </c>
      <c r="G17" s="203" t="s">
        <v>98</v>
      </c>
      <c r="H17" s="90" t="s">
        <v>99</v>
      </c>
      <c r="I17" s="90"/>
      <c r="J17" s="188">
        <v>280000</v>
      </c>
      <c r="K17" s="81">
        <v>0</v>
      </c>
      <c r="L17" s="81">
        <v>0</v>
      </c>
      <c r="M17" s="81">
        <v>17</v>
      </c>
      <c r="N17" s="91">
        <v>2</v>
      </c>
      <c r="O17" s="92">
        <v>0</v>
      </c>
      <c r="P17" s="93">
        <f>N17+O17</f>
        <v>2</v>
      </c>
      <c r="Q17" s="82">
        <f>IFERROR(P17/M17,"-")</f>
        <v>0.11764705882353</v>
      </c>
      <c r="R17" s="81">
        <v>0</v>
      </c>
      <c r="S17" s="81">
        <v>0</v>
      </c>
      <c r="T17" s="82">
        <f>IFERROR(S17/(O17+P17),"-")</f>
        <v>0</v>
      </c>
      <c r="U17" s="182">
        <f>IFERROR(J17/SUM(P17:P24),"-")</f>
        <v>9333.3333333333</v>
      </c>
      <c r="V17" s="84">
        <v>1</v>
      </c>
      <c r="W17" s="82">
        <f>IF(P17=0,"-",V17/P17)</f>
        <v>0.5</v>
      </c>
      <c r="X17" s="186">
        <v>8000</v>
      </c>
      <c r="Y17" s="187">
        <f>IFERROR(X17/P17,"-")</f>
        <v>4000</v>
      </c>
      <c r="Z17" s="187">
        <f>IFERROR(X17/V17,"-")</f>
        <v>8000</v>
      </c>
      <c r="AA17" s="188">
        <f>SUM(X17:X24)-SUM(J17:J24)</f>
        <v>130000</v>
      </c>
      <c r="AB17" s="85">
        <f>SUM(X17:X24)/SUM(J17:J24)</f>
        <v>1.4642857142857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0.5</v>
      </c>
      <c r="BG17" s="112">
        <v>1</v>
      </c>
      <c r="BH17" s="114">
        <f>IFERROR(BG17/BE17,"-")</f>
        <v>1</v>
      </c>
      <c r="BI17" s="115">
        <v>8000</v>
      </c>
      <c r="BJ17" s="116">
        <f>IFERROR(BI17/BE17,"-")</f>
        <v>8000</v>
      </c>
      <c r="BK17" s="117"/>
      <c r="BL17" s="117">
        <v>1</v>
      </c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8000</v>
      </c>
      <c r="CQ17" s="141">
        <v>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 t="s">
        <v>94</v>
      </c>
      <c r="E18" s="203" t="s">
        <v>64</v>
      </c>
      <c r="F18" s="203" t="s">
        <v>78</v>
      </c>
      <c r="G18" s="203"/>
      <c r="H18" s="90"/>
      <c r="I18" s="90"/>
      <c r="J18" s="188"/>
      <c r="K18" s="81">
        <v>0</v>
      </c>
      <c r="L18" s="81">
        <v>0</v>
      </c>
      <c r="M18" s="81">
        <v>3</v>
      </c>
      <c r="N18" s="91">
        <v>2</v>
      </c>
      <c r="O18" s="92">
        <v>0</v>
      </c>
      <c r="P18" s="93">
        <f>N18+O18</f>
        <v>2</v>
      </c>
      <c r="Q18" s="82">
        <f>IFERROR(P18/M18,"-")</f>
        <v>0.66666666666667</v>
      </c>
      <c r="R18" s="81">
        <v>0</v>
      </c>
      <c r="S18" s="81">
        <v>1</v>
      </c>
      <c r="T18" s="82">
        <f>IFERROR(S18/(O18+P18),"-")</f>
        <v>0.5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0.5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102</v>
      </c>
      <c r="E19" s="203" t="s">
        <v>103</v>
      </c>
      <c r="F19" s="203" t="s">
        <v>88</v>
      </c>
      <c r="G19" s="203" t="s">
        <v>98</v>
      </c>
      <c r="H19" s="90" t="s">
        <v>99</v>
      </c>
      <c r="I19" s="90"/>
      <c r="J19" s="188"/>
      <c r="K19" s="81">
        <v>0</v>
      </c>
      <c r="L19" s="81">
        <v>0</v>
      </c>
      <c r="M19" s="81">
        <v>28</v>
      </c>
      <c r="N19" s="91">
        <v>2</v>
      </c>
      <c r="O19" s="92">
        <v>0</v>
      </c>
      <c r="P19" s="93">
        <f>N19+O19</f>
        <v>2</v>
      </c>
      <c r="Q19" s="82">
        <f>IFERROR(P19/M19,"-")</f>
        <v>0.071428571428571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0.5</v>
      </c>
      <c r="X19" s="186">
        <v>10000</v>
      </c>
      <c r="Y19" s="187">
        <f>IFERROR(X19/P19,"-")</f>
        <v>5000</v>
      </c>
      <c r="Z19" s="187">
        <f>IFERROR(X19/V19,"-")</f>
        <v>10000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1</v>
      </c>
      <c r="BP19" s="121">
        <v>1</v>
      </c>
      <c r="BQ19" s="122">
        <f>IFERROR(BP19/BN19,"-")</f>
        <v>0.5</v>
      </c>
      <c r="BR19" s="123">
        <v>10000</v>
      </c>
      <c r="BS19" s="124">
        <f>IFERROR(BR19/BN19,"-")</f>
        <v>5000</v>
      </c>
      <c r="BT19" s="125"/>
      <c r="BU19" s="125">
        <v>1</v>
      </c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10000</v>
      </c>
      <c r="CQ19" s="141">
        <v>10000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104</v>
      </c>
      <c r="C20" s="203"/>
      <c r="D20" s="203" t="s">
        <v>102</v>
      </c>
      <c r="E20" s="203" t="s">
        <v>103</v>
      </c>
      <c r="F20" s="203" t="s">
        <v>78</v>
      </c>
      <c r="G20" s="203"/>
      <c r="H20" s="90"/>
      <c r="I20" s="90"/>
      <c r="J20" s="188"/>
      <c r="K20" s="81">
        <v>0</v>
      </c>
      <c r="L20" s="81">
        <v>0</v>
      </c>
      <c r="M20" s="81">
        <v>34</v>
      </c>
      <c r="N20" s="91">
        <v>8</v>
      </c>
      <c r="O20" s="92">
        <v>1</v>
      </c>
      <c r="P20" s="93">
        <f>N20+O20</f>
        <v>9</v>
      </c>
      <c r="Q20" s="82">
        <f>IFERROR(P20/M20,"-")</f>
        <v>0.26470588235294</v>
      </c>
      <c r="R20" s="81">
        <v>1</v>
      </c>
      <c r="S20" s="81">
        <v>1</v>
      </c>
      <c r="T20" s="82">
        <f>IFERROR(S20/(O20+P20),"-")</f>
        <v>0.1</v>
      </c>
      <c r="U20" s="182"/>
      <c r="V20" s="84">
        <v>1</v>
      </c>
      <c r="W20" s="82">
        <f>IF(P20=0,"-",V20/P20)</f>
        <v>0.11111111111111</v>
      </c>
      <c r="X20" s="186">
        <v>281000</v>
      </c>
      <c r="Y20" s="187">
        <f>IFERROR(X20/P20,"-")</f>
        <v>31222.222222222</v>
      </c>
      <c r="Z20" s="187">
        <f>IFERROR(X20/V20,"-")</f>
        <v>281000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0.11111111111111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4</v>
      </c>
      <c r="BF20" s="113">
        <f>IF(P20=0,"",IF(BE20=0,"",(BE20/P20)))</f>
        <v>0.44444444444444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0.11111111111111</v>
      </c>
      <c r="BP20" s="121">
        <v>1</v>
      </c>
      <c r="BQ20" s="122">
        <f>IFERROR(BP20/BN20,"-")</f>
        <v>1</v>
      </c>
      <c r="BR20" s="123">
        <v>281000</v>
      </c>
      <c r="BS20" s="124">
        <f>IFERROR(BR20/BN20,"-")</f>
        <v>281000</v>
      </c>
      <c r="BT20" s="125"/>
      <c r="BU20" s="125"/>
      <c r="BV20" s="125">
        <v>1</v>
      </c>
      <c r="BW20" s="126">
        <v>2</v>
      </c>
      <c r="BX20" s="127">
        <f>IF(P20=0,"",IF(BW20=0,"",(BW20/P20)))</f>
        <v>0.22222222222222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0.11111111111111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1</v>
      </c>
      <c r="CP20" s="141">
        <v>281000</v>
      </c>
      <c r="CQ20" s="141">
        <v>281000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105</v>
      </c>
      <c r="C21" s="203"/>
      <c r="D21" s="203" t="s">
        <v>86</v>
      </c>
      <c r="E21" s="203" t="s">
        <v>87</v>
      </c>
      <c r="F21" s="203" t="s">
        <v>65</v>
      </c>
      <c r="G21" s="203" t="s">
        <v>98</v>
      </c>
      <c r="H21" s="90" t="s">
        <v>99</v>
      </c>
      <c r="I21" s="90"/>
      <c r="J21" s="188"/>
      <c r="K21" s="81">
        <v>0</v>
      </c>
      <c r="L21" s="81">
        <v>0</v>
      </c>
      <c r="M21" s="81">
        <v>43</v>
      </c>
      <c r="N21" s="91">
        <v>6</v>
      </c>
      <c r="O21" s="92">
        <v>0</v>
      </c>
      <c r="P21" s="93">
        <f>N21+O21</f>
        <v>6</v>
      </c>
      <c r="Q21" s="82">
        <f>IFERROR(P21/M21,"-")</f>
        <v>0.13953488372093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0.16666666666667</v>
      </c>
      <c r="X21" s="186">
        <v>25000</v>
      </c>
      <c r="Y21" s="187">
        <f>IFERROR(X21/P21,"-")</f>
        <v>4166.6666666667</v>
      </c>
      <c r="Z21" s="187">
        <f>IFERROR(X21/V21,"-")</f>
        <v>25000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3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0.16666666666667</v>
      </c>
      <c r="CH21" s="135">
        <v>1</v>
      </c>
      <c r="CI21" s="136">
        <f>IFERROR(CH21/CF21,"-")</f>
        <v>1</v>
      </c>
      <c r="CJ21" s="137">
        <v>25000</v>
      </c>
      <c r="CK21" s="138">
        <f>IFERROR(CJ21/CF21,"-")</f>
        <v>25000</v>
      </c>
      <c r="CL21" s="139"/>
      <c r="CM21" s="139"/>
      <c r="CN21" s="139">
        <v>1</v>
      </c>
      <c r="CO21" s="140">
        <v>1</v>
      </c>
      <c r="CP21" s="141">
        <v>25000</v>
      </c>
      <c r="CQ21" s="141">
        <v>25000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106</v>
      </c>
      <c r="C22" s="203"/>
      <c r="D22" s="203" t="s">
        <v>86</v>
      </c>
      <c r="E22" s="203" t="s">
        <v>87</v>
      </c>
      <c r="F22" s="203" t="s">
        <v>78</v>
      </c>
      <c r="G22" s="203"/>
      <c r="H22" s="90"/>
      <c r="I22" s="90"/>
      <c r="J22" s="188"/>
      <c r="K22" s="81">
        <v>0</v>
      </c>
      <c r="L22" s="81">
        <v>0</v>
      </c>
      <c r="M22" s="81">
        <v>10</v>
      </c>
      <c r="N22" s="91">
        <v>4</v>
      </c>
      <c r="O22" s="92">
        <v>0</v>
      </c>
      <c r="P22" s="93">
        <f>N22+O22</f>
        <v>4</v>
      </c>
      <c r="Q22" s="82">
        <f>IFERROR(P22/M22,"-")</f>
        <v>0.4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1</v>
      </c>
      <c r="W22" s="82">
        <f>IF(P22=0,"-",V22/P22)</f>
        <v>0.25</v>
      </c>
      <c r="X22" s="186">
        <v>48000</v>
      </c>
      <c r="Y22" s="187">
        <f>IFERROR(X22/P22,"-")</f>
        <v>12000</v>
      </c>
      <c r="Z22" s="187">
        <f>IFERROR(X22/V22,"-")</f>
        <v>48000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0.75</v>
      </c>
      <c r="BP22" s="121">
        <v>1</v>
      </c>
      <c r="BQ22" s="122">
        <f>IFERROR(BP22/BN22,"-")</f>
        <v>0.33333333333333</v>
      </c>
      <c r="BR22" s="123">
        <v>48000</v>
      </c>
      <c r="BS22" s="124">
        <f>IFERROR(BR22/BN22,"-")</f>
        <v>16000</v>
      </c>
      <c r="BT22" s="125"/>
      <c r="BU22" s="125"/>
      <c r="BV22" s="125">
        <v>1</v>
      </c>
      <c r="BW22" s="126">
        <v>1</v>
      </c>
      <c r="BX22" s="127">
        <f>IF(P22=0,"",IF(BW22=0,"",(BW22/P22)))</f>
        <v>0.25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48000</v>
      </c>
      <c r="CQ22" s="141">
        <v>48000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107</v>
      </c>
      <c r="C23" s="203"/>
      <c r="D23" s="203" t="s">
        <v>108</v>
      </c>
      <c r="E23" s="203" t="s">
        <v>109</v>
      </c>
      <c r="F23" s="203" t="s">
        <v>88</v>
      </c>
      <c r="G23" s="203" t="s">
        <v>98</v>
      </c>
      <c r="H23" s="90" t="s">
        <v>99</v>
      </c>
      <c r="I23" s="90"/>
      <c r="J23" s="188"/>
      <c r="K23" s="81">
        <v>0</v>
      </c>
      <c r="L23" s="81">
        <v>0</v>
      </c>
      <c r="M23" s="81">
        <v>27</v>
      </c>
      <c r="N23" s="91">
        <v>3</v>
      </c>
      <c r="O23" s="92">
        <v>0</v>
      </c>
      <c r="P23" s="93">
        <f>N23+O23</f>
        <v>3</v>
      </c>
      <c r="Q23" s="82">
        <f>IFERROR(P23/M23,"-")</f>
        <v>0.11111111111111</v>
      </c>
      <c r="R23" s="81">
        <v>0</v>
      </c>
      <c r="S23" s="81">
        <v>1</v>
      </c>
      <c r="T23" s="82">
        <f>IFERROR(S23/(O23+P23),"-")</f>
        <v>0.33333333333333</v>
      </c>
      <c r="U23" s="182"/>
      <c r="V23" s="84">
        <v>2</v>
      </c>
      <c r="W23" s="82">
        <f>IF(P23=0,"-",V23/P23)</f>
        <v>0.66666666666667</v>
      </c>
      <c r="X23" s="186">
        <v>38000</v>
      </c>
      <c r="Y23" s="187">
        <f>IFERROR(X23/P23,"-")</f>
        <v>12666.666666667</v>
      </c>
      <c r="Z23" s="187">
        <f>IFERROR(X23/V23,"-")</f>
        <v>19000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0.33333333333333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>
        <v>1</v>
      </c>
      <c r="BQ23" s="122">
        <f>IFERROR(BP23/BN23,"-")</f>
        <v>1</v>
      </c>
      <c r="BR23" s="123">
        <v>3000</v>
      </c>
      <c r="BS23" s="124">
        <f>IFERROR(BR23/BN23,"-")</f>
        <v>3000</v>
      </c>
      <c r="BT23" s="125">
        <v>1</v>
      </c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0.33333333333333</v>
      </c>
      <c r="CH23" s="135">
        <v>1</v>
      </c>
      <c r="CI23" s="136">
        <f>IFERROR(CH23/CF23,"-")</f>
        <v>1</v>
      </c>
      <c r="CJ23" s="137">
        <v>35000</v>
      </c>
      <c r="CK23" s="138">
        <f>IFERROR(CJ23/CF23,"-")</f>
        <v>35000</v>
      </c>
      <c r="CL23" s="139"/>
      <c r="CM23" s="139"/>
      <c r="CN23" s="139">
        <v>1</v>
      </c>
      <c r="CO23" s="140">
        <v>2</v>
      </c>
      <c r="CP23" s="141">
        <v>38000</v>
      </c>
      <c r="CQ23" s="141">
        <v>35000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108</v>
      </c>
      <c r="E24" s="203" t="s">
        <v>109</v>
      </c>
      <c r="F24" s="203" t="s">
        <v>78</v>
      </c>
      <c r="G24" s="203"/>
      <c r="H24" s="90"/>
      <c r="I24" s="90"/>
      <c r="J24" s="188"/>
      <c r="K24" s="81">
        <v>0</v>
      </c>
      <c r="L24" s="81">
        <v>0</v>
      </c>
      <c r="M24" s="81">
        <v>3</v>
      </c>
      <c r="N24" s="91">
        <v>2</v>
      </c>
      <c r="O24" s="92">
        <v>0</v>
      </c>
      <c r="P24" s="93">
        <f>N24+O24</f>
        <v>2</v>
      </c>
      <c r="Q24" s="82">
        <f>IFERROR(P24/M24,"-")</f>
        <v>0.66666666666667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0.35333333333333</v>
      </c>
      <c r="B25" s="203" t="s">
        <v>111</v>
      </c>
      <c r="C25" s="203"/>
      <c r="D25" s="203" t="s">
        <v>86</v>
      </c>
      <c r="E25" s="203" t="s">
        <v>87</v>
      </c>
      <c r="F25" s="203" t="s">
        <v>65</v>
      </c>
      <c r="G25" s="203" t="s">
        <v>112</v>
      </c>
      <c r="H25" s="90" t="s">
        <v>67</v>
      </c>
      <c r="I25" s="205" t="s">
        <v>113</v>
      </c>
      <c r="J25" s="188">
        <v>150000</v>
      </c>
      <c r="K25" s="81">
        <v>0</v>
      </c>
      <c r="L25" s="81">
        <v>0</v>
      </c>
      <c r="M25" s="81">
        <v>83</v>
      </c>
      <c r="N25" s="91">
        <v>9</v>
      </c>
      <c r="O25" s="92">
        <v>0</v>
      </c>
      <c r="P25" s="93">
        <f>N25+O25</f>
        <v>9</v>
      </c>
      <c r="Q25" s="82">
        <f>IFERROR(P25/M25,"-")</f>
        <v>0.10843373493976</v>
      </c>
      <c r="R25" s="81">
        <v>0</v>
      </c>
      <c r="S25" s="81">
        <v>4</v>
      </c>
      <c r="T25" s="82">
        <f>IFERROR(S25/(O25+P25),"-")</f>
        <v>0.44444444444444</v>
      </c>
      <c r="U25" s="182">
        <f>IFERROR(J25/SUM(P25:P26),"-")</f>
        <v>12500</v>
      </c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>
        <f>SUM(X25:X26)-SUM(J25:J26)</f>
        <v>-97000</v>
      </c>
      <c r="AB25" s="85">
        <f>SUM(X25:X26)/SUM(J25:J26)</f>
        <v>0.35333333333333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2</v>
      </c>
      <c r="AN25" s="101">
        <f>IF(P25=0,"",IF(AM25=0,"",(AM25/P25)))</f>
        <v>0.22222222222222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1</v>
      </c>
      <c r="AW25" s="107">
        <f>IF(P25=0,"",IF(AV25=0,"",(AV25/P25)))</f>
        <v>0.11111111111111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3</v>
      </c>
      <c r="BF25" s="113">
        <f>IF(P25=0,"",IF(BE25=0,"",(BE25/P25)))</f>
        <v>0.33333333333333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0.22222222222222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0.11111111111111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114</v>
      </c>
      <c r="C26" s="203"/>
      <c r="D26" s="203" t="s">
        <v>86</v>
      </c>
      <c r="E26" s="203" t="s">
        <v>87</v>
      </c>
      <c r="F26" s="203" t="s">
        <v>78</v>
      </c>
      <c r="G26" s="203"/>
      <c r="H26" s="90"/>
      <c r="I26" s="90"/>
      <c r="J26" s="188"/>
      <c r="K26" s="81">
        <v>0</v>
      </c>
      <c r="L26" s="81">
        <v>0</v>
      </c>
      <c r="M26" s="81">
        <v>7</v>
      </c>
      <c r="N26" s="91">
        <v>3</v>
      </c>
      <c r="O26" s="92">
        <v>0</v>
      </c>
      <c r="P26" s="93">
        <f>N26+O26</f>
        <v>3</v>
      </c>
      <c r="Q26" s="82">
        <f>IFERROR(P26/M26,"-")</f>
        <v>0.42857142857143</v>
      </c>
      <c r="R26" s="81">
        <v>0</v>
      </c>
      <c r="S26" s="81">
        <v>1</v>
      </c>
      <c r="T26" s="82">
        <f>IFERROR(S26/(O26+P26),"-")</f>
        <v>0.33333333333333</v>
      </c>
      <c r="U26" s="182"/>
      <c r="V26" s="84">
        <v>1</v>
      </c>
      <c r="W26" s="82">
        <f>IF(P26=0,"-",V26/P26)</f>
        <v>0.33333333333333</v>
      </c>
      <c r="X26" s="186">
        <v>53000</v>
      </c>
      <c r="Y26" s="187">
        <f>IFERROR(X26/P26,"-")</f>
        <v>17666.666666667</v>
      </c>
      <c r="Z26" s="187">
        <f>IFERROR(X26/V26,"-")</f>
        <v>53000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0.66666666666667</v>
      </c>
      <c r="BG26" s="112">
        <v>1</v>
      </c>
      <c r="BH26" s="114">
        <f>IFERROR(BG26/BE26,"-")</f>
        <v>0.5</v>
      </c>
      <c r="BI26" s="115">
        <v>53000</v>
      </c>
      <c r="BJ26" s="116">
        <f>IFERROR(BI26/BE26,"-")</f>
        <v>26500</v>
      </c>
      <c r="BK26" s="117"/>
      <c r="BL26" s="117"/>
      <c r="BM26" s="117">
        <v>1</v>
      </c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0.33333333333333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53000</v>
      </c>
      <c r="CQ26" s="141">
        <v>53000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3.5666666666667</v>
      </c>
      <c r="B27" s="203" t="s">
        <v>115</v>
      </c>
      <c r="C27" s="203"/>
      <c r="D27" s="203" t="s">
        <v>94</v>
      </c>
      <c r="E27" s="203" t="s">
        <v>103</v>
      </c>
      <c r="F27" s="203" t="s">
        <v>88</v>
      </c>
      <c r="G27" s="203" t="s">
        <v>112</v>
      </c>
      <c r="H27" s="90" t="s">
        <v>90</v>
      </c>
      <c r="I27" s="90" t="s">
        <v>116</v>
      </c>
      <c r="J27" s="188">
        <v>90000</v>
      </c>
      <c r="K27" s="81">
        <v>0</v>
      </c>
      <c r="L27" s="81">
        <v>0</v>
      </c>
      <c r="M27" s="81">
        <v>27</v>
      </c>
      <c r="N27" s="91">
        <v>3</v>
      </c>
      <c r="O27" s="92">
        <v>0</v>
      </c>
      <c r="P27" s="93">
        <f>N27+O27</f>
        <v>3</v>
      </c>
      <c r="Q27" s="82">
        <f>IFERROR(P27/M27,"-")</f>
        <v>0.11111111111111</v>
      </c>
      <c r="R27" s="81">
        <v>0</v>
      </c>
      <c r="S27" s="81">
        <v>0</v>
      </c>
      <c r="T27" s="82">
        <f>IFERROR(S27/(O27+P27),"-")</f>
        <v>0</v>
      </c>
      <c r="U27" s="182">
        <f>IFERROR(J27/SUM(P27:P28),"-")</f>
        <v>18000</v>
      </c>
      <c r="V27" s="84">
        <v>1</v>
      </c>
      <c r="W27" s="82">
        <f>IF(P27=0,"-",V27/P27)</f>
        <v>0.33333333333333</v>
      </c>
      <c r="X27" s="186">
        <v>6000</v>
      </c>
      <c r="Y27" s="187">
        <f>IFERROR(X27/P27,"-")</f>
        <v>2000</v>
      </c>
      <c r="Z27" s="187">
        <f>IFERROR(X27/V27,"-")</f>
        <v>6000</v>
      </c>
      <c r="AA27" s="188">
        <f>SUM(X27:X28)-SUM(J27:J28)</f>
        <v>231000</v>
      </c>
      <c r="AB27" s="85">
        <f>SUM(X27:X28)/SUM(J27:J28)</f>
        <v>3.5666666666667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0.33333333333333</v>
      </c>
      <c r="BG27" s="112">
        <v>1</v>
      </c>
      <c r="BH27" s="114">
        <f>IFERROR(BG27/BE27,"-")</f>
        <v>1</v>
      </c>
      <c r="BI27" s="115">
        <v>6000</v>
      </c>
      <c r="BJ27" s="116">
        <f>IFERROR(BI27/BE27,"-")</f>
        <v>6000</v>
      </c>
      <c r="BK27" s="117"/>
      <c r="BL27" s="117">
        <v>1</v>
      </c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6000</v>
      </c>
      <c r="CQ27" s="141">
        <v>6000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117</v>
      </c>
      <c r="C28" s="203"/>
      <c r="D28" s="203" t="s">
        <v>94</v>
      </c>
      <c r="E28" s="203" t="s">
        <v>103</v>
      </c>
      <c r="F28" s="203" t="s">
        <v>78</v>
      </c>
      <c r="G28" s="203"/>
      <c r="H28" s="90"/>
      <c r="I28" s="90"/>
      <c r="J28" s="188"/>
      <c r="K28" s="81">
        <v>0</v>
      </c>
      <c r="L28" s="81">
        <v>0</v>
      </c>
      <c r="M28" s="81">
        <v>3</v>
      </c>
      <c r="N28" s="91">
        <v>2</v>
      </c>
      <c r="O28" s="92">
        <v>0</v>
      </c>
      <c r="P28" s="93">
        <f>N28+O28</f>
        <v>2</v>
      </c>
      <c r="Q28" s="82">
        <f>IFERROR(P28/M28,"-")</f>
        <v>0.66666666666667</v>
      </c>
      <c r="R28" s="81">
        <v>0</v>
      </c>
      <c r="S28" s="81">
        <v>1</v>
      </c>
      <c r="T28" s="82">
        <f>IFERROR(S28/(O28+P28),"-")</f>
        <v>0.5</v>
      </c>
      <c r="U28" s="182"/>
      <c r="V28" s="84">
        <v>1</v>
      </c>
      <c r="W28" s="82">
        <f>IF(P28=0,"-",V28/P28)</f>
        <v>0.5</v>
      </c>
      <c r="X28" s="186">
        <v>315000</v>
      </c>
      <c r="Y28" s="187">
        <f>IFERROR(X28/P28,"-")</f>
        <v>157500</v>
      </c>
      <c r="Z28" s="187">
        <f>IFERROR(X28/V28,"-")</f>
        <v>315000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0.5</v>
      </c>
      <c r="CH28" s="135">
        <v>1</v>
      </c>
      <c r="CI28" s="136">
        <f>IFERROR(CH28/CF28,"-")</f>
        <v>1</v>
      </c>
      <c r="CJ28" s="137">
        <v>315000</v>
      </c>
      <c r="CK28" s="138">
        <f>IFERROR(CJ28/CF28,"-")</f>
        <v>315000</v>
      </c>
      <c r="CL28" s="139"/>
      <c r="CM28" s="139"/>
      <c r="CN28" s="139">
        <v>1</v>
      </c>
      <c r="CO28" s="140">
        <v>1</v>
      </c>
      <c r="CP28" s="141">
        <v>315000</v>
      </c>
      <c r="CQ28" s="141">
        <v>315000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>
        <f>AB29</f>
        <v>0.13684210526316</v>
      </c>
      <c r="B29" s="203" t="s">
        <v>118</v>
      </c>
      <c r="C29" s="203"/>
      <c r="D29" s="203" t="s">
        <v>86</v>
      </c>
      <c r="E29" s="203" t="s">
        <v>87</v>
      </c>
      <c r="F29" s="203" t="s">
        <v>65</v>
      </c>
      <c r="G29" s="203" t="s">
        <v>98</v>
      </c>
      <c r="H29" s="90" t="s">
        <v>67</v>
      </c>
      <c r="I29" s="205" t="s">
        <v>71</v>
      </c>
      <c r="J29" s="188">
        <v>190000</v>
      </c>
      <c r="K29" s="81">
        <v>0</v>
      </c>
      <c r="L29" s="81">
        <v>0</v>
      </c>
      <c r="M29" s="81">
        <v>59</v>
      </c>
      <c r="N29" s="91">
        <v>6</v>
      </c>
      <c r="O29" s="92">
        <v>0</v>
      </c>
      <c r="P29" s="93">
        <f>N29+O29</f>
        <v>6</v>
      </c>
      <c r="Q29" s="82">
        <f>IFERROR(P29/M29,"-")</f>
        <v>0.10169491525424</v>
      </c>
      <c r="R29" s="81">
        <v>0</v>
      </c>
      <c r="S29" s="81">
        <v>3</v>
      </c>
      <c r="T29" s="82">
        <f>IFERROR(S29/(O29+P29),"-")</f>
        <v>0.5</v>
      </c>
      <c r="U29" s="182">
        <f>IFERROR(J29/SUM(P29:P30),"-")</f>
        <v>27142.857142857</v>
      </c>
      <c r="V29" s="84">
        <v>2</v>
      </c>
      <c r="W29" s="82">
        <f>IF(P29=0,"-",V29/P29)</f>
        <v>0.33333333333333</v>
      </c>
      <c r="X29" s="186">
        <v>26000</v>
      </c>
      <c r="Y29" s="187">
        <f>IFERROR(X29/P29,"-")</f>
        <v>4333.3333333333</v>
      </c>
      <c r="Z29" s="187">
        <f>IFERROR(X29/V29,"-")</f>
        <v>13000</v>
      </c>
      <c r="AA29" s="188">
        <f>SUM(X29:X30)-SUM(J29:J30)</f>
        <v>-164000</v>
      </c>
      <c r="AB29" s="85">
        <f>SUM(X29:X30)/SUM(J29:J30)</f>
        <v>0.13684210526316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6</v>
      </c>
      <c r="BO29" s="120">
        <f>IF(P29=0,"",IF(BN29=0,"",(BN29/P29)))</f>
        <v>1</v>
      </c>
      <c r="BP29" s="121">
        <v>2</v>
      </c>
      <c r="BQ29" s="122">
        <f>IFERROR(BP29/BN29,"-")</f>
        <v>0.33333333333333</v>
      </c>
      <c r="BR29" s="123">
        <v>26000</v>
      </c>
      <c r="BS29" s="124">
        <f>IFERROR(BR29/BN29,"-")</f>
        <v>4333.3333333333</v>
      </c>
      <c r="BT29" s="125"/>
      <c r="BU29" s="125">
        <v>2</v>
      </c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26000</v>
      </c>
      <c r="CQ29" s="141">
        <v>20000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86</v>
      </c>
      <c r="E30" s="203" t="s">
        <v>87</v>
      </c>
      <c r="F30" s="203" t="s">
        <v>78</v>
      </c>
      <c r="G30" s="203"/>
      <c r="H30" s="90"/>
      <c r="I30" s="90"/>
      <c r="J30" s="188"/>
      <c r="K30" s="81">
        <v>0</v>
      </c>
      <c r="L30" s="81">
        <v>0</v>
      </c>
      <c r="M30" s="81">
        <v>9</v>
      </c>
      <c r="N30" s="91">
        <v>1</v>
      </c>
      <c r="O30" s="92">
        <v>0</v>
      </c>
      <c r="P30" s="93">
        <f>N30+O30</f>
        <v>1</v>
      </c>
      <c r="Q30" s="82">
        <f>IFERROR(P30/M30,"-")</f>
        <v>0.11111111111111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1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1.8875</v>
      </c>
      <c r="B31" s="203" t="s">
        <v>120</v>
      </c>
      <c r="C31" s="203"/>
      <c r="D31" s="203" t="s">
        <v>94</v>
      </c>
      <c r="E31" s="203" t="s">
        <v>121</v>
      </c>
      <c r="F31" s="203" t="s">
        <v>65</v>
      </c>
      <c r="G31" s="203" t="s">
        <v>66</v>
      </c>
      <c r="H31" s="90" t="s">
        <v>122</v>
      </c>
      <c r="I31" s="90" t="s">
        <v>123</v>
      </c>
      <c r="J31" s="188">
        <v>400000</v>
      </c>
      <c r="K31" s="81">
        <v>0</v>
      </c>
      <c r="L31" s="81">
        <v>0</v>
      </c>
      <c r="M31" s="81">
        <v>103</v>
      </c>
      <c r="N31" s="91">
        <v>5</v>
      </c>
      <c r="O31" s="92">
        <v>0</v>
      </c>
      <c r="P31" s="93">
        <f>N31+O31</f>
        <v>5</v>
      </c>
      <c r="Q31" s="82">
        <f>IFERROR(P31/M31,"-")</f>
        <v>0.048543689320388</v>
      </c>
      <c r="R31" s="81">
        <v>1</v>
      </c>
      <c r="S31" s="81">
        <v>0</v>
      </c>
      <c r="T31" s="82">
        <f>IFERROR(S31/(O31+P31),"-")</f>
        <v>0</v>
      </c>
      <c r="U31" s="182">
        <f>IFERROR(J31/SUM(P31:P35),"-")</f>
        <v>11111.111111111</v>
      </c>
      <c r="V31" s="84">
        <v>1</v>
      </c>
      <c r="W31" s="82">
        <f>IF(P31=0,"-",V31/P31)</f>
        <v>0.2</v>
      </c>
      <c r="X31" s="186">
        <v>2000</v>
      </c>
      <c r="Y31" s="187">
        <f>IFERROR(X31/P31,"-")</f>
        <v>400</v>
      </c>
      <c r="Z31" s="187">
        <f>IFERROR(X31/V31,"-")</f>
        <v>2000</v>
      </c>
      <c r="AA31" s="188">
        <f>SUM(X31:X35)-SUM(J31:J35)</f>
        <v>355000</v>
      </c>
      <c r="AB31" s="85">
        <f>SUM(X31:X35)/SUM(J31:J35)</f>
        <v>1.8875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0.4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0.4</v>
      </c>
      <c r="BP31" s="121">
        <v>1</v>
      </c>
      <c r="BQ31" s="122">
        <f>IFERROR(BP31/BN31,"-")</f>
        <v>0.5</v>
      </c>
      <c r="BR31" s="123">
        <v>2000</v>
      </c>
      <c r="BS31" s="124">
        <f>IFERROR(BR31/BN31,"-")</f>
        <v>1000</v>
      </c>
      <c r="BT31" s="125">
        <v>1</v>
      </c>
      <c r="BU31" s="125"/>
      <c r="BV31" s="125"/>
      <c r="BW31" s="126">
        <v>1</v>
      </c>
      <c r="BX31" s="127">
        <f>IF(P31=0,"",IF(BW31=0,"",(BW31/P31)))</f>
        <v>0.2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2000</v>
      </c>
      <c r="CQ31" s="141">
        <v>2000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124</v>
      </c>
      <c r="C32" s="203"/>
      <c r="D32" s="203" t="s">
        <v>94</v>
      </c>
      <c r="E32" s="203" t="s">
        <v>125</v>
      </c>
      <c r="F32" s="203" t="s">
        <v>65</v>
      </c>
      <c r="G32" s="203"/>
      <c r="H32" s="90" t="s">
        <v>122</v>
      </c>
      <c r="I32" s="90"/>
      <c r="J32" s="188"/>
      <c r="K32" s="81">
        <v>0</v>
      </c>
      <c r="L32" s="81">
        <v>0</v>
      </c>
      <c r="M32" s="81">
        <v>153</v>
      </c>
      <c r="N32" s="91">
        <v>9</v>
      </c>
      <c r="O32" s="92">
        <v>0</v>
      </c>
      <c r="P32" s="93">
        <f>N32+O32</f>
        <v>9</v>
      </c>
      <c r="Q32" s="82">
        <f>IFERROR(P32/M32,"-")</f>
        <v>0.058823529411765</v>
      </c>
      <c r="R32" s="81">
        <v>0</v>
      </c>
      <c r="S32" s="81">
        <v>1</v>
      </c>
      <c r="T32" s="82">
        <f>IFERROR(S32/(O32+P32),"-")</f>
        <v>0.11111111111111</v>
      </c>
      <c r="U32" s="182"/>
      <c r="V32" s="84">
        <v>3</v>
      </c>
      <c r="W32" s="82">
        <f>IF(P32=0,"-",V32/P32)</f>
        <v>0.33333333333333</v>
      </c>
      <c r="X32" s="186">
        <v>64000</v>
      </c>
      <c r="Y32" s="187">
        <f>IFERROR(X32/P32,"-")</f>
        <v>7111.1111111111</v>
      </c>
      <c r="Z32" s="187">
        <f>IFERROR(X32/V32,"-")</f>
        <v>21333.333333333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3</v>
      </c>
      <c r="AW32" s="107">
        <f>IF(P32=0,"",IF(AV32=0,"",(AV32/P32)))</f>
        <v>0.33333333333333</v>
      </c>
      <c r="AX32" s="106">
        <v>1</v>
      </c>
      <c r="AY32" s="108">
        <f>IFERROR(AX32/AV32,"-")</f>
        <v>0.33333333333333</v>
      </c>
      <c r="AZ32" s="109">
        <v>18000</v>
      </c>
      <c r="BA32" s="110">
        <f>IFERROR(AZ32/AV32,"-")</f>
        <v>6000</v>
      </c>
      <c r="BB32" s="111"/>
      <c r="BC32" s="111"/>
      <c r="BD32" s="111">
        <v>1</v>
      </c>
      <c r="BE32" s="112">
        <v>1</v>
      </c>
      <c r="BF32" s="113">
        <f>IF(P32=0,"",IF(BE32=0,"",(BE32/P32)))</f>
        <v>0.11111111111111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0.11111111111111</v>
      </c>
      <c r="BP32" s="121">
        <v>1</v>
      </c>
      <c r="BQ32" s="122">
        <f>IFERROR(BP32/BN32,"-")</f>
        <v>1</v>
      </c>
      <c r="BR32" s="123">
        <v>38000</v>
      </c>
      <c r="BS32" s="124">
        <f>IFERROR(BR32/BN32,"-")</f>
        <v>38000</v>
      </c>
      <c r="BT32" s="125"/>
      <c r="BU32" s="125"/>
      <c r="BV32" s="125">
        <v>1</v>
      </c>
      <c r="BW32" s="126">
        <v>4</v>
      </c>
      <c r="BX32" s="127">
        <f>IF(P32=0,"",IF(BW32=0,"",(BW32/P32)))</f>
        <v>0.44444444444444</v>
      </c>
      <c r="BY32" s="128">
        <v>1</v>
      </c>
      <c r="BZ32" s="129">
        <f>IFERROR(BY32/BW32,"-")</f>
        <v>0.25</v>
      </c>
      <c r="CA32" s="130">
        <v>8000</v>
      </c>
      <c r="CB32" s="131">
        <f>IFERROR(CA32/BW32,"-")</f>
        <v>2000</v>
      </c>
      <c r="CC32" s="132"/>
      <c r="CD32" s="132">
        <v>1</v>
      </c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3</v>
      </c>
      <c r="CP32" s="141">
        <v>64000</v>
      </c>
      <c r="CQ32" s="141">
        <v>38000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126</v>
      </c>
      <c r="C33" s="203"/>
      <c r="D33" s="203" t="s">
        <v>94</v>
      </c>
      <c r="E33" s="203" t="s">
        <v>127</v>
      </c>
      <c r="F33" s="203" t="s">
        <v>65</v>
      </c>
      <c r="G33" s="203"/>
      <c r="H33" s="90" t="s">
        <v>122</v>
      </c>
      <c r="I33" s="90"/>
      <c r="J33" s="188"/>
      <c r="K33" s="81">
        <v>0</v>
      </c>
      <c r="L33" s="81">
        <v>0</v>
      </c>
      <c r="M33" s="81">
        <v>69</v>
      </c>
      <c r="N33" s="91">
        <v>7</v>
      </c>
      <c r="O33" s="92">
        <v>0</v>
      </c>
      <c r="P33" s="93">
        <f>N33+O33</f>
        <v>7</v>
      </c>
      <c r="Q33" s="82">
        <f>IFERROR(P33/M33,"-")</f>
        <v>0.10144927536232</v>
      </c>
      <c r="R33" s="81">
        <v>0</v>
      </c>
      <c r="S33" s="81">
        <v>2</v>
      </c>
      <c r="T33" s="82">
        <f>IFERROR(S33/(O33+P33),"-")</f>
        <v>0.28571428571429</v>
      </c>
      <c r="U33" s="182"/>
      <c r="V33" s="84">
        <v>2</v>
      </c>
      <c r="W33" s="82">
        <f>IF(P33=0,"-",V33/P33)</f>
        <v>0.28571428571429</v>
      </c>
      <c r="X33" s="186">
        <v>33000</v>
      </c>
      <c r="Y33" s="187">
        <f>IFERROR(X33/P33,"-")</f>
        <v>4714.2857142857</v>
      </c>
      <c r="Z33" s="187">
        <f>IFERROR(X33/V33,"-")</f>
        <v>16500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0.14285714285714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5</v>
      </c>
      <c r="BO33" s="120">
        <f>IF(P33=0,"",IF(BN33=0,"",(BN33/P33)))</f>
        <v>0.71428571428571</v>
      </c>
      <c r="BP33" s="121">
        <v>2</v>
      </c>
      <c r="BQ33" s="122">
        <f>IFERROR(BP33/BN33,"-")</f>
        <v>0.4</v>
      </c>
      <c r="BR33" s="123">
        <v>33000</v>
      </c>
      <c r="BS33" s="124">
        <f>IFERROR(BR33/BN33,"-")</f>
        <v>6600</v>
      </c>
      <c r="BT33" s="125">
        <v>1</v>
      </c>
      <c r="BU33" s="125"/>
      <c r="BV33" s="125">
        <v>1</v>
      </c>
      <c r="BW33" s="126">
        <v>1</v>
      </c>
      <c r="BX33" s="127">
        <f>IF(P33=0,"",IF(BW33=0,"",(BW33/P33)))</f>
        <v>0.14285714285714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33000</v>
      </c>
      <c r="CQ33" s="141">
        <v>30000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128</v>
      </c>
      <c r="C34" s="203"/>
      <c r="D34" s="203" t="s">
        <v>94</v>
      </c>
      <c r="E34" s="203" t="s">
        <v>129</v>
      </c>
      <c r="F34" s="203" t="s">
        <v>65</v>
      </c>
      <c r="G34" s="203"/>
      <c r="H34" s="90" t="s">
        <v>122</v>
      </c>
      <c r="I34" s="90"/>
      <c r="J34" s="188"/>
      <c r="K34" s="81">
        <v>0</v>
      </c>
      <c r="L34" s="81">
        <v>0</v>
      </c>
      <c r="M34" s="81">
        <v>43</v>
      </c>
      <c r="N34" s="91">
        <v>3</v>
      </c>
      <c r="O34" s="92">
        <v>0</v>
      </c>
      <c r="P34" s="93">
        <f>N34+O34</f>
        <v>3</v>
      </c>
      <c r="Q34" s="82">
        <f>IFERROR(P34/M34,"-")</f>
        <v>0.069767441860465</v>
      </c>
      <c r="R34" s="81">
        <v>0</v>
      </c>
      <c r="S34" s="81">
        <v>1</v>
      </c>
      <c r="T34" s="82">
        <f>IFERROR(S34/(O34+P34),"-")</f>
        <v>0.33333333333333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0.33333333333333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0.33333333333333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130</v>
      </c>
      <c r="C35" s="203"/>
      <c r="D35" s="203" t="s">
        <v>77</v>
      </c>
      <c r="E35" s="203" t="s">
        <v>77</v>
      </c>
      <c r="F35" s="203" t="s">
        <v>78</v>
      </c>
      <c r="G35" s="203"/>
      <c r="H35" s="90"/>
      <c r="I35" s="90"/>
      <c r="J35" s="188"/>
      <c r="K35" s="81">
        <v>0</v>
      </c>
      <c r="L35" s="81">
        <v>0</v>
      </c>
      <c r="M35" s="81">
        <v>124</v>
      </c>
      <c r="N35" s="91">
        <v>12</v>
      </c>
      <c r="O35" s="92">
        <v>0</v>
      </c>
      <c r="P35" s="93">
        <f>N35+O35</f>
        <v>12</v>
      </c>
      <c r="Q35" s="82">
        <f>IFERROR(P35/M35,"-")</f>
        <v>0.096774193548387</v>
      </c>
      <c r="R35" s="81">
        <v>3</v>
      </c>
      <c r="S35" s="81">
        <v>3</v>
      </c>
      <c r="T35" s="82">
        <f>IFERROR(S35/(O35+P35),"-")</f>
        <v>0.25</v>
      </c>
      <c r="U35" s="182"/>
      <c r="V35" s="84">
        <v>5</v>
      </c>
      <c r="W35" s="82">
        <f>IF(P35=0,"-",V35/P35)</f>
        <v>0.41666666666667</v>
      </c>
      <c r="X35" s="186">
        <v>656000</v>
      </c>
      <c r="Y35" s="187">
        <f>IFERROR(X35/P35,"-")</f>
        <v>54666.666666667</v>
      </c>
      <c r="Z35" s="187">
        <f>IFERROR(X35/V35,"-")</f>
        <v>131200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0.083333333333333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0.16666666666667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8</v>
      </c>
      <c r="BX35" s="127">
        <f>IF(P35=0,"",IF(BW35=0,"",(BW35/P35)))</f>
        <v>0.66666666666667</v>
      </c>
      <c r="BY35" s="128">
        <v>4</v>
      </c>
      <c r="BZ35" s="129">
        <f>IFERROR(BY35/BW35,"-")</f>
        <v>0.5</v>
      </c>
      <c r="CA35" s="130">
        <v>649000</v>
      </c>
      <c r="CB35" s="131">
        <f>IFERROR(CA35/BW35,"-")</f>
        <v>81125</v>
      </c>
      <c r="CC35" s="132"/>
      <c r="CD35" s="132"/>
      <c r="CE35" s="132">
        <v>4</v>
      </c>
      <c r="CF35" s="133">
        <v>1</v>
      </c>
      <c r="CG35" s="134">
        <f>IF(P35=0,"",IF(CF35=0,"",(CF35/P35)))</f>
        <v>0.083333333333333</v>
      </c>
      <c r="CH35" s="135">
        <v>1</v>
      </c>
      <c r="CI35" s="136">
        <f>IFERROR(CH35/CF35,"-")</f>
        <v>1</v>
      </c>
      <c r="CJ35" s="137">
        <v>15000</v>
      </c>
      <c r="CK35" s="138">
        <f>IFERROR(CJ35/CF35,"-")</f>
        <v>15000</v>
      </c>
      <c r="CL35" s="139"/>
      <c r="CM35" s="139"/>
      <c r="CN35" s="139">
        <v>1</v>
      </c>
      <c r="CO35" s="140">
        <v>5</v>
      </c>
      <c r="CP35" s="141">
        <v>656000</v>
      </c>
      <c r="CQ35" s="141">
        <v>280000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0.70666666666667</v>
      </c>
      <c r="B36" s="203" t="s">
        <v>131</v>
      </c>
      <c r="C36" s="203"/>
      <c r="D36" s="203" t="s">
        <v>94</v>
      </c>
      <c r="E36" s="203" t="s">
        <v>121</v>
      </c>
      <c r="F36" s="203" t="s">
        <v>65</v>
      </c>
      <c r="G36" s="203" t="s">
        <v>132</v>
      </c>
      <c r="H36" s="90" t="s">
        <v>122</v>
      </c>
      <c r="I36" s="90" t="s">
        <v>123</v>
      </c>
      <c r="J36" s="188">
        <v>300000</v>
      </c>
      <c r="K36" s="81">
        <v>0</v>
      </c>
      <c r="L36" s="81">
        <v>0</v>
      </c>
      <c r="M36" s="81">
        <v>70</v>
      </c>
      <c r="N36" s="91">
        <v>5</v>
      </c>
      <c r="O36" s="92">
        <v>0</v>
      </c>
      <c r="P36" s="93">
        <f>N36+O36</f>
        <v>5</v>
      </c>
      <c r="Q36" s="82">
        <f>IFERROR(P36/M36,"-")</f>
        <v>0.071428571428571</v>
      </c>
      <c r="R36" s="81">
        <v>1</v>
      </c>
      <c r="S36" s="81">
        <v>2</v>
      </c>
      <c r="T36" s="82">
        <f>IFERROR(S36/(O36+P36),"-")</f>
        <v>0.4</v>
      </c>
      <c r="U36" s="182">
        <f>IFERROR(J36/SUM(P36:P40),"-")</f>
        <v>12000</v>
      </c>
      <c r="V36" s="84">
        <v>2</v>
      </c>
      <c r="W36" s="82">
        <f>IF(P36=0,"-",V36/P36)</f>
        <v>0.4</v>
      </c>
      <c r="X36" s="186">
        <v>72000</v>
      </c>
      <c r="Y36" s="187">
        <f>IFERROR(X36/P36,"-")</f>
        <v>14400</v>
      </c>
      <c r="Z36" s="187">
        <f>IFERROR(X36/V36,"-")</f>
        <v>36000</v>
      </c>
      <c r="AA36" s="188">
        <f>SUM(X36:X40)-SUM(J36:J40)</f>
        <v>-88000</v>
      </c>
      <c r="AB36" s="85">
        <f>SUM(X36:X40)/SUM(J36:J40)</f>
        <v>0.70666666666667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2</v>
      </c>
      <c r="BO36" s="120">
        <f>IF(P36=0,"",IF(BN36=0,"",(BN36/P36)))</f>
        <v>0.4</v>
      </c>
      <c r="BP36" s="121">
        <v>1</v>
      </c>
      <c r="BQ36" s="122">
        <f>IFERROR(BP36/BN36,"-")</f>
        <v>0.5</v>
      </c>
      <c r="BR36" s="123">
        <v>69000</v>
      </c>
      <c r="BS36" s="124">
        <f>IFERROR(BR36/BN36,"-")</f>
        <v>34500</v>
      </c>
      <c r="BT36" s="125"/>
      <c r="BU36" s="125"/>
      <c r="BV36" s="125">
        <v>1</v>
      </c>
      <c r="BW36" s="126">
        <v>3</v>
      </c>
      <c r="BX36" s="127">
        <f>IF(P36=0,"",IF(BW36=0,"",(BW36/P36)))</f>
        <v>0.6</v>
      </c>
      <c r="BY36" s="128">
        <v>1</v>
      </c>
      <c r="BZ36" s="129">
        <f>IFERROR(BY36/BW36,"-")</f>
        <v>0.33333333333333</v>
      </c>
      <c r="CA36" s="130">
        <v>3000</v>
      </c>
      <c r="CB36" s="131">
        <f>IFERROR(CA36/BW36,"-")</f>
        <v>1000</v>
      </c>
      <c r="CC36" s="132">
        <v>1</v>
      </c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2</v>
      </c>
      <c r="CP36" s="141">
        <v>72000</v>
      </c>
      <c r="CQ36" s="141">
        <v>69000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133</v>
      </c>
      <c r="C37" s="203"/>
      <c r="D37" s="203" t="s">
        <v>94</v>
      </c>
      <c r="E37" s="203" t="s">
        <v>125</v>
      </c>
      <c r="F37" s="203" t="s">
        <v>65</v>
      </c>
      <c r="G37" s="203"/>
      <c r="H37" s="90" t="s">
        <v>122</v>
      </c>
      <c r="I37" s="90"/>
      <c r="J37" s="188"/>
      <c r="K37" s="81">
        <v>0</v>
      </c>
      <c r="L37" s="81">
        <v>0</v>
      </c>
      <c r="M37" s="81">
        <v>90</v>
      </c>
      <c r="N37" s="91">
        <v>3</v>
      </c>
      <c r="O37" s="92">
        <v>0</v>
      </c>
      <c r="P37" s="93">
        <f>N37+O37</f>
        <v>3</v>
      </c>
      <c r="Q37" s="82">
        <f>IFERROR(P37/M37,"-")</f>
        <v>0.033333333333333</v>
      </c>
      <c r="R37" s="81">
        <v>0</v>
      </c>
      <c r="S37" s="81">
        <v>1</v>
      </c>
      <c r="T37" s="82">
        <f>IFERROR(S37/(O37+P37),"-")</f>
        <v>0.33333333333333</v>
      </c>
      <c r="U37" s="182"/>
      <c r="V37" s="84">
        <v>1</v>
      </c>
      <c r="W37" s="82">
        <f>IF(P37=0,"-",V37/P37)</f>
        <v>0.33333333333333</v>
      </c>
      <c r="X37" s="186">
        <v>51000</v>
      </c>
      <c r="Y37" s="187">
        <f>IFERROR(X37/P37,"-")</f>
        <v>17000</v>
      </c>
      <c r="Z37" s="187">
        <f>IFERROR(X37/V37,"-")</f>
        <v>51000</v>
      </c>
      <c r="AA37" s="188"/>
      <c r="AB37" s="85"/>
      <c r="AC37" s="79"/>
      <c r="AD37" s="94">
        <v>1</v>
      </c>
      <c r="AE37" s="95">
        <f>IF(P37=0,"",IF(AD37=0,"",(AD37/P37)))</f>
        <v>0.33333333333333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0.33333333333333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0.33333333333333</v>
      </c>
      <c r="BP37" s="121">
        <v>1</v>
      </c>
      <c r="BQ37" s="122">
        <f>IFERROR(BP37/BN37,"-")</f>
        <v>1</v>
      </c>
      <c r="BR37" s="123">
        <v>51000</v>
      </c>
      <c r="BS37" s="124">
        <f>IFERROR(BR37/BN37,"-")</f>
        <v>51000</v>
      </c>
      <c r="BT37" s="125"/>
      <c r="BU37" s="125"/>
      <c r="BV37" s="125">
        <v>1</v>
      </c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51000</v>
      </c>
      <c r="CQ37" s="141">
        <v>51000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134</v>
      </c>
      <c r="C38" s="203"/>
      <c r="D38" s="203" t="s">
        <v>94</v>
      </c>
      <c r="E38" s="203" t="s">
        <v>127</v>
      </c>
      <c r="F38" s="203" t="s">
        <v>65</v>
      </c>
      <c r="G38" s="203"/>
      <c r="H38" s="90" t="s">
        <v>122</v>
      </c>
      <c r="I38" s="90"/>
      <c r="J38" s="188"/>
      <c r="K38" s="81">
        <v>0</v>
      </c>
      <c r="L38" s="81">
        <v>0</v>
      </c>
      <c r="M38" s="81">
        <v>70</v>
      </c>
      <c r="N38" s="91">
        <v>2</v>
      </c>
      <c r="O38" s="92">
        <v>0</v>
      </c>
      <c r="P38" s="93">
        <f>N38+O38</f>
        <v>2</v>
      </c>
      <c r="Q38" s="82">
        <f>IFERROR(P38/M38,"-")</f>
        <v>0.028571428571429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0.5</v>
      </c>
      <c r="X38" s="186">
        <v>11000</v>
      </c>
      <c r="Y38" s="187">
        <f>IFERROR(X38/P38,"-")</f>
        <v>5500</v>
      </c>
      <c r="Z38" s="187">
        <f>IFERROR(X38/V38,"-")</f>
        <v>11000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0.5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1</v>
      </c>
      <c r="BX38" s="127">
        <f>IF(P38=0,"",IF(BW38=0,"",(BW38/P38)))</f>
        <v>0.5</v>
      </c>
      <c r="BY38" s="128">
        <v>1</v>
      </c>
      <c r="BZ38" s="129">
        <f>IFERROR(BY38/BW38,"-")</f>
        <v>1</v>
      </c>
      <c r="CA38" s="130">
        <v>11000</v>
      </c>
      <c r="CB38" s="131">
        <f>IFERROR(CA38/BW38,"-")</f>
        <v>11000</v>
      </c>
      <c r="CC38" s="132"/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11000</v>
      </c>
      <c r="CQ38" s="141">
        <v>11000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135</v>
      </c>
      <c r="C39" s="203"/>
      <c r="D39" s="203" t="s">
        <v>94</v>
      </c>
      <c r="E39" s="203" t="s">
        <v>129</v>
      </c>
      <c r="F39" s="203" t="s">
        <v>65</v>
      </c>
      <c r="G39" s="203"/>
      <c r="H39" s="90" t="s">
        <v>122</v>
      </c>
      <c r="I39" s="90"/>
      <c r="J39" s="188"/>
      <c r="K39" s="81">
        <v>0</v>
      </c>
      <c r="L39" s="81">
        <v>0</v>
      </c>
      <c r="M39" s="81">
        <v>24</v>
      </c>
      <c r="N39" s="91">
        <v>1</v>
      </c>
      <c r="O39" s="92">
        <v>0</v>
      </c>
      <c r="P39" s="93">
        <f>N39+O39</f>
        <v>1</v>
      </c>
      <c r="Q39" s="82">
        <f>IFERROR(P39/M39,"-")</f>
        <v>0.041666666666667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1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136</v>
      </c>
      <c r="C40" s="203"/>
      <c r="D40" s="203" t="s">
        <v>77</v>
      </c>
      <c r="E40" s="203" t="s">
        <v>77</v>
      </c>
      <c r="F40" s="203" t="s">
        <v>78</v>
      </c>
      <c r="G40" s="203"/>
      <c r="H40" s="90"/>
      <c r="I40" s="90"/>
      <c r="J40" s="188"/>
      <c r="K40" s="81">
        <v>0</v>
      </c>
      <c r="L40" s="81">
        <v>0</v>
      </c>
      <c r="M40" s="81">
        <v>61</v>
      </c>
      <c r="N40" s="91">
        <v>14</v>
      </c>
      <c r="O40" s="92">
        <v>0</v>
      </c>
      <c r="P40" s="93">
        <f>N40+O40</f>
        <v>14</v>
      </c>
      <c r="Q40" s="82">
        <f>IFERROR(P40/M40,"-")</f>
        <v>0.22950819672131</v>
      </c>
      <c r="R40" s="81">
        <v>1</v>
      </c>
      <c r="S40" s="81">
        <v>1</v>
      </c>
      <c r="T40" s="82">
        <f>IFERROR(S40/(O40+P40),"-")</f>
        <v>0.071428571428571</v>
      </c>
      <c r="U40" s="182"/>
      <c r="V40" s="84">
        <v>2</v>
      </c>
      <c r="W40" s="82">
        <f>IF(P40=0,"-",V40/P40)</f>
        <v>0.14285714285714</v>
      </c>
      <c r="X40" s="186">
        <v>78000</v>
      </c>
      <c r="Y40" s="187">
        <f>IFERROR(X40/P40,"-")</f>
        <v>5571.4285714286</v>
      </c>
      <c r="Z40" s="187">
        <f>IFERROR(X40/V40,"-")</f>
        <v>39000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0.071428571428571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3</v>
      </c>
      <c r="BF40" s="113">
        <f>IF(P40=0,"",IF(BE40=0,"",(BE40/P40)))</f>
        <v>0.21428571428571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7</v>
      </c>
      <c r="BO40" s="120">
        <f>IF(P40=0,"",IF(BN40=0,"",(BN40/P40)))</f>
        <v>0.5</v>
      </c>
      <c r="BP40" s="121">
        <v>1</v>
      </c>
      <c r="BQ40" s="122">
        <f>IFERROR(BP40/BN40,"-")</f>
        <v>0.14285714285714</v>
      </c>
      <c r="BR40" s="123">
        <v>62000</v>
      </c>
      <c r="BS40" s="124">
        <f>IFERROR(BR40/BN40,"-")</f>
        <v>8857.1428571429</v>
      </c>
      <c r="BT40" s="125"/>
      <c r="BU40" s="125"/>
      <c r="BV40" s="125">
        <v>1</v>
      </c>
      <c r="BW40" s="126">
        <v>3</v>
      </c>
      <c r="BX40" s="127">
        <f>IF(P40=0,"",IF(BW40=0,"",(BW40/P40)))</f>
        <v>0.21428571428571</v>
      </c>
      <c r="BY40" s="128">
        <v>1</v>
      </c>
      <c r="BZ40" s="129">
        <f>IFERROR(BY40/BW40,"-")</f>
        <v>0.33333333333333</v>
      </c>
      <c r="CA40" s="130">
        <v>16000</v>
      </c>
      <c r="CB40" s="131">
        <f>IFERROR(CA40/BW40,"-")</f>
        <v>5333.3333333333</v>
      </c>
      <c r="CC40" s="132"/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2</v>
      </c>
      <c r="CP40" s="141">
        <v>78000</v>
      </c>
      <c r="CQ40" s="141">
        <v>62000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1.656</v>
      </c>
      <c r="B41" s="203" t="s">
        <v>137</v>
      </c>
      <c r="C41" s="203"/>
      <c r="D41" s="203" t="s">
        <v>94</v>
      </c>
      <c r="E41" s="203" t="s">
        <v>121</v>
      </c>
      <c r="F41" s="203" t="s">
        <v>65</v>
      </c>
      <c r="G41" s="203" t="s">
        <v>138</v>
      </c>
      <c r="H41" s="90" t="s">
        <v>139</v>
      </c>
      <c r="I41" s="90" t="s">
        <v>140</v>
      </c>
      <c r="J41" s="188">
        <v>125000</v>
      </c>
      <c r="K41" s="81">
        <v>0</v>
      </c>
      <c r="L41" s="81">
        <v>0</v>
      </c>
      <c r="M41" s="81">
        <v>26</v>
      </c>
      <c r="N41" s="91">
        <v>0</v>
      </c>
      <c r="O41" s="92">
        <v>0</v>
      </c>
      <c r="P41" s="93">
        <f>N41+O41</f>
        <v>0</v>
      </c>
      <c r="Q41" s="82">
        <f>IFERROR(P41/M41,"-")</f>
        <v>0</v>
      </c>
      <c r="R41" s="81">
        <v>0</v>
      </c>
      <c r="S41" s="81">
        <v>0</v>
      </c>
      <c r="T41" s="82" t="str">
        <f>IFERROR(S41/(O41+P41),"-")</f>
        <v>-</v>
      </c>
      <c r="U41" s="182">
        <f>IFERROR(J41/SUM(P41:P44),"-")</f>
        <v>11363.636363636</v>
      </c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>
        <f>SUM(X41:X44)-SUM(J41:J44)</f>
        <v>82000</v>
      </c>
      <c r="AB41" s="85">
        <f>SUM(X41:X44)/SUM(J41:J44)</f>
        <v>1.656</v>
      </c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141</v>
      </c>
      <c r="C42" s="203"/>
      <c r="D42" s="203" t="s">
        <v>94</v>
      </c>
      <c r="E42" s="203" t="s">
        <v>142</v>
      </c>
      <c r="F42" s="203" t="s">
        <v>65</v>
      </c>
      <c r="G42" s="203"/>
      <c r="H42" s="90" t="s">
        <v>139</v>
      </c>
      <c r="I42" s="90" t="s">
        <v>143</v>
      </c>
      <c r="J42" s="188"/>
      <c r="K42" s="81">
        <v>0</v>
      </c>
      <c r="L42" s="81">
        <v>0</v>
      </c>
      <c r="M42" s="81">
        <v>23</v>
      </c>
      <c r="N42" s="91">
        <v>2</v>
      </c>
      <c r="O42" s="92">
        <v>0</v>
      </c>
      <c r="P42" s="93">
        <f>N42+O42</f>
        <v>2</v>
      </c>
      <c r="Q42" s="82">
        <f>IFERROR(P42/M42,"-")</f>
        <v>0.08695652173913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1</v>
      </c>
      <c r="W42" s="82">
        <f>IF(P42=0,"-",V42/P42)</f>
        <v>0.5</v>
      </c>
      <c r="X42" s="186">
        <v>5000</v>
      </c>
      <c r="Y42" s="187">
        <f>IFERROR(X42/P42,"-")</f>
        <v>2500</v>
      </c>
      <c r="Z42" s="187">
        <f>IFERROR(X42/V42,"-")</f>
        <v>5000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1</v>
      </c>
      <c r="CG42" s="134">
        <f>IF(P42=0,"",IF(CF42=0,"",(CF42/P42)))</f>
        <v>0.5</v>
      </c>
      <c r="CH42" s="135">
        <v>1</v>
      </c>
      <c r="CI42" s="136">
        <f>IFERROR(CH42/CF42,"-")</f>
        <v>1</v>
      </c>
      <c r="CJ42" s="137">
        <v>5000</v>
      </c>
      <c r="CK42" s="138">
        <f>IFERROR(CJ42/CF42,"-")</f>
        <v>5000</v>
      </c>
      <c r="CL42" s="139">
        <v>1</v>
      </c>
      <c r="CM42" s="139"/>
      <c r="CN42" s="139"/>
      <c r="CO42" s="140">
        <v>1</v>
      </c>
      <c r="CP42" s="141">
        <v>5000</v>
      </c>
      <c r="CQ42" s="141">
        <v>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144</v>
      </c>
      <c r="C43" s="203"/>
      <c r="D43" s="203" t="s">
        <v>94</v>
      </c>
      <c r="E43" s="203" t="s">
        <v>127</v>
      </c>
      <c r="F43" s="203" t="s">
        <v>65</v>
      </c>
      <c r="G43" s="203"/>
      <c r="H43" s="90" t="s">
        <v>139</v>
      </c>
      <c r="I43" s="90" t="s">
        <v>145</v>
      </c>
      <c r="J43" s="188"/>
      <c r="K43" s="81">
        <v>0</v>
      </c>
      <c r="L43" s="81">
        <v>0</v>
      </c>
      <c r="M43" s="81">
        <v>29</v>
      </c>
      <c r="N43" s="91">
        <v>3</v>
      </c>
      <c r="O43" s="92">
        <v>0</v>
      </c>
      <c r="P43" s="93">
        <f>N43+O43</f>
        <v>3</v>
      </c>
      <c r="Q43" s="82">
        <f>IFERROR(P43/M43,"-")</f>
        <v>0.10344827586207</v>
      </c>
      <c r="R43" s="81">
        <v>0</v>
      </c>
      <c r="S43" s="81">
        <v>1</v>
      </c>
      <c r="T43" s="82">
        <f>IFERROR(S43/(O43+P43),"-")</f>
        <v>0.33333333333333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0.33333333333333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0.66666666666667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146</v>
      </c>
      <c r="C44" s="203"/>
      <c r="D44" s="203" t="s">
        <v>77</v>
      </c>
      <c r="E44" s="203" t="s">
        <v>77</v>
      </c>
      <c r="F44" s="203" t="s">
        <v>78</v>
      </c>
      <c r="G44" s="203"/>
      <c r="H44" s="90"/>
      <c r="I44" s="90"/>
      <c r="J44" s="188"/>
      <c r="K44" s="81">
        <v>0</v>
      </c>
      <c r="L44" s="81">
        <v>0</v>
      </c>
      <c r="M44" s="81">
        <v>25</v>
      </c>
      <c r="N44" s="91">
        <v>6</v>
      </c>
      <c r="O44" s="92">
        <v>0</v>
      </c>
      <c r="P44" s="93">
        <f>N44+O44</f>
        <v>6</v>
      </c>
      <c r="Q44" s="82">
        <f>IFERROR(P44/M44,"-")</f>
        <v>0.24</v>
      </c>
      <c r="R44" s="81">
        <v>0</v>
      </c>
      <c r="S44" s="81">
        <v>2</v>
      </c>
      <c r="T44" s="82">
        <f>IFERROR(S44/(O44+P44),"-")</f>
        <v>0.33333333333333</v>
      </c>
      <c r="U44" s="182"/>
      <c r="V44" s="84">
        <v>2</v>
      </c>
      <c r="W44" s="82">
        <f>IF(P44=0,"-",V44/P44)</f>
        <v>0.33333333333333</v>
      </c>
      <c r="X44" s="186">
        <v>202000</v>
      </c>
      <c r="Y44" s="187">
        <f>IFERROR(X44/P44,"-")</f>
        <v>33666.666666667</v>
      </c>
      <c r="Z44" s="187">
        <f>IFERROR(X44/V44,"-")</f>
        <v>101000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4</v>
      </c>
      <c r="BO44" s="120">
        <f>IF(P44=0,"",IF(BN44=0,"",(BN44/P44)))</f>
        <v>0.66666666666667</v>
      </c>
      <c r="BP44" s="121">
        <v>1</v>
      </c>
      <c r="BQ44" s="122">
        <f>IFERROR(BP44/BN44,"-")</f>
        <v>0.25</v>
      </c>
      <c r="BR44" s="123">
        <v>137000</v>
      </c>
      <c r="BS44" s="124">
        <f>IFERROR(BR44/BN44,"-")</f>
        <v>34250</v>
      </c>
      <c r="BT44" s="125"/>
      <c r="BU44" s="125"/>
      <c r="BV44" s="125">
        <v>1</v>
      </c>
      <c r="BW44" s="126">
        <v>2</v>
      </c>
      <c r="BX44" s="127">
        <f>IF(P44=0,"",IF(BW44=0,"",(BW44/P44)))</f>
        <v>0.33333333333333</v>
      </c>
      <c r="BY44" s="128">
        <v>1</v>
      </c>
      <c r="BZ44" s="129">
        <f>IFERROR(BY44/BW44,"-")</f>
        <v>0.5</v>
      </c>
      <c r="CA44" s="130">
        <v>65000</v>
      </c>
      <c r="CB44" s="131">
        <f>IFERROR(CA44/BW44,"-")</f>
        <v>32500</v>
      </c>
      <c r="CC44" s="132"/>
      <c r="CD44" s="132"/>
      <c r="CE44" s="132">
        <v>1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2</v>
      </c>
      <c r="CP44" s="141">
        <v>202000</v>
      </c>
      <c r="CQ44" s="141">
        <v>137000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0.055384615384615</v>
      </c>
      <c r="B45" s="203" t="s">
        <v>147</v>
      </c>
      <c r="C45" s="203"/>
      <c r="D45" s="203" t="s">
        <v>94</v>
      </c>
      <c r="E45" s="203" t="s">
        <v>121</v>
      </c>
      <c r="F45" s="203" t="s">
        <v>65</v>
      </c>
      <c r="G45" s="203" t="s">
        <v>148</v>
      </c>
      <c r="H45" s="90" t="s">
        <v>122</v>
      </c>
      <c r="I45" s="90" t="s">
        <v>123</v>
      </c>
      <c r="J45" s="188">
        <v>325000</v>
      </c>
      <c r="K45" s="81">
        <v>0</v>
      </c>
      <c r="L45" s="81">
        <v>0</v>
      </c>
      <c r="M45" s="81">
        <v>157</v>
      </c>
      <c r="N45" s="91">
        <v>6</v>
      </c>
      <c r="O45" s="92">
        <v>0</v>
      </c>
      <c r="P45" s="93">
        <f>N45+O45</f>
        <v>6</v>
      </c>
      <c r="Q45" s="82">
        <f>IFERROR(P45/M45,"-")</f>
        <v>0.038216560509554</v>
      </c>
      <c r="R45" s="81">
        <v>0</v>
      </c>
      <c r="S45" s="81">
        <v>1</v>
      </c>
      <c r="T45" s="82">
        <f>IFERROR(S45/(O45+P45),"-")</f>
        <v>0.16666666666667</v>
      </c>
      <c r="U45" s="182">
        <f>IFERROR(J45/SUM(P45:P48),"-")</f>
        <v>18055.555555556</v>
      </c>
      <c r="V45" s="84">
        <v>3</v>
      </c>
      <c r="W45" s="82">
        <f>IF(P45=0,"-",V45/P45)</f>
        <v>0.5</v>
      </c>
      <c r="X45" s="186">
        <v>18000</v>
      </c>
      <c r="Y45" s="187">
        <f>IFERROR(X45/P45,"-")</f>
        <v>3000</v>
      </c>
      <c r="Z45" s="187">
        <f>IFERROR(X45/V45,"-")</f>
        <v>6000</v>
      </c>
      <c r="AA45" s="188">
        <f>SUM(X45:X48)-SUM(J45:J48)</f>
        <v>-307000</v>
      </c>
      <c r="AB45" s="85">
        <f>SUM(X45:X48)/SUM(J45:J48)</f>
        <v>0.055384615384615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0.16666666666667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1</v>
      </c>
      <c r="BF45" s="113">
        <f>IF(P45=0,"",IF(BE45=0,"",(BE45/P45)))</f>
        <v>0.16666666666667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3</v>
      </c>
      <c r="BO45" s="120">
        <f>IF(P45=0,"",IF(BN45=0,"",(BN45/P45)))</f>
        <v>0.5</v>
      </c>
      <c r="BP45" s="121">
        <v>2</v>
      </c>
      <c r="BQ45" s="122">
        <f>IFERROR(BP45/BN45,"-")</f>
        <v>0.66666666666667</v>
      </c>
      <c r="BR45" s="123">
        <v>11000</v>
      </c>
      <c r="BS45" s="124">
        <f>IFERROR(BR45/BN45,"-")</f>
        <v>3666.6666666667</v>
      </c>
      <c r="BT45" s="125">
        <v>1</v>
      </c>
      <c r="BU45" s="125">
        <v>1</v>
      </c>
      <c r="BV45" s="125"/>
      <c r="BW45" s="126">
        <v>1</v>
      </c>
      <c r="BX45" s="127">
        <f>IF(P45=0,"",IF(BW45=0,"",(BW45/P45)))</f>
        <v>0.16666666666667</v>
      </c>
      <c r="BY45" s="128">
        <v>1</v>
      </c>
      <c r="BZ45" s="129">
        <f>IFERROR(BY45/BW45,"-")</f>
        <v>1</v>
      </c>
      <c r="CA45" s="130">
        <v>7000</v>
      </c>
      <c r="CB45" s="131">
        <f>IFERROR(CA45/BW45,"-")</f>
        <v>7000</v>
      </c>
      <c r="CC45" s="132"/>
      <c r="CD45" s="132">
        <v>1</v>
      </c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3</v>
      </c>
      <c r="CP45" s="141">
        <v>18000</v>
      </c>
      <c r="CQ45" s="141">
        <v>7000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149</v>
      </c>
      <c r="C46" s="203"/>
      <c r="D46" s="203" t="s">
        <v>94</v>
      </c>
      <c r="E46" s="203" t="s">
        <v>125</v>
      </c>
      <c r="F46" s="203" t="s">
        <v>65</v>
      </c>
      <c r="G46" s="203" t="s">
        <v>148</v>
      </c>
      <c r="H46" s="90" t="s">
        <v>150</v>
      </c>
      <c r="I46" s="90"/>
      <c r="J46" s="188"/>
      <c r="K46" s="81">
        <v>0</v>
      </c>
      <c r="L46" s="81">
        <v>0</v>
      </c>
      <c r="M46" s="81">
        <v>18</v>
      </c>
      <c r="N46" s="91">
        <v>2</v>
      </c>
      <c r="O46" s="92">
        <v>0</v>
      </c>
      <c r="P46" s="93">
        <f>N46+O46</f>
        <v>2</v>
      </c>
      <c r="Q46" s="82">
        <f>IFERROR(P46/M46,"-")</f>
        <v>0.11111111111111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151</v>
      </c>
      <c r="C47" s="203"/>
      <c r="D47" s="203" t="s">
        <v>94</v>
      </c>
      <c r="E47" s="203" t="s">
        <v>127</v>
      </c>
      <c r="F47" s="203" t="s">
        <v>65</v>
      </c>
      <c r="G47" s="203" t="s">
        <v>148</v>
      </c>
      <c r="H47" s="90" t="s">
        <v>152</v>
      </c>
      <c r="I47" s="90"/>
      <c r="J47" s="188"/>
      <c r="K47" s="81">
        <v>0</v>
      </c>
      <c r="L47" s="81">
        <v>0</v>
      </c>
      <c r="M47" s="81">
        <v>1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153</v>
      </c>
      <c r="C48" s="203"/>
      <c r="D48" s="203" t="s">
        <v>77</v>
      </c>
      <c r="E48" s="203" t="s">
        <v>77</v>
      </c>
      <c r="F48" s="203" t="s">
        <v>78</v>
      </c>
      <c r="G48" s="203" t="s">
        <v>154</v>
      </c>
      <c r="H48" s="90"/>
      <c r="I48" s="90"/>
      <c r="J48" s="188"/>
      <c r="K48" s="81">
        <v>0</v>
      </c>
      <c r="L48" s="81">
        <v>0</v>
      </c>
      <c r="M48" s="81">
        <v>36</v>
      </c>
      <c r="N48" s="91">
        <v>10</v>
      </c>
      <c r="O48" s="92">
        <v>0</v>
      </c>
      <c r="P48" s="93">
        <f>N48+O48</f>
        <v>10</v>
      </c>
      <c r="Q48" s="82">
        <f>IFERROR(P48/M48,"-")</f>
        <v>0.27777777777778</v>
      </c>
      <c r="R48" s="81">
        <v>0</v>
      </c>
      <c r="S48" s="81">
        <v>1</v>
      </c>
      <c r="T48" s="82">
        <f>IFERROR(S48/(O48+P48),"-")</f>
        <v>0.1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0.1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2</v>
      </c>
      <c r="BO48" s="120">
        <f>IF(P48=0,"",IF(BN48=0,"",(BN48/P48)))</f>
        <v>0.2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5</v>
      </c>
      <c r="BX48" s="127">
        <f>IF(P48=0,"",IF(BW48=0,"",(BW48/P48)))</f>
        <v>0.5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>
        <v>2</v>
      </c>
      <c r="CG48" s="134">
        <f>IF(P48=0,"",IF(CF48=0,"",(CF48/P48)))</f>
        <v>0.2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0.27777777777778</v>
      </c>
      <c r="B49" s="203" t="s">
        <v>155</v>
      </c>
      <c r="C49" s="203"/>
      <c r="D49" s="203" t="s">
        <v>86</v>
      </c>
      <c r="E49" s="203" t="s">
        <v>87</v>
      </c>
      <c r="F49" s="203" t="s">
        <v>65</v>
      </c>
      <c r="G49" s="203" t="s">
        <v>66</v>
      </c>
      <c r="H49" s="90" t="s">
        <v>90</v>
      </c>
      <c r="I49" s="90" t="s">
        <v>156</v>
      </c>
      <c r="J49" s="188">
        <v>90000</v>
      </c>
      <c r="K49" s="81">
        <v>0</v>
      </c>
      <c r="L49" s="81">
        <v>0</v>
      </c>
      <c r="M49" s="81">
        <v>84</v>
      </c>
      <c r="N49" s="91">
        <v>4</v>
      </c>
      <c r="O49" s="92">
        <v>0</v>
      </c>
      <c r="P49" s="93">
        <f>N49+O49</f>
        <v>4</v>
      </c>
      <c r="Q49" s="82">
        <f>IFERROR(P49/M49,"-")</f>
        <v>0.047619047619048</v>
      </c>
      <c r="R49" s="81">
        <v>0</v>
      </c>
      <c r="S49" s="81">
        <v>1</v>
      </c>
      <c r="T49" s="82">
        <f>IFERROR(S49/(O49+P49),"-")</f>
        <v>0.25</v>
      </c>
      <c r="U49" s="182">
        <f>IFERROR(J49/SUM(P49:P50),"-")</f>
        <v>8181.8181818182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-65000</v>
      </c>
      <c r="AB49" s="85">
        <f>SUM(X49:X50)/SUM(J49:J50)</f>
        <v>0.27777777777778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2</v>
      </c>
      <c r="BX49" s="127">
        <f>IF(P49=0,"",IF(BW49=0,"",(BW49/P49)))</f>
        <v>0.5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157</v>
      </c>
      <c r="C50" s="203"/>
      <c r="D50" s="203" t="s">
        <v>86</v>
      </c>
      <c r="E50" s="203" t="s">
        <v>87</v>
      </c>
      <c r="F50" s="203" t="s">
        <v>78</v>
      </c>
      <c r="G50" s="203"/>
      <c r="H50" s="90"/>
      <c r="I50" s="90"/>
      <c r="J50" s="188"/>
      <c r="K50" s="81">
        <v>0</v>
      </c>
      <c r="L50" s="81">
        <v>0</v>
      </c>
      <c r="M50" s="81">
        <v>20</v>
      </c>
      <c r="N50" s="91">
        <v>7</v>
      </c>
      <c r="O50" s="92">
        <v>0</v>
      </c>
      <c r="P50" s="93">
        <f>N50+O50</f>
        <v>7</v>
      </c>
      <c r="Q50" s="82">
        <f>IFERROR(P50/M50,"-")</f>
        <v>0.35</v>
      </c>
      <c r="R50" s="81">
        <v>0</v>
      </c>
      <c r="S50" s="81">
        <v>2</v>
      </c>
      <c r="T50" s="82">
        <f>IFERROR(S50/(O50+P50),"-")</f>
        <v>0.28571428571429</v>
      </c>
      <c r="U50" s="182"/>
      <c r="V50" s="84">
        <v>2</v>
      </c>
      <c r="W50" s="82">
        <f>IF(P50=0,"-",V50/P50)</f>
        <v>0.28571428571429</v>
      </c>
      <c r="X50" s="186">
        <v>25000</v>
      </c>
      <c r="Y50" s="187">
        <f>IFERROR(X50/P50,"-")</f>
        <v>3571.4285714286</v>
      </c>
      <c r="Z50" s="187">
        <f>IFERROR(X50/V50,"-")</f>
        <v>12500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2</v>
      </c>
      <c r="BO50" s="120">
        <f>IF(P50=0,"",IF(BN50=0,"",(BN50/P50)))</f>
        <v>0.28571428571429</v>
      </c>
      <c r="BP50" s="121">
        <v>1</v>
      </c>
      <c r="BQ50" s="122">
        <f>IFERROR(BP50/BN50,"-")</f>
        <v>0.5</v>
      </c>
      <c r="BR50" s="123">
        <v>20000</v>
      </c>
      <c r="BS50" s="124">
        <f>IFERROR(BR50/BN50,"-")</f>
        <v>10000</v>
      </c>
      <c r="BT50" s="125"/>
      <c r="BU50" s="125"/>
      <c r="BV50" s="125">
        <v>1</v>
      </c>
      <c r="BW50" s="126">
        <v>3</v>
      </c>
      <c r="BX50" s="127">
        <f>IF(P50=0,"",IF(BW50=0,"",(BW50/P50)))</f>
        <v>0.42857142857143</v>
      </c>
      <c r="BY50" s="128">
        <v>1</v>
      </c>
      <c r="BZ50" s="129">
        <f>IFERROR(BY50/BW50,"-")</f>
        <v>0.33333333333333</v>
      </c>
      <c r="CA50" s="130">
        <v>5000</v>
      </c>
      <c r="CB50" s="131">
        <f>IFERROR(CA50/BW50,"-")</f>
        <v>1666.6666666667</v>
      </c>
      <c r="CC50" s="132">
        <v>1</v>
      </c>
      <c r="CD50" s="132"/>
      <c r="CE50" s="132"/>
      <c r="CF50" s="133">
        <v>2</v>
      </c>
      <c r="CG50" s="134">
        <f>IF(P50=0,"",IF(CF50=0,"",(CF50/P50)))</f>
        <v>0.28571428571429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2</v>
      </c>
      <c r="CP50" s="141">
        <v>25000</v>
      </c>
      <c r="CQ50" s="141">
        <v>20000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0.7</v>
      </c>
      <c r="B51" s="203" t="s">
        <v>158</v>
      </c>
      <c r="C51" s="203"/>
      <c r="D51" s="203" t="s">
        <v>94</v>
      </c>
      <c r="E51" s="203" t="s">
        <v>103</v>
      </c>
      <c r="F51" s="203" t="s">
        <v>88</v>
      </c>
      <c r="G51" s="203" t="s">
        <v>66</v>
      </c>
      <c r="H51" s="90" t="s">
        <v>90</v>
      </c>
      <c r="I51" s="90" t="s">
        <v>116</v>
      </c>
      <c r="J51" s="188">
        <v>90000</v>
      </c>
      <c r="K51" s="81">
        <v>0</v>
      </c>
      <c r="L51" s="81">
        <v>0</v>
      </c>
      <c r="M51" s="81">
        <v>53</v>
      </c>
      <c r="N51" s="91">
        <v>3</v>
      </c>
      <c r="O51" s="92">
        <v>0</v>
      </c>
      <c r="P51" s="93">
        <f>N51+O51</f>
        <v>3</v>
      </c>
      <c r="Q51" s="82">
        <f>IFERROR(P51/M51,"-")</f>
        <v>0.056603773584906</v>
      </c>
      <c r="R51" s="81">
        <v>0</v>
      </c>
      <c r="S51" s="81">
        <v>1</v>
      </c>
      <c r="T51" s="82">
        <f>IFERROR(S51/(O51+P51),"-")</f>
        <v>0.33333333333333</v>
      </c>
      <c r="U51" s="182">
        <f>IFERROR(J51/SUM(P51:P52),"-")</f>
        <v>12857.142857143</v>
      </c>
      <c r="V51" s="84">
        <v>1</v>
      </c>
      <c r="W51" s="82">
        <f>IF(P51=0,"-",V51/P51)</f>
        <v>0.33333333333333</v>
      </c>
      <c r="X51" s="186">
        <v>40000</v>
      </c>
      <c r="Y51" s="187">
        <f>IFERROR(X51/P51,"-")</f>
        <v>13333.333333333</v>
      </c>
      <c r="Z51" s="187">
        <f>IFERROR(X51/V51,"-")</f>
        <v>40000</v>
      </c>
      <c r="AA51" s="188">
        <f>SUM(X51:X52)-SUM(J51:J52)</f>
        <v>-27000</v>
      </c>
      <c r="AB51" s="85">
        <f>SUM(X51:X52)/SUM(J51:J52)</f>
        <v>0.7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0.33333333333333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0.33333333333333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0.33333333333333</v>
      </c>
      <c r="BY51" s="128">
        <v>1</v>
      </c>
      <c r="BZ51" s="129">
        <f>IFERROR(BY51/BW51,"-")</f>
        <v>1</v>
      </c>
      <c r="CA51" s="130">
        <v>40000</v>
      </c>
      <c r="CB51" s="131">
        <f>IFERROR(CA51/BW51,"-")</f>
        <v>40000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40000</v>
      </c>
      <c r="CQ51" s="141">
        <v>40000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159</v>
      </c>
      <c r="C52" s="203"/>
      <c r="D52" s="203" t="s">
        <v>94</v>
      </c>
      <c r="E52" s="203" t="s">
        <v>103</v>
      </c>
      <c r="F52" s="203" t="s">
        <v>78</v>
      </c>
      <c r="G52" s="203"/>
      <c r="H52" s="90"/>
      <c r="I52" s="90"/>
      <c r="J52" s="188"/>
      <c r="K52" s="81">
        <v>0</v>
      </c>
      <c r="L52" s="81">
        <v>0</v>
      </c>
      <c r="M52" s="81">
        <v>15</v>
      </c>
      <c r="N52" s="91">
        <v>4</v>
      </c>
      <c r="O52" s="92">
        <v>0</v>
      </c>
      <c r="P52" s="93">
        <f>N52+O52</f>
        <v>4</v>
      </c>
      <c r="Q52" s="82">
        <f>IFERROR(P52/M52,"-")</f>
        <v>0.26666666666667</v>
      </c>
      <c r="R52" s="81">
        <v>0</v>
      </c>
      <c r="S52" s="81">
        <v>1</v>
      </c>
      <c r="T52" s="82">
        <f>IFERROR(S52/(O52+P52),"-")</f>
        <v>0.25</v>
      </c>
      <c r="U52" s="182"/>
      <c r="V52" s="84">
        <v>1</v>
      </c>
      <c r="W52" s="82">
        <f>IF(P52=0,"-",V52/P52)</f>
        <v>0.25</v>
      </c>
      <c r="X52" s="186">
        <v>23000</v>
      </c>
      <c r="Y52" s="187">
        <f>IFERROR(X52/P52,"-")</f>
        <v>5750</v>
      </c>
      <c r="Z52" s="187">
        <f>IFERROR(X52/V52,"-")</f>
        <v>23000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2</v>
      </c>
      <c r="BO52" s="120">
        <f>IF(P52=0,"",IF(BN52=0,"",(BN52/P52)))</f>
        <v>0.5</v>
      </c>
      <c r="BP52" s="121">
        <v>1</v>
      </c>
      <c r="BQ52" s="122">
        <f>IFERROR(BP52/BN52,"-")</f>
        <v>0.5</v>
      </c>
      <c r="BR52" s="123">
        <v>23000</v>
      </c>
      <c r="BS52" s="124">
        <f>IFERROR(BR52/BN52,"-")</f>
        <v>11500</v>
      </c>
      <c r="BT52" s="125"/>
      <c r="BU52" s="125"/>
      <c r="BV52" s="125">
        <v>1</v>
      </c>
      <c r="BW52" s="126">
        <v>1</v>
      </c>
      <c r="BX52" s="127">
        <f>IF(P52=0,"",IF(BW52=0,"",(BW52/P52)))</f>
        <v>0.25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>
        <v>1</v>
      </c>
      <c r="CG52" s="134">
        <f>IF(P52=0,"",IF(CF52=0,"",(CF52/P52)))</f>
        <v>0.25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1</v>
      </c>
      <c r="CP52" s="141">
        <v>23000</v>
      </c>
      <c r="CQ52" s="141">
        <v>23000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0.37777777777778</v>
      </c>
      <c r="B53" s="203" t="s">
        <v>160</v>
      </c>
      <c r="C53" s="203"/>
      <c r="D53" s="203" t="s">
        <v>86</v>
      </c>
      <c r="E53" s="203" t="s">
        <v>87</v>
      </c>
      <c r="F53" s="203" t="s">
        <v>88</v>
      </c>
      <c r="G53" s="203" t="s">
        <v>70</v>
      </c>
      <c r="H53" s="90" t="s">
        <v>90</v>
      </c>
      <c r="I53" s="90" t="s">
        <v>161</v>
      </c>
      <c r="J53" s="188">
        <v>90000</v>
      </c>
      <c r="K53" s="81">
        <v>0</v>
      </c>
      <c r="L53" s="81">
        <v>0</v>
      </c>
      <c r="M53" s="81">
        <v>88</v>
      </c>
      <c r="N53" s="91">
        <v>5</v>
      </c>
      <c r="O53" s="92">
        <v>0</v>
      </c>
      <c r="P53" s="93">
        <f>N53+O53</f>
        <v>5</v>
      </c>
      <c r="Q53" s="82">
        <f>IFERROR(P53/M53,"-")</f>
        <v>0.056818181818182</v>
      </c>
      <c r="R53" s="81">
        <v>0</v>
      </c>
      <c r="S53" s="81">
        <v>2</v>
      </c>
      <c r="T53" s="82">
        <f>IFERROR(S53/(O53+P53),"-")</f>
        <v>0.4</v>
      </c>
      <c r="U53" s="182">
        <f>IFERROR(J53/SUM(P53:P54),"-")</f>
        <v>12857.142857143</v>
      </c>
      <c r="V53" s="84">
        <v>1</v>
      </c>
      <c r="W53" s="82">
        <f>IF(P53=0,"-",V53/P53)</f>
        <v>0.2</v>
      </c>
      <c r="X53" s="186">
        <v>3000</v>
      </c>
      <c r="Y53" s="187">
        <f>IFERROR(X53/P53,"-")</f>
        <v>600</v>
      </c>
      <c r="Z53" s="187">
        <f>IFERROR(X53/V53,"-")</f>
        <v>3000</v>
      </c>
      <c r="AA53" s="188">
        <f>SUM(X53:X54)-SUM(J53:J54)</f>
        <v>-56000</v>
      </c>
      <c r="AB53" s="85">
        <f>SUM(X53:X54)/SUM(J53:J54)</f>
        <v>0.37777777777778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2</v>
      </c>
      <c r="BF53" s="113">
        <f>IF(P53=0,"",IF(BE53=0,"",(BE53/P53)))</f>
        <v>0.4</v>
      </c>
      <c r="BG53" s="112">
        <v>1</v>
      </c>
      <c r="BH53" s="114">
        <f>IFERROR(BG53/BE53,"-")</f>
        <v>0.5</v>
      </c>
      <c r="BI53" s="115">
        <v>3000</v>
      </c>
      <c r="BJ53" s="116">
        <f>IFERROR(BI53/BE53,"-")</f>
        <v>1500</v>
      </c>
      <c r="BK53" s="117">
        <v>1</v>
      </c>
      <c r="BL53" s="117"/>
      <c r="BM53" s="117"/>
      <c r="BN53" s="119">
        <v>1</v>
      </c>
      <c r="BO53" s="120">
        <f>IF(P53=0,"",IF(BN53=0,"",(BN53/P53)))</f>
        <v>0.2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2</v>
      </c>
      <c r="BX53" s="127">
        <f>IF(P53=0,"",IF(BW53=0,"",(BW53/P53)))</f>
        <v>0.4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3000</v>
      </c>
      <c r="CQ53" s="141">
        <v>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162</v>
      </c>
      <c r="C54" s="203"/>
      <c r="D54" s="203" t="s">
        <v>86</v>
      </c>
      <c r="E54" s="203" t="s">
        <v>87</v>
      </c>
      <c r="F54" s="203" t="s">
        <v>78</v>
      </c>
      <c r="G54" s="203"/>
      <c r="H54" s="90"/>
      <c r="I54" s="90"/>
      <c r="J54" s="188"/>
      <c r="K54" s="81">
        <v>0</v>
      </c>
      <c r="L54" s="81">
        <v>0</v>
      </c>
      <c r="M54" s="81">
        <v>19</v>
      </c>
      <c r="N54" s="91">
        <v>2</v>
      </c>
      <c r="O54" s="92">
        <v>0</v>
      </c>
      <c r="P54" s="93">
        <f>N54+O54</f>
        <v>2</v>
      </c>
      <c r="Q54" s="82">
        <f>IFERROR(P54/M54,"-")</f>
        <v>0.10526315789474</v>
      </c>
      <c r="R54" s="81">
        <v>0</v>
      </c>
      <c r="S54" s="81">
        <v>1</v>
      </c>
      <c r="T54" s="82">
        <f>IFERROR(S54/(O54+P54),"-")</f>
        <v>0.5</v>
      </c>
      <c r="U54" s="182"/>
      <c r="V54" s="84">
        <v>2</v>
      </c>
      <c r="W54" s="82">
        <f>IF(P54=0,"-",V54/P54)</f>
        <v>1</v>
      </c>
      <c r="X54" s="186">
        <v>31000</v>
      </c>
      <c r="Y54" s="187">
        <f>IFERROR(X54/P54,"-")</f>
        <v>15500</v>
      </c>
      <c r="Z54" s="187">
        <f>IFERROR(X54/V54,"-")</f>
        <v>15500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>
        <v>1</v>
      </c>
      <c r="BQ54" s="122">
        <f>IFERROR(BP54/BN54,"-")</f>
        <v>1</v>
      </c>
      <c r="BR54" s="123">
        <v>15000</v>
      </c>
      <c r="BS54" s="124">
        <f>IFERROR(BR54/BN54,"-")</f>
        <v>15000</v>
      </c>
      <c r="BT54" s="125"/>
      <c r="BU54" s="125">
        <v>1</v>
      </c>
      <c r="BV54" s="125"/>
      <c r="BW54" s="126">
        <v>1</v>
      </c>
      <c r="BX54" s="127">
        <f>IF(P54=0,"",IF(BW54=0,"",(BW54/P54)))</f>
        <v>0.5</v>
      </c>
      <c r="BY54" s="128">
        <v>1</v>
      </c>
      <c r="BZ54" s="129">
        <f>IFERROR(BY54/BW54,"-")</f>
        <v>1</v>
      </c>
      <c r="CA54" s="130">
        <v>16000</v>
      </c>
      <c r="CB54" s="131">
        <f>IFERROR(CA54/BW54,"-")</f>
        <v>16000</v>
      </c>
      <c r="CC54" s="132"/>
      <c r="CD54" s="132"/>
      <c r="CE54" s="132">
        <v>1</v>
      </c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2</v>
      </c>
      <c r="CP54" s="141">
        <v>31000</v>
      </c>
      <c r="CQ54" s="141">
        <v>16000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163</v>
      </c>
      <c r="C55" s="203"/>
      <c r="D55" s="203" t="s">
        <v>94</v>
      </c>
      <c r="E55" s="203" t="s">
        <v>103</v>
      </c>
      <c r="F55" s="203" t="s">
        <v>65</v>
      </c>
      <c r="G55" s="203" t="s">
        <v>70</v>
      </c>
      <c r="H55" s="90" t="s">
        <v>90</v>
      </c>
      <c r="I55" s="90" t="s">
        <v>116</v>
      </c>
      <c r="J55" s="188">
        <v>90000</v>
      </c>
      <c r="K55" s="81">
        <v>0</v>
      </c>
      <c r="L55" s="81">
        <v>0</v>
      </c>
      <c r="M55" s="81">
        <v>38</v>
      </c>
      <c r="N55" s="91">
        <v>1</v>
      </c>
      <c r="O55" s="92">
        <v>0</v>
      </c>
      <c r="P55" s="93">
        <f>N55+O55</f>
        <v>1</v>
      </c>
      <c r="Q55" s="82">
        <f>IFERROR(P55/M55,"-")</f>
        <v>0.026315789473684</v>
      </c>
      <c r="R55" s="81">
        <v>0</v>
      </c>
      <c r="S55" s="81">
        <v>0</v>
      </c>
      <c r="T55" s="82">
        <f>IFERROR(S55/(O55+P55),"-")</f>
        <v>0</v>
      </c>
      <c r="U55" s="182">
        <f>IFERROR(J55/SUM(P55:P56),"-")</f>
        <v>22500</v>
      </c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>
        <f>SUM(X55:X56)-SUM(J55:J56)</f>
        <v>-90000</v>
      </c>
      <c r="AB55" s="85">
        <f>SUM(X55:X56)/SUM(J55:J56)</f>
        <v>0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1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164</v>
      </c>
      <c r="C56" s="203"/>
      <c r="D56" s="203" t="s">
        <v>94</v>
      </c>
      <c r="E56" s="203" t="s">
        <v>103</v>
      </c>
      <c r="F56" s="203" t="s">
        <v>78</v>
      </c>
      <c r="G56" s="203"/>
      <c r="H56" s="90"/>
      <c r="I56" s="90"/>
      <c r="J56" s="188"/>
      <c r="K56" s="81">
        <v>0</v>
      </c>
      <c r="L56" s="81">
        <v>0</v>
      </c>
      <c r="M56" s="81">
        <v>4</v>
      </c>
      <c r="N56" s="91">
        <v>3</v>
      </c>
      <c r="O56" s="92">
        <v>0</v>
      </c>
      <c r="P56" s="93">
        <f>N56+O56</f>
        <v>3</v>
      </c>
      <c r="Q56" s="82">
        <f>IFERROR(P56/M56,"-")</f>
        <v>0.75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1</v>
      </c>
      <c r="BO56" s="120">
        <f>IF(P56=0,"",IF(BN56=0,"",(BN56/P56)))</f>
        <v>0.33333333333333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0.66666666666667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</v>
      </c>
      <c r="B57" s="203" t="s">
        <v>165</v>
      </c>
      <c r="C57" s="203"/>
      <c r="D57" s="203" t="s">
        <v>108</v>
      </c>
      <c r="E57" s="203" t="s">
        <v>103</v>
      </c>
      <c r="F57" s="203" t="s">
        <v>65</v>
      </c>
      <c r="G57" s="203" t="s">
        <v>89</v>
      </c>
      <c r="H57" s="90" t="s">
        <v>90</v>
      </c>
      <c r="I57" s="205" t="s">
        <v>113</v>
      </c>
      <c r="J57" s="188">
        <v>130000</v>
      </c>
      <c r="K57" s="81">
        <v>0</v>
      </c>
      <c r="L57" s="81">
        <v>0</v>
      </c>
      <c r="M57" s="81">
        <v>32</v>
      </c>
      <c r="N57" s="91">
        <v>2</v>
      </c>
      <c r="O57" s="92">
        <v>0</v>
      </c>
      <c r="P57" s="93">
        <f>N57+O57</f>
        <v>2</v>
      </c>
      <c r="Q57" s="82">
        <f>IFERROR(P57/M57,"-")</f>
        <v>0.0625</v>
      </c>
      <c r="R57" s="81">
        <v>1</v>
      </c>
      <c r="S57" s="81">
        <v>1</v>
      </c>
      <c r="T57" s="82">
        <f>IFERROR(S57/(O57+P57),"-")</f>
        <v>0.5</v>
      </c>
      <c r="U57" s="182">
        <f>IFERROR(J57/SUM(P57:P58),"-")</f>
        <v>32500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-130000</v>
      </c>
      <c r="AB57" s="85">
        <f>SUM(X57:X58)/SUM(J57:J58)</f>
        <v>0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166</v>
      </c>
      <c r="C58" s="203"/>
      <c r="D58" s="203" t="s">
        <v>108</v>
      </c>
      <c r="E58" s="203" t="s">
        <v>103</v>
      </c>
      <c r="F58" s="203" t="s">
        <v>78</v>
      </c>
      <c r="G58" s="203"/>
      <c r="H58" s="90"/>
      <c r="I58" s="90"/>
      <c r="J58" s="188"/>
      <c r="K58" s="81">
        <v>0</v>
      </c>
      <c r="L58" s="81">
        <v>0</v>
      </c>
      <c r="M58" s="81">
        <v>4</v>
      </c>
      <c r="N58" s="91">
        <v>2</v>
      </c>
      <c r="O58" s="92">
        <v>0</v>
      </c>
      <c r="P58" s="93">
        <f>N58+O58</f>
        <v>2</v>
      </c>
      <c r="Q58" s="82">
        <f>IFERROR(P58/M58,"-")</f>
        <v>0.5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0.5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0.038461538461538</v>
      </c>
      <c r="B59" s="203" t="s">
        <v>167</v>
      </c>
      <c r="C59" s="203"/>
      <c r="D59" s="203" t="s">
        <v>94</v>
      </c>
      <c r="E59" s="203" t="s">
        <v>103</v>
      </c>
      <c r="F59" s="203" t="s">
        <v>88</v>
      </c>
      <c r="G59" s="203" t="s">
        <v>82</v>
      </c>
      <c r="H59" s="90" t="s">
        <v>90</v>
      </c>
      <c r="I59" s="90" t="s">
        <v>168</v>
      </c>
      <c r="J59" s="188">
        <v>130000</v>
      </c>
      <c r="K59" s="81">
        <v>0</v>
      </c>
      <c r="L59" s="81">
        <v>0</v>
      </c>
      <c r="M59" s="81">
        <v>39</v>
      </c>
      <c r="N59" s="91">
        <v>5</v>
      </c>
      <c r="O59" s="92">
        <v>0</v>
      </c>
      <c r="P59" s="93">
        <f>N59+O59</f>
        <v>5</v>
      </c>
      <c r="Q59" s="82">
        <f>IFERROR(P59/M59,"-")</f>
        <v>0.12820512820513</v>
      </c>
      <c r="R59" s="81">
        <v>0</v>
      </c>
      <c r="S59" s="81">
        <v>1</v>
      </c>
      <c r="T59" s="82">
        <f>IFERROR(S59/(O59+P59),"-")</f>
        <v>0.2</v>
      </c>
      <c r="U59" s="182">
        <f>IFERROR(J59/SUM(P59:P60),"-")</f>
        <v>13000</v>
      </c>
      <c r="V59" s="84">
        <v>1</v>
      </c>
      <c r="W59" s="82">
        <f>IF(P59=0,"-",V59/P59)</f>
        <v>0.2</v>
      </c>
      <c r="X59" s="186">
        <v>5000</v>
      </c>
      <c r="Y59" s="187">
        <f>IFERROR(X59/P59,"-")</f>
        <v>1000</v>
      </c>
      <c r="Z59" s="187">
        <f>IFERROR(X59/V59,"-")</f>
        <v>5000</v>
      </c>
      <c r="AA59" s="188">
        <f>SUM(X59:X60)-SUM(J59:J60)</f>
        <v>-125000</v>
      </c>
      <c r="AB59" s="85">
        <f>SUM(X59:X60)/SUM(J59:J60)</f>
        <v>0.038461538461538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0.2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1</v>
      </c>
      <c r="BO59" s="120">
        <f>IF(P59=0,"",IF(BN59=0,"",(BN59/P59)))</f>
        <v>0.2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3</v>
      </c>
      <c r="BX59" s="127">
        <f>IF(P59=0,"",IF(BW59=0,"",(BW59/P59)))</f>
        <v>0.6</v>
      </c>
      <c r="BY59" s="128">
        <v>1</v>
      </c>
      <c r="BZ59" s="129">
        <f>IFERROR(BY59/BW59,"-")</f>
        <v>0.33333333333333</v>
      </c>
      <c r="CA59" s="130">
        <v>5000</v>
      </c>
      <c r="CB59" s="131">
        <f>IFERROR(CA59/BW59,"-")</f>
        <v>1666.6666666667</v>
      </c>
      <c r="CC59" s="132">
        <v>1</v>
      </c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5000</v>
      </c>
      <c r="CQ59" s="141">
        <v>5000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169</v>
      </c>
      <c r="C60" s="203"/>
      <c r="D60" s="203" t="s">
        <v>94</v>
      </c>
      <c r="E60" s="203" t="s">
        <v>103</v>
      </c>
      <c r="F60" s="203" t="s">
        <v>78</v>
      </c>
      <c r="G60" s="203"/>
      <c r="H60" s="90"/>
      <c r="I60" s="90"/>
      <c r="J60" s="188"/>
      <c r="K60" s="81">
        <v>0</v>
      </c>
      <c r="L60" s="81">
        <v>0</v>
      </c>
      <c r="M60" s="81">
        <v>10</v>
      </c>
      <c r="N60" s="91">
        <v>5</v>
      </c>
      <c r="O60" s="92">
        <v>0</v>
      </c>
      <c r="P60" s="93">
        <f>N60+O60</f>
        <v>5</v>
      </c>
      <c r="Q60" s="82">
        <f>IFERROR(P60/M60,"-")</f>
        <v>0.5</v>
      </c>
      <c r="R60" s="81">
        <v>0</v>
      </c>
      <c r="S60" s="81">
        <v>1</v>
      </c>
      <c r="T60" s="82">
        <f>IFERROR(S60/(O60+P60),"-")</f>
        <v>0.2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0.4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1</v>
      </c>
      <c r="BO60" s="120">
        <f>IF(P60=0,"",IF(BN60=0,"",(BN60/P60)))</f>
        <v>0.2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2</v>
      </c>
      <c r="BX60" s="127">
        <f>IF(P60=0,"",IF(BW60=0,"",(BW60/P60)))</f>
        <v>0.4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6.5230769230769</v>
      </c>
      <c r="B61" s="203" t="s">
        <v>170</v>
      </c>
      <c r="C61" s="203"/>
      <c r="D61" s="203" t="s">
        <v>86</v>
      </c>
      <c r="E61" s="203" t="s">
        <v>87</v>
      </c>
      <c r="F61" s="203" t="s">
        <v>65</v>
      </c>
      <c r="G61" s="203" t="s">
        <v>82</v>
      </c>
      <c r="H61" s="90" t="s">
        <v>90</v>
      </c>
      <c r="I61" s="205" t="s">
        <v>91</v>
      </c>
      <c r="J61" s="188">
        <v>130000</v>
      </c>
      <c r="K61" s="81">
        <v>0</v>
      </c>
      <c r="L61" s="81">
        <v>0</v>
      </c>
      <c r="M61" s="81">
        <v>73</v>
      </c>
      <c r="N61" s="91">
        <v>7</v>
      </c>
      <c r="O61" s="92">
        <v>0</v>
      </c>
      <c r="P61" s="93">
        <f>N61+O61</f>
        <v>7</v>
      </c>
      <c r="Q61" s="82">
        <f>IFERROR(P61/M61,"-")</f>
        <v>0.095890410958904</v>
      </c>
      <c r="R61" s="81">
        <v>0</v>
      </c>
      <c r="S61" s="81">
        <v>0</v>
      </c>
      <c r="T61" s="82">
        <f>IFERROR(S61/(O61+P61),"-")</f>
        <v>0</v>
      </c>
      <c r="U61" s="182">
        <f>IFERROR(J61/SUM(P61:P62),"-")</f>
        <v>10000</v>
      </c>
      <c r="V61" s="84">
        <v>2</v>
      </c>
      <c r="W61" s="82">
        <f>IF(P61=0,"-",V61/P61)</f>
        <v>0.28571428571429</v>
      </c>
      <c r="X61" s="186">
        <v>18000</v>
      </c>
      <c r="Y61" s="187">
        <f>IFERROR(X61/P61,"-")</f>
        <v>2571.4285714286</v>
      </c>
      <c r="Z61" s="187">
        <f>IFERROR(X61/V61,"-")</f>
        <v>9000</v>
      </c>
      <c r="AA61" s="188">
        <f>SUM(X61:X62)-SUM(J61:J62)</f>
        <v>718000</v>
      </c>
      <c r="AB61" s="85">
        <f>SUM(X61:X62)/SUM(J61:J62)</f>
        <v>6.5230769230769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0.14285714285714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5</v>
      </c>
      <c r="BO61" s="120">
        <f>IF(P61=0,"",IF(BN61=0,"",(BN61/P61)))</f>
        <v>0.71428571428571</v>
      </c>
      <c r="BP61" s="121">
        <v>2</v>
      </c>
      <c r="BQ61" s="122">
        <f>IFERROR(BP61/BN61,"-")</f>
        <v>0.4</v>
      </c>
      <c r="BR61" s="123">
        <v>18000</v>
      </c>
      <c r="BS61" s="124">
        <f>IFERROR(BR61/BN61,"-")</f>
        <v>3600</v>
      </c>
      <c r="BT61" s="125">
        <v>1</v>
      </c>
      <c r="BU61" s="125"/>
      <c r="BV61" s="125">
        <v>1</v>
      </c>
      <c r="BW61" s="126">
        <v>1</v>
      </c>
      <c r="BX61" s="127">
        <f>IF(P61=0,"",IF(BW61=0,"",(BW61/P61)))</f>
        <v>0.14285714285714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2</v>
      </c>
      <c r="CP61" s="141">
        <v>18000</v>
      </c>
      <c r="CQ61" s="141">
        <v>16000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171</v>
      </c>
      <c r="C62" s="203"/>
      <c r="D62" s="203" t="s">
        <v>86</v>
      </c>
      <c r="E62" s="203" t="s">
        <v>87</v>
      </c>
      <c r="F62" s="203" t="s">
        <v>78</v>
      </c>
      <c r="G62" s="203"/>
      <c r="H62" s="90"/>
      <c r="I62" s="90"/>
      <c r="J62" s="188"/>
      <c r="K62" s="81">
        <v>0</v>
      </c>
      <c r="L62" s="81">
        <v>0</v>
      </c>
      <c r="M62" s="81">
        <v>16</v>
      </c>
      <c r="N62" s="91">
        <v>6</v>
      </c>
      <c r="O62" s="92">
        <v>0</v>
      </c>
      <c r="P62" s="93">
        <f>N62+O62</f>
        <v>6</v>
      </c>
      <c r="Q62" s="82">
        <f>IFERROR(P62/M62,"-")</f>
        <v>0.375</v>
      </c>
      <c r="R62" s="81">
        <v>2</v>
      </c>
      <c r="S62" s="81">
        <v>0</v>
      </c>
      <c r="T62" s="82">
        <f>IFERROR(S62/(O62+P62),"-")</f>
        <v>0</v>
      </c>
      <c r="U62" s="182"/>
      <c r="V62" s="84">
        <v>3</v>
      </c>
      <c r="W62" s="82">
        <f>IF(P62=0,"-",V62/P62)</f>
        <v>0.5</v>
      </c>
      <c r="X62" s="186">
        <v>830000</v>
      </c>
      <c r="Y62" s="187">
        <f>IFERROR(X62/P62,"-")</f>
        <v>138333.33333333</v>
      </c>
      <c r="Z62" s="187">
        <f>IFERROR(X62/V62,"-")</f>
        <v>276666.66666667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0.16666666666667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0.16666666666667</v>
      </c>
      <c r="BY62" s="128">
        <v>1</v>
      </c>
      <c r="BZ62" s="129">
        <f>IFERROR(BY62/BW62,"-")</f>
        <v>1</v>
      </c>
      <c r="CA62" s="130">
        <v>12000</v>
      </c>
      <c r="CB62" s="131">
        <f>IFERROR(CA62/BW62,"-")</f>
        <v>12000</v>
      </c>
      <c r="CC62" s="132"/>
      <c r="CD62" s="132"/>
      <c r="CE62" s="132">
        <v>1</v>
      </c>
      <c r="CF62" s="133">
        <v>4</v>
      </c>
      <c r="CG62" s="134">
        <f>IF(P62=0,"",IF(CF62=0,"",(CF62/P62)))</f>
        <v>0.66666666666667</v>
      </c>
      <c r="CH62" s="135">
        <v>2</v>
      </c>
      <c r="CI62" s="136">
        <f>IFERROR(CH62/CF62,"-")</f>
        <v>0.5</v>
      </c>
      <c r="CJ62" s="137">
        <v>818000</v>
      </c>
      <c r="CK62" s="138">
        <f>IFERROR(CJ62/CF62,"-")</f>
        <v>204500</v>
      </c>
      <c r="CL62" s="139"/>
      <c r="CM62" s="139"/>
      <c r="CN62" s="139">
        <v>2</v>
      </c>
      <c r="CO62" s="140">
        <v>3</v>
      </c>
      <c r="CP62" s="141">
        <v>830000</v>
      </c>
      <c r="CQ62" s="141">
        <v>667000</v>
      </c>
      <c r="CR62" s="141"/>
      <c r="CS62" s="142" t="str">
        <f>IF(AND(CQ62=0,CR62=0),"",IF(AND(CQ62&lt;=100000,CR62&lt;=100000),"",IF(CQ62/CP62&gt;0.7,"男高",IF(CR62/CP62&gt;0.7,"女高",""))))</f>
        <v>男高</v>
      </c>
    </row>
    <row r="63" spans="1:98">
      <c r="A63" s="80">
        <f>AB63</f>
        <v>0</v>
      </c>
      <c r="B63" s="203" t="s">
        <v>172</v>
      </c>
      <c r="C63" s="203"/>
      <c r="D63" s="203" t="s">
        <v>94</v>
      </c>
      <c r="E63" s="203" t="s">
        <v>64</v>
      </c>
      <c r="F63" s="203" t="s">
        <v>65</v>
      </c>
      <c r="G63" s="203" t="s">
        <v>148</v>
      </c>
      <c r="H63" s="90" t="s">
        <v>173</v>
      </c>
      <c r="I63" s="205" t="s">
        <v>174</v>
      </c>
      <c r="J63" s="188">
        <v>250000</v>
      </c>
      <c r="K63" s="81">
        <v>0</v>
      </c>
      <c r="L63" s="81">
        <v>0</v>
      </c>
      <c r="M63" s="81">
        <v>60</v>
      </c>
      <c r="N63" s="91">
        <v>4</v>
      </c>
      <c r="O63" s="92">
        <v>0</v>
      </c>
      <c r="P63" s="93">
        <f>N63+O63</f>
        <v>4</v>
      </c>
      <c r="Q63" s="82">
        <f>IFERROR(P63/M63,"-")</f>
        <v>0.066666666666667</v>
      </c>
      <c r="R63" s="81">
        <v>0</v>
      </c>
      <c r="S63" s="81">
        <v>2</v>
      </c>
      <c r="T63" s="82">
        <f>IFERROR(S63/(O63+P63),"-")</f>
        <v>0.5</v>
      </c>
      <c r="U63" s="182">
        <f>IFERROR(J63/SUM(P63:P64),"-")</f>
        <v>25000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-250000</v>
      </c>
      <c r="AB63" s="85">
        <f>SUM(X63:X64)/SUM(J63:J64)</f>
        <v>0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>
        <v>1</v>
      </c>
      <c r="AW63" s="107">
        <f>IF(P63=0,"",IF(AV63=0,"",(AV63/P63)))</f>
        <v>0.25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0.25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2</v>
      </c>
      <c r="BX63" s="127">
        <f>IF(P63=0,"",IF(BW63=0,"",(BW63/P63)))</f>
        <v>0.5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175</v>
      </c>
      <c r="C64" s="203"/>
      <c r="D64" s="203" t="s">
        <v>94</v>
      </c>
      <c r="E64" s="203" t="s">
        <v>64</v>
      </c>
      <c r="F64" s="203" t="s">
        <v>78</v>
      </c>
      <c r="G64" s="203"/>
      <c r="H64" s="90"/>
      <c r="I64" s="90"/>
      <c r="J64" s="188"/>
      <c r="K64" s="81">
        <v>0</v>
      </c>
      <c r="L64" s="81">
        <v>0</v>
      </c>
      <c r="M64" s="81">
        <v>18</v>
      </c>
      <c r="N64" s="91">
        <v>4</v>
      </c>
      <c r="O64" s="92">
        <v>2</v>
      </c>
      <c r="P64" s="93">
        <f>N64+O64</f>
        <v>6</v>
      </c>
      <c r="Q64" s="82">
        <f>IFERROR(P64/M64,"-")</f>
        <v>0.33333333333333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5</v>
      </c>
      <c r="BO64" s="120">
        <f>IF(P64=0,"",IF(BN64=0,"",(BN64/P64)))</f>
        <v>0.83333333333333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0.16666666666667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</v>
      </c>
      <c r="B65" s="203" t="s">
        <v>176</v>
      </c>
      <c r="C65" s="203"/>
      <c r="D65" s="203" t="s">
        <v>177</v>
      </c>
      <c r="E65" s="203" t="s">
        <v>103</v>
      </c>
      <c r="F65" s="203" t="s">
        <v>65</v>
      </c>
      <c r="G65" s="203" t="s">
        <v>148</v>
      </c>
      <c r="H65" s="90" t="s">
        <v>90</v>
      </c>
      <c r="I65" s="205" t="s">
        <v>113</v>
      </c>
      <c r="J65" s="188">
        <v>150000</v>
      </c>
      <c r="K65" s="81">
        <v>0</v>
      </c>
      <c r="L65" s="81">
        <v>0</v>
      </c>
      <c r="M65" s="81">
        <v>28</v>
      </c>
      <c r="N65" s="91">
        <v>2</v>
      </c>
      <c r="O65" s="92">
        <v>0</v>
      </c>
      <c r="P65" s="93">
        <f>N65+O65</f>
        <v>2</v>
      </c>
      <c r="Q65" s="82">
        <f>IFERROR(P65/M65,"-")</f>
        <v>0.071428571428571</v>
      </c>
      <c r="R65" s="81">
        <v>0</v>
      </c>
      <c r="S65" s="81">
        <v>1</v>
      </c>
      <c r="T65" s="82">
        <f>IFERROR(S65/(O65+P65),"-")</f>
        <v>0.5</v>
      </c>
      <c r="U65" s="182">
        <f>IFERROR(J65/SUM(P65:P66),"-")</f>
        <v>30000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SUM(X65:X66)-SUM(J65:J66)</f>
        <v>-150000</v>
      </c>
      <c r="AB65" s="85">
        <f>SUM(X65:X66)/SUM(J65:J66)</f>
        <v>0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0.5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0.5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178</v>
      </c>
      <c r="C66" s="203"/>
      <c r="D66" s="203" t="s">
        <v>177</v>
      </c>
      <c r="E66" s="203" t="s">
        <v>103</v>
      </c>
      <c r="F66" s="203" t="s">
        <v>78</v>
      </c>
      <c r="G66" s="203"/>
      <c r="H66" s="90"/>
      <c r="I66" s="90"/>
      <c r="J66" s="188"/>
      <c r="K66" s="81">
        <v>0</v>
      </c>
      <c r="L66" s="81">
        <v>0</v>
      </c>
      <c r="M66" s="81">
        <v>7</v>
      </c>
      <c r="N66" s="91">
        <v>3</v>
      </c>
      <c r="O66" s="92">
        <v>0</v>
      </c>
      <c r="P66" s="93">
        <f>N66+O66</f>
        <v>3</v>
      </c>
      <c r="Q66" s="82">
        <f>IFERROR(P66/M66,"-")</f>
        <v>0.42857142857143</v>
      </c>
      <c r="R66" s="81">
        <v>0</v>
      </c>
      <c r="S66" s="81">
        <v>1</v>
      </c>
      <c r="T66" s="82">
        <f>IFERROR(S66/(O66+P66),"-")</f>
        <v>0.33333333333333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0.33333333333333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2</v>
      </c>
      <c r="BX66" s="127">
        <f>IF(P66=0,"",IF(BW66=0,"",(BW66/P66)))</f>
        <v>0.66666666666667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0.175</v>
      </c>
      <c r="B67" s="203" t="s">
        <v>179</v>
      </c>
      <c r="C67" s="203"/>
      <c r="D67" s="203" t="s">
        <v>86</v>
      </c>
      <c r="E67" s="203" t="s">
        <v>87</v>
      </c>
      <c r="F67" s="203" t="s">
        <v>65</v>
      </c>
      <c r="G67" s="203" t="s">
        <v>132</v>
      </c>
      <c r="H67" s="90" t="s">
        <v>67</v>
      </c>
      <c r="I67" s="205" t="s">
        <v>113</v>
      </c>
      <c r="J67" s="188">
        <v>120000</v>
      </c>
      <c r="K67" s="81">
        <v>0</v>
      </c>
      <c r="L67" s="81">
        <v>0</v>
      </c>
      <c r="M67" s="81">
        <v>57</v>
      </c>
      <c r="N67" s="91">
        <v>5</v>
      </c>
      <c r="O67" s="92">
        <v>0</v>
      </c>
      <c r="P67" s="93">
        <f>N67+O67</f>
        <v>5</v>
      </c>
      <c r="Q67" s="82">
        <f>IFERROR(P67/M67,"-")</f>
        <v>0.087719298245614</v>
      </c>
      <c r="R67" s="81">
        <v>0</v>
      </c>
      <c r="S67" s="81">
        <v>4</v>
      </c>
      <c r="T67" s="82">
        <f>IFERROR(S67/(O67+P67),"-")</f>
        <v>0.8</v>
      </c>
      <c r="U67" s="182">
        <f>IFERROR(J67/SUM(P67:P68),"-")</f>
        <v>10909.090909091</v>
      </c>
      <c r="V67" s="84">
        <v>1</v>
      </c>
      <c r="W67" s="82">
        <f>IF(P67=0,"-",V67/P67)</f>
        <v>0.2</v>
      </c>
      <c r="X67" s="186">
        <v>18000</v>
      </c>
      <c r="Y67" s="187">
        <f>IFERROR(X67/P67,"-")</f>
        <v>3600</v>
      </c>
      <c r="Z67" s="187">
        <f>IFERROR(X67/V67,"-")</f>
        <v>18000</v>
      </c>
      <c r="AA67" s="188">
        <f>SUM(X67:X68)-SUM(J67:J68)</f>
        <v>-99000</v>
      </c>
      <c r="AB67" s="85">
        <f>SUM(X67:X68)/SUM(J67:J68)</f>
        <v>0.175</v>
      </c>
      <c r="AC67" s="79"/>
      <c r="AD67" s="94">
        <v>1</v>
      </c>
      <c r="AE67" s="95">
        <f>IF(P67=0,"",IF(AD67=0,"",(AD67/P67)))</f>
        <v>0.2</v>
      </c>
      <c r="AF67" s="94"/>
      <c r="AG67" s="96">
        <f>IFERROR(AF67/AD67,"-")</f>
        <v>0</v>
      </c>
      <c r="AH67" s="97"/>
      <c r="AI67" s="98">
        <f>IFERROR(AH67/AD67,"-")</f>
        <v>0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3</v>
      </c>
      <c r="BO67" s="120">
        <f>IF(P67=0,"",IF(BN67=0,"",(BN67/P67)))</f>
        <v>0.6</v>
      </c>
      <c r="BP67" s="121">
        <v>1</v>
      </c>
      <c r="BQ67" s="122">
        <f>IFERROR(BP67/BN67,"-")</f>
        <v>0.33333333333333</v>
      </c>
      <c r="BR67" s="123">
        <v>18000</v>
      </c>
      <c r="BS67" s="124">
        <f>IFERROR(BR67/BN67,"-")</f>
        <v>6000</v>
      </c>
      <c r="BT67" s="125"/>
      <c r="BU67" s="125"/>
      <c r="BV67" s="125">
        <v>1</v>
      </c>
      <c r="BW67" s="126">
        <v>1</v>
      </c>
      <c r="BX67" s="127">
        <f>IF(P67=0,"",IF(BW67=0,"",(BW67/P67)))</f>
        <v>0.2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18000</v>
      </c>
      <c r="CQ67" s="141">
        <v>18000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180</v>
      </c>
      <c r="C68" s="203"/>
      <c r="D68" s="203" t="s">
        <v>86</v>
      </c>
      <c r="E68" s="203" t="s">
        <v>87</v>
      </c>
      <c r="F68" s="203" t="s">
        <v>78</v>
      </c>
      <c r="G68" s="203"/>
      <c r="H68" s="90"/>
      <c r="I68" s="90"/>
      <c r="J68" s="188"/>
      <c r="K68" s="81">
        <v>0</v>
      </c>
      <c r="L68" s="81">
        <v>0</v>
      </c>
      <c r="M68" s="81">
        <v>8</v>
      </c>
      <c r="N68" s="91">
        <v>6</v>
      </c>
      <c r="O68" s="92">
        <v>0</v>
      </c>
      <c r="P68" s="93">
        <f>N68+O68</f>
        <v>6</v>
      </c>
      <c r="Q68" s="82">
        <f>IFERROR(P68/M68,"-")</f>
        <v>0.75</v>
      </c>
      <c r="R68" s="81">
        <v>1</v>
      </c>
      <c r="S68" s="81">
        <v>0</v>
      </c>
      <c r="T68" s="82">
        <f>IFERROR(S68/(O68+P68),"-")</f>
        <v>0</v>
      </c>
      <c r="U68" s="182"/>
      <c r="V68" s="84">
        <v>1</v>
      </c>
      <c r="W68" s="82">
        <f>IF(P68=0,"-",V68/P68)</f>
        <v>0.16666666666667</v>
      </c>
      <c r="X68" s="186">
        <v>3000</v>
      </c>
      <c r="Y68" s="187">
        <f>IFERROR(X68/P68,"-")</f>
        <v>500</v>
      </c>
      <c r="Z68" s="187">
        <f>IFERROR(X68/V68,"-")</f>
        <v>3000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>
        <v>1</v>
      </c>
      <c r="AN68" s="101">
        <f>IF(P68=0,"",IF(AM68=0,"",(AM68/P68)))</f>
        <v>0.16666666666667</v>
      </c>
      <c r="AO68" s="100"/>
      <c r="AP68" s="102">
        <f>IFERROR(AP68/AM68,"-")</f>
        <v>0</v>
      </c>
      <c r="AQ68" s="103"/>
      <c r="AR68" s="104">
        <f>IFERROR(AQ68/AM68,"-")</f>
        <v>0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0.16666666666667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1</v>
      </c>
      <c r="BO68" s="120">
        <f>IF(P68=0,"",IF(BN68=0,"",(BN68/P68)))</f>
        <v>0.16666666666667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3</v>
      </c>
      <c r="BX68" s="127">
        <f>IF(P68=0,"",IF(BW68=0,"",(BW68/P68)))</f>
        <v>0.5</v>
      </c>
      <c r="BY68" s="128">
        <v>1</v>
      </c>
      <c r="BZ68" s="129">
        <f>IFERROR(BY68/BW68,"-")</f>
        <v>0.33333333333333</v>
      </c>
      <c r="CA68" s="130">
        <v>3000</v>
      </c>
      <c r="CB68" s="131">
        <f>IFERROR(CA68/BW68,"-")</f>
        <v>1000</v>
      </c>
      <c r="CC68" s="132">
        <v>1</v>
      </c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3000</v>
      </c>
      <c r="CQ68" s="141">
        <v>3000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2.9166666666667</v>
      </c>
      <c r="B69" s="203" t="s">
        <v>181</v>
      </c>
      <c r="C69" s="203"/>
      <c r="D69" s="203" t="s">
        <v>108</v>
      </c>
      <c r="E69" s="203" t="s">
        <v>103</v>
      </c>
      <c r="F69" s="203" t="s">
        <v>88</v>
      </c>
      <c r="G69" s="203" t="s">
        <v>132</v>
      </c>
      <c r="H69" s="90" t="s">
        <v>67</v>
      </c>
      <c r="I69" s="90" t="s">
        <v>182</v>
      </c>
      <c r="J69" s="188">
        <v>120000</v>
      </c>
      <c r="K69" s="81">
        <v>0</v>
      </c>
      <c r="L69" s="81">
        <v>0</v>
      </c>
      <c r="M69" s="81">
        <v>30</v>
      </c>
      <c r="N69" s="91">
        <v>1</v>
      </c>
      <c r="O69" s="92">
        <v>0</v>
      </c>
      <c r="P69" s="93">
        <f>N69+O69</f>
        <v>1</v>
      </c>
      <c r="Q69" s="82">
        <f>IFERROR(P69/M69,"-")</f>
        <v>0.033333333333333</v>
      </c>
      <c r="R69" s="81">
        <v>0</v>
      </c>
      <c r="S69" s="81">
        <v>0</v>
      </c>
      <c r="T69" s="82">
        <f>IFERROR(S69/(O69+P69),"-")</f>
        <v>0</v>
      </c>
      <c r="U69" s="182">
        <f>IFERROR(J69/SUM(P69:P70),"-")</f>
        <v>15000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230000</v>
      </c>
      <c r="AB69" s="85">
        <f>SUM(X69:X70)/SUM(J69:J70)</f>
        <v>2.9166666666667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1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183</v>
      </c>
      <c r="C70" s="203"/>
      <c r="D70" s="203" t="s">
        <v>108</v>
      </c>
      <c r="E70" s="203" t="s">
        <v>103</v>
      </c>
      <c r="F70" s="203" t="s">
        <v>78</v>
      </c>
      <c r="G70" s="203"/>
      <c r="H70" s="90"/>
      <c r="I70" s="90"/>
      <c r="J70" s="188"/>
      <c r="K70" s="81">
        <v>0</v>
      </c>
      <c r="L70" s="81">
        <v>0</v>
      </c>
      <c r="M70" s="81">
        <v>11</v>
      </c>
      <c r="N70" s="91">
        <v>6</v>
      </c>
      <c r="O70" s="92">
        <v>1</v>
      </c>
      <c r="P70" s="93">
        <f>N70+O70</f>
        <v>7</v>
      </c>
      <c r="Q70" s="82">
        <f>IFERROR(P70/M70,"-")</f>
        <v>0.63636363636364</v>
      </c>
      <c r="R70" s="81">
        <v>0</v>
      </c>
      <c r="S70" s="81">
        <v>2</v>
      </c>
      <c r="T70" s="82">
        <f>IFERROR(S70/(O70+P70),"-")</f>
        <v>0.25</v>
      </c>
      <c r="U70" s="182"/>
      <c r="V70" s="84">
        <v>4</v>
      </c>
      <c r="W70" s="82">
        <f>IF(P70=0,"-",V70/P70)</f>
        <v>0.57142857142857</v>
      </c>
      <c r="X70" s="186">
        <v>350000</v>
      </c>
      <c r="Y70" s="187">
        <f>IFERROR(X70/P70,"-")</f>
        <v>50000</v>
      </c>
      <c r="Z70" s="187">
        <f>IFERROR(X70/V70,"-")</f>
        <v>87500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2</v>
      </c>
      <c r="BO70" s="120">
        <f>IF(P70=0,"",IF(BN70=0,"",(BN70/P70)))</f>
        <v>0.28571428571429</v>
      </c>
      <c r="BP70" s="121">
        <v>1</v>
      </c>
      <c r="BQ70" s="122">
        <f>IFERROR(BP70/BN70,"-")</f>
        <v>0.5</v>
      </c>
      <c r="BR70" s="123">
        <v>9000</v>
      </c>
      <c r="BS70" s="124">
        <f>IFERROR(BR70/BN70,"-")</f>
        <v>4500</v>
      </c>
      <c r="BT70" s="125"/>
      <c r="BU70" s="125"/>
      <c r="BV70" s="125">
        <v>1</v>
      </c>
      <c r="BW70" s="126">
        <v>3</v>
      </c>
      <c r="BX70" s="127">
        <f>IF(P70=0,"",IF(BW70=0,"",(BW70/P70)))</f>
        <v>0.42857142857143</v>
      </c>
      <c r="BY70" s="128">
        <v>2</v>
      </c>
      <c r="BZ70" s="129">
        <f>IFERROR(BY70/BW70,"-")</f>
        <v>0.66666666666667</v>
      </c>
      <c r="CA70" s="130">
        <v>13000</v>
      </c>
      <c r="CB70" s="131">
        <f>IFERROR(CA70/BW70,"-")</f>
        <v>4333.3333333333</v>
      </c>
      <c r="CC70" s="132">
        <v>1</v>
      </c>
      <c r="CD70" s="132">
        <v>1</v>
      </c>
      <c r="CE70" s="132"/>
      <c r="CF70" s="133">
        <v>2</v>
      </c>
      <c r="CG70" s="134">
        <f>IF(P70=0,"",IF(CF70=0,"",(CF70/P70)))</f>
        <v>0.28571428571429</v>
      </c>
      <c r="CH70" s="135">
        <v>1</v>
      </c>
      <c r="CI70" s="136">
        <f>IFERROR(CH70/CF70,"-")</f>
        <v>0.5</v>
      </c>
      <c r="CJ70" s="137">
        <v>328000</v>
      </c>
      <c r="CK70" s="138">
        <f>IFERROR(CJ70/CF70,"-")</f>
        <v>164000</v>
      </c>
      <c r="CL70" s="139"/>
      <c r="CM70" s="139"/>
      <c r="CN70" s="139">
        <v>1</v>
      </c>
      <c r="CO70" s="140">
        <v>4</v>
      </c>
      <c r="CP70" s="141">
        <v>350000</v>
      </c>
      <c r="CQ70" s="141">
        <v>328000</v>
      </c>
      <c r="CR70" s="141">
        <v>9000</v>
      </c>
      <c r="CS70" s="142" t="str">
        <f>IF(AND(CQ70=0,CR70=0),"",IF(AND(CQ70&lt;=100000,CR70&lt;=100000),"",IF(CQ70/CP70&gt;0.7,"男高",IF(CR70/CP70&gt;0.7,"女高",""))))</f>
        <v>男高</v>
      </c>
    </row>
    <row r="71" spans="1:98">
      <c r="A71" s="80">
        <f>AB71</f>
        <v>2.1538461538462</v>
      </c>
      <c r="B71" s="203" t="s">
        <v>184</v>
      </c>
      <c r="C71" s="203"/>
      <c r="D71" s="203" t="s">
        <v>94</v>
      </c>
      <c r="E71" s="203" t="s">
        <v>64</v>
      </c>
      <c r="F71" s="203" t="s">
        <v>88</v>
      </c>
      <c r="G71" s="203" t="s">
        <v>185</v>
      </c>
      <c r="H71" s="90" t="s">
        <v>90</v>
      </c>
      <c r="I71" s="205" t="s">
        <v>113</v>
      </c>
      <c r="J71" s="188">
        <v>130000</v>
      </c>
      <c r="K71" s="81">
        <v>0</v>
      </c>
      <c r="L71" s="81">
        <v>0</v>
      </c>
      <c r="M71" s="81">
        <v>34</v>
      </c>
      <c r="N71" s="91">
        <v>3</v>
      </c>
      <c r="O71" s="92">
        <v>0</v>
      </c>
      <c r="P71" s="93">
        <f>N71+O71</f>
        <v>3</v>
      </c>
      <c r="Q71" s="82">
        <f>IFERROR(P71/M71,"-")</f>
        <v>0.088235294117647</v>
      </c>
      <c r="R71" s="81">
        <v>0</v>
      </c>
      <c r="S71" s="81">
        <v>1</v>
      </c>
      <c r="T71" s="82">
        <f>IFERROR(S71/(O71+P71),"-")</f>
        <v>0.33333333333333</v>
      </c>
      <c r="U71" s="182">
        <f>IFERROR(J71/SUM(P71:P72),"-")</f>
        <v>26000</v>
      </c>
      <c r="V71" s="84">
        <v>2</v>
      </c>
      <c r="W71" s="82">
        <f>IF(P71=0,"-",V71/P71)</f>
        <v>0.66666666666667</v>
      </c>
      <c r="X71" s="186">
        <v>201000</v>
      </c>
      <c r="Y71" s="187">
        <f>IFERROR(X71/P71,"-")</f>
        <v>67000</v>
      </c>
      <c r="Z71" s="187">
        <f>IFERROR(X71/V71,"-")</f>
        <v>100500</v>
      </c>
      <c r="AA71" s="188">
        <f>SUM(X71:X72)-SUM(J71:J72)</f>
        <v>150000</v>
      </c>
      <c r="AB71" s="85">
        <f>SUM(X71:X72)/SUM(J71:J72)</f>
        <v>2.1538461538462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1</v>
      </c>
      <c r="BF71" s="113">
        <f>IF(P71=0,"",IF(BE71=0,"",(BE71/P71)))</f>
        <v>0.33333333333333</v>
      </c>
      <c r="BG71" s="112">
        <v>1</v>
      </c>
      <c r="BH71" s="114">
        <f>IFERROR(BG71/BE71,"-")</f>
        <v>1</v>
      </c>
      <c r="BI71" s="115">
        <v>11000</v>
      </c>
      <c r="BJ71" s="116">
        <f>IFERROR(BI71/BE71,"-")</f>
        <v>11000</v>
      </c>
      <c r="BK71" s="117"/>
      <c r="BL71" s="117"/>
      <c r="BM71" s="117">
        <v>1</v>
      </c>
      <c r="BN71" s="119">
        <v>2</v>
      </c>
      <c r="BO71" s="120">
        <f>IF(P71=0,"",IF(BN71=0,"",(BN71/P71)))</f>
        <v>0.66666666666667</v>
      </c>
      <c r="BP71" s="121">
        <v>1</v>
      </c>
      <c r="BQ71" s="122">
        <f>IFERROR(BP71/BN71,"-")</f>
        <v>0.5</v>
      </c>
      <c r="BR71" s="123">
        <v>190000</v>
      </c>
      <c r="BS71" s="124">
        <f>IFERROR(BR71/BN71,"-")</f>
        <v>95000</v>
      </c>
      <c r="BT71" s="125"/>
      <c r="BU71" s="125"/>
      <c r="BV71" s="125">
        <v>1</v>
      </c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2</v>
      </c>
      <c r="CP71" s="141">
        <v>201000</v>
      </c>
      <c r="CQ71" s="141">
        <v>190000</v>
      </c>
      <c r="CR71" s="141"/>
      <c r="CS71" s="142" t="str">
        <f>IF(AND(CQ71=0,CR71=0),"",IF(AND(CQ71&lt;=100000,CR71&lt;=100000),"",IF(CQ71/CP71&gt;0.7,"男高",IF(CR71/CP71&gt;0.7,"女高",""))))</f>
        <v>男高</v>
      </c>
    </row>
    <row r="72" spans="1:98">
      <c r="A72" s="80"/>
      <c r="B72" s="203" t="s">
        <v>186</v>
      </c>
      <c r="C72" s="203"/>
      <c r="D72" s="203" t="s">
        <v>94</v>
      </c>
      <c r="E72" s="203" t="s">
        <v>64</v>
      </c>
      <c r="F72" s="203" t="s">
        <v>78</v>
      </c>
      <c r="G72" s="203"/>
      <c r="H72" s="90"/>
      <c r="I72" s="90"/>
      <c r="J72" s="188"/>
      <c r="K72" s="81">
        <v>0</v>
      </c>
      <c r="L72" s="81">
        <v>0</v>
      </c>
      <c r="M72" s="81">
        <v>13</v>
      </c>
      <c r="N72" s="91">
        <v>2</v>
      </c>
      <c r="O72" s="92">
        <v>0</v>
      </c>
      <c r="P72" s="93">
        <f>N72+O72</f>
        <v>2</v>
      </c>
      <c r="Q72" s="82">
        <f>IFERROR(P72/M72,"-")</f>
        <v>0.15384615384615</v>
      </c>
      <c r="R72" s="81">
        <v>1</v>
      </c>
      <c r="S72" s="81">
        <v>0</v>
      </c>
      <c r="T72" s="82">
        <f>IFERROR(S72/(O72+P72),"-")</f>
        <v>0</v>
      </c>
      <c r="U72" s="182"/>
      <c r="V72" s="84">
        <v>1</v>
      </c>
      <c r="W72" s="82">
        <f>IF(P72=0,"-",V72/P72)</f>
        <v>0.5</v>
      </c>
      <c r="X72" s="186">
        <v>79000</v>
      </c>
      <c r="Y72" s="187">
        <f>IFERROR(X72/P72,"-")</f>
        <v>39500</v>
      </c>
      <c r="Z72" s="187">
        <f>IFERROR(X72/V72,"-")</f>
        <v>79000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2</v>
      </c>
      <c r="BX72" s="127">
        <f>IF(P72=0,"",IF(BW72=0,"",(BW72/P72)))</f>
        <v>1</v>
      </c>
      <c r="BY72" s="128">
        <v>1</v>
      </c>
      <c r="BZ72" s="129">
        <f>IFERROR(BY72/BW72,"-")</f>
        <v>0.5</v>
      </c>
      <c r="CA72" s="130">
        <v>79000</v>
      </c>
      <c r="CB72" s="131">
        <f>IFERROR(CA72/BW72,"-")</f>
        <v>39500</v>
      </c>
      <c r="CC72" s="132"/>
      <c r="CD72" s="132"/>
      <c r="CE72" s="132">
        <v>1</v>
      </c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79000</v>
      </c>
      <c r="CQ72" s="141">
        <v>79000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0.061538461538462</v>
      </c>
      <c r="B73" s="203" t="s">
        <v>187</v>
      </c>
      <c r="C73" s="203"/>
      <c r="D73" s="203" t="s">
        <v>188</v>
      </c>
      <c r="E73" s="203" t="s">
        <v>103</v>
      </c>
      <c r="F73" s="203" t="s">
        <v>65</v>
      </c>
      <c r="G73" s="203" t="s">
        <v>185</v>
      </c>
      <c r="H73" s="90" t="s">
        <v>90</v>
      </c>
      <c r="I73" s="204" t="s">
        <v>189</v>
      </c>
      <c r="J73" s="188">
        <v>130000</v>
      </c>
      <c r="K73" s="81">
        <v>0</v>
      </c>
      <c r="L73" s="81">
        <v>0</v>
      </c>
      <c r="M73" s="81">
        <v>27</v>
      </c>
      <c r="N73" s="91">
        <v>4</v>
      </c>
      <c r="O73" s="92">
        <v>0</v>
      </c>
      <c r="P73" s="93">
        <f>N73+O73</f>
        <v>4</v>
      </c>
      <c r="Q73" s="82">
        <f>IFERROR(P73/M73,"-")</f>
        <v>0.14814814814815</v>
      </c>
      <c r="R73" s="81">
        <v>0</v>
      </c>
      <c r="S73" s="81">
        <v>0</v>
      </c>
      <c r="T73" s="82">
        <f>IFERROR(S73/(O73+P73),"-")</f>
        <v>0</v>
      </c>
      <c r="U73" s="182">
        <f>IFERROR(J73/SUM(P73:P74),"-")</f>
        <v>16250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-122000</v>
      </c>
      <c r="AB73" s="85">
        <f>SUM(X73:X74)/SUM(J73:J74)</f>
        <v>0.061538461538462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2</v>
      </c>
      <c r="BO73" s="120">
        <f>IF(P73=0,"",IF(BN73=0,"",(BN73/P73)))</f>
        <v>0.5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2</v>
      </c>
      <c r="BX73" s="127">
        <f>IF(P73=0,"",IF(BW73=0,"",(BW73/P73)))</f>
        <v>0.5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190</v>
      </c>
      <c r="C74" s="203"/>
      <c r="D74" s="203" t="s">
        <v>188</v>
      </c>
      <c r="E74" s="203" t="s">
        <v>103</v>
      </c>
      <c r="F74" s="203" t="s">
        <v>78</v>
      </c>
      <c r="G74" s="203"/>
      <c r="H74" s="90"/>
      <c r="I74" s="90"/>
      <c r="J74" s="188"/>
      <c r="K74" s="81">
        <v>0</v>
      </c>
      <c r="L74" s="81">
        <v>0</v>
      </c>
      <c r="M74" s="81">
        <v>5</v>
      </c>
      <c r="N74" s="91">
        <v>4</v>
      </c>
      <c r="O74" s="92">
        <v>0</v>
      </c>
      <c r="P74" s="93">
        <f>N74+O74</f>
        <v>4</v>
      </c>
      <c r="Q74" s="82">
        <f>IFERROR(P74/M74,"-")</f>
        <v>0.8</v>
      </c>
      <c r="R74" s="81">
        <v>0</v>
      </c>
      <c r="S74" s="81">
        <v>2</v>
      </c>
      <c r="T74" s="82">
        <f>IFERROR(S74/(O74+P74),"-")</f>
        <v>0.5</v>
      </c>
      <c r="U74" s="182"/>
      <c r="V74" s="84">
        <v>1</v>
      </c>
      <c r="W74" s="82">
        <f>IF(P74=0,"-",V74/P74)</f>
        <v>0.25</v>
      </c>
      <c r="X74" s="186">
        <v>8000</v>
      </c>
      <c r="Y74" s="187">
        <f>IFERROR(X74/P74,"-")</f>
        <v>2000</v>
      </c>
      <c r="Z74" s="187">
        <f>IFERROR(X74/V74,"-")</f>
        <v>8000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0.25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2</v>
      </c>
      <c r="BO74" s="120">
        <f>IF(P74=0,"",IF(BN74=0,"",(BN74/P74)))</f>
        <v>0.5</v>
      </c>
      <c r="BP74" s="121">
        <v>1</v>
      </c>
      <c r="BQ74" s="122">
        <f>IFERROR(BP74/BN74,"-")</f>
        <v>0.5</v>
      </c>
      <c r="BR74" s="123">
        <v>8000</v>
      </c>
      <c r="BS74" s="124">
        <f>IFERROR(BR74/BN74,"-")</f>
        <v>4000</v>
      </c>
      <c r="BT74" s="125"/>
      <c r="BU74" s="125">
        <v>1</v>
      </c>
      <c r="BV74" s="125"/>
      <c r="BW74" s="126">
        <v>1</v>
      </c>
      <c r="BX74" s="127">
        <f>IF(P74=0,"",IF(BW74=0,"",(BW74/P74)))</f>
        <v>0.25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8000</v>
      </c>
      <c r="CQ74" s="141">
        <v>8000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19.8875</v>
      </c>
      <c r="B75" s="203" t="s">
        <v>191</v>
      </c>
      <c r="C75" s="203"/>
      <c r="D75" s="203" t="s">
        <v>94</v>
      </c>
      <c r="E75" s="203" t="s">
        <v>64</v>
      </c>
      <c r="F75" s="203" t="s">
        <v>88</v>
      </c>
      <c r="G75" s="203" t="s">
        <v>192</v>
      </c>
      <c r="H75" s="90" t="s">
        <v>90</v>
      </c>
      <c r="I75" s="205" t="s">
        <v>113</v>
      </c>
      <c r="J75" s="188">
        <v>80000</v>
      </c>
      <c r="K75" s="81">
        <v>0</v>
      </c>
      <c r="L75" s="81">
        <v>0</v>
      </c>
      <c r="M75" s="81">
        <v>19</v>
      </c>
      <c r="N75" s="91">
        <v>3</v>
      </c>
      <c r="O75" s="92">
        <v>0</v>
      </c>
      <c r="P75" s="93">
        <f>N75+O75</f>
        <v>3</v>
      </c>
      <c r="Q75" s="82">
        <f>IFERROR(P75/M75,"-")</f>
        <v>0.15789473684211</v>
      </c>
      <c r="R75" s="81">
        <v>0</v>
      </c>
      <c r="S75" s="81">
        <v>1</v>
      </c>
      <c r="T75" s="82">
        <f>IFERROR(S75/(O75+P75),"-")</f>
        <v>0.33333333333333</v>
      </c>
      <c r="U75" s="182">
        <f>IFERROR(J75/SUM(P75:P76),"-")</f>
        <v>13333.333333333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1511000</v>
      </c>
      <c r="AB75" s="85">
        <f>SUM(X75:X76)/SUM(J75:J76)</f>
        <v>19.8875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1</v>
      </c>
      <c r="BF75" s="113">
        <f>IF(P75=0,"",IF(BE75=0,"",(BE75/P75)))</f>
        <v>0.33333333333333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2</v>
      </c>
      <c r="BO75" s="120">
        <f>IF(P75=0,"",IF(BN75=0,"",(BN75/P75)))</f>
        <v>0.66666666666667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193</v>
      </c>
      <c r="C76" s="203"/>
      <c r="D76" s="203" t="s">
        <v>94</v>
      </c>
      <c r="E76" s="203" t="s">
        <v>64</v>
      </c>
      <c r="F76" s="203" t="s">
        <v>78</v>
      </c>
      <c r="G76" s="203"/>
      <c r="H76" s="90"/>
      <c r="I76" s="90"/>
      <c r="J76" s="188"/>
      <c r="K76" s="81">
        <v>0</v>
      </c>
      <c r="L76" s="81">
        <v>0</v>
      </c>
      <c r="M76" s="81">
        <v>10</v>
      </c>
      <c r="N76" s="91">
        <v>3</v>
      </c>
      <c r="O76" s="92">
        <v>0</v>
      </c>
      <c r="P76" s="93">
        <f>N76+O76</f>
        <v>3</v>
      </c>
      <c r="Q76" s="82">
        <f>IFERROR(P76/M76,"-")</f>
        <v>0.3</v>
      </c>
      <c r="R76" s="81">
        <v>1</v>
      </c>
      <c r="S76" s="81">
        <v>0</v>
      </c>
      <c r="T76" s="82">
        <f>IFERROR(S76/(O76+P76),"-")</f>
        <v>0</v>
      </c>
      <c r="U76" s="182"/>
      <c r="V76" s="84">
        <v>2</v>
      </c>
      <c r="W76" s="82">
        <f>IF(P76=0,"-",V76/P76)</f>
        <v>0.66666666666667</v>
      </c>
      <c r="X76" s="186">
        <v>1591000</v>
      </c>
      <c r="Y76" s="187">
        <f>IFERROR(X76/P76,"-")</f>
        <v>530333.33333333</v>
      </c>
      <c r="Z76" s="187">
        <f>IFERROR(X76/V76,"-")</f>
        <v>795500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3</v>
      </c>
      <c r="BO76" s="120">
        <f>IF(P76=0,"",IF(BN76=0,"",(BN76/P76)))</f>
        <v>1</v>
      </c>
      <c r="BP76" s="121">
        <v>2</v>
      </c>
      <c r="BQ76" s="122">
        <f>IFERROR(BP76/BN76,"-")</f>
        <v>0.66666666666667</v>
      </c>
      <c r="BR76" s="123">
        <v>1591000</v>
      </c>
      <c r="BS76" s="124">
        <f>IFERROR(BR76/BN76,"-")</f>
        <v>530333.33333333</v>
      </c>
      <c r="BT76" s="125"/>
      <c r="BU76" s="125"/>
      <c r="BV76" s="125">
        <v>2</v>
      </c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2</v>
      </c>
      <c r="CP76" s="141">
        <v>1591000</v>
      </c>
      <c r="CQ76" s="141">
        <v>1464000</v>
      </c>
      <c r="CR76" s="141"/>
      <c r="CS76" s="142" t="str">
        <f>IF(AND(CQ76=0,CR76=0),"",IF(AND(CQ76&lt;=100000,CR76&lt;=100000),"",IF(CQ76/CP76&gt;0.7,"男高",IF(CR76/CP76&gt;0.7,"女高",""))))</f>
        <v>男高</v>
      </c>
    </row>
    <row r="77" spans="1:98">
      <c r="A77" s="80">
        <f>AB77</f>
        <v>0.175</v>
      </c>
      <c r="B77" s="203" t="s">
        <v>194</v>
      </c>
      <c r="C77" s="203"/>
      <c r="D77" s="203" t="s">
        <v>177</v>
      </c>
      <c r="E77" s="203" t="s">
        <v>103</v>
      </c>
      <c r="F77" s="203" t="s">
        <v>65</v>
      </c>
      <c r="G77" s="203" t="s">
        <v>192</v>
      </c>
      <c r="H77" s="90" t="s">
        <v>90</v>
      </c>
      <c r="I77" s="205" t="s">
        <v>71</v>
      </c>
      <c r="J77" s="188">
        <v>80000</v>
      </c>
      <c r="K77" s="81">
        <v>0</v>
      </c>
      <c r="L77" s="81">
        <v>0</v>
      </c>
      <c r="M77" s="81">
        <v>24</v>
      </c>
      <c r="N77" s="91">
        <v>2</v>
      </c>
      <c r="O77" s="92">
        <v>0</v>
      </c>
      <c r="P77" s="93">
        <f>N77+O77</f>
        <v>2</v>
      </c>
      <c r="Q77" s="82">
        <f>IFERROR(P77/M77,"-")</f>
        <v>0.083333333333333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16000</v>
      </c>
      <c r="V77" s="84">
        <v>1</v>
      </c>
      <c r="W77" s="82">
        <f>IF(P77=0,"-",V77/P77)</f>
        <v>0.5</v>
      </c>
      <c r="X77" s="186">
        <v>3000</v>
      </c>
      <c r="Y77" s="187">
        <f>IFERROR(X77/P77,"-")</f>
        <v>1500</v>
      </c>
      <c r="Z77" s="187">
        <f>IFERROR(X77/V77,"-")</f>
        <v>3000</v>
      </c>
      <c r="AA77" s="188">
        <f>SUM(X77:X78)-SUM(J77:J78)</f>
        <v>-66000</v>
      </c>
      <c r="AB77" s="85">
        <f>SUM(X77:X78)/SUM(J77:J78)</f>
        <v>0.175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0.5</v>
      </c>
      <c r="BG77" s="112">
        <v>1</v>
      </c>
      <c r="BH77" s="114">
        <f>IFERROR(BG77/BE77,"-")</f>
        <v>1</v>
      </c>
      <c r="BI77" s="115">
        <v>3000</v>
      </c>
      <c r="BJ77" s="116">
        <f>IFERROR(BI77/BE77,"-")</f>
        <v>3000</v>
      </c>
      <c r="BK77" s="117">
        <v>1</v>
      </c>
      <c r="BL77" s="117"/>
      <c r="BM77" s="117"/>
      <c r="BN77" s="119">
        <v>1</v>
      </c>
      <c r="BO77" s="120">
        <f>IF(P77=0,"",IF(BN77=0,"",(BN77/P77)))</f>
        <v>0.5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3000</v>
      </c>
      <c r="CQ77" s="141">
        <v>3000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195</v>
      </c>
      <c r="C78" s="203"/>
      <c r="D78" s="203" t="s">
        <v>177</v>
      </c>
      <c r="E78" s="203" t="s">
        <v>103</v>
      </c>
      <c r="F78" s="203" t="s">
        <v>78</v>
      </c>
      <c r="G78" s="203"/>
      <c r="H78" s="90"/>
      <c r="I78" s="90"/>
      <c r="J78" s="188"/>
      <c r="K78" s="81">
        <v>0</v>
      </c>
      <c r="L78" s="81">
        <v>0</v>
      </c>
      <c r="M78" s="81">
        <v>6</v>
      </c>
      <c r="N78" s="91">
        <v>3</v>
      </c>
      <c r="O78" s="92">
        <v>0</v>
      </c>
      <c r="P78" s="93">
        <f>N78+O78</f>
        <v>3</v>
      </c>
      <c r="Q78" s="82">
        <f>IFERROR(P78/M78,"-")</f>
        <v>0.5</v>
      </c>
      <c r="R78" s="81">
        <v>0</v>
      </c>
      <c r="S78" s="81">
        <v>1</v>
      </c>
      <c r="T78" s="82">
        <f>IFERROR(S78/(O78+P78),"-")</f>
        <v>0.33333333333333</v>
      </c>
      <c r="U78" s="182"/>
      <c r="V78" s="84">
        <v>1</v>
      </c>
      <c r="W78" s="82">
        <f>IF(P78=0,"-",V78/P78)</f>
        <v>0.33333333333333</v>
      </c>
      <c r="X78" s="186">
        <v>11000</v>
      </c>
      <c r="Y78" s="187">
        <f>IFERROR(X78/P78,"-")</f>
        <v>3666.6666666667</v>
      </c>
      <c r="Z78" s="187">
        <f>IFERROR(X78/V78,"-")</f>
        <v>11000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0.33333333333333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>
        <v>2</v>
      </c>
      <c r="BO78" s="120">
        <f>IF(P78=0,"",IF(BN78=0,"",(BN78/P78)))</f>
        <v>0.66666666666667</v>
      </c>
      <c r="BP78" s="121">
        <v>1</v>
      </c>
      <c r="BQ78" s="122">
        <f>IFERROR(BP78/BN78,"-")</f>
        <v>0.5</v>
      </c>
      <c r="BR78" s="123">
        <v>11000</v>
      </c>
      <c r="BS78" s="124">
        <f>IFERROR(BR78/BN78,"-")</f>
        <v>5500</v>
      </c>
      <c r="BT78" s="125"/>
      <c r="BU78" s="125"/>
      <c r="BV78" s="125">
        <v>1</v>
      </c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11000</v>
      </c>
      <c r="CQ78" s="141">
        <v>11000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0.43125</v>
      </c>
      <c r="B79" s="203" t="s">
        <v>196</v>
      </c>
      <c r="C79" s="203"/>
      <c r="D79" s="203"/>
      <c r="E79" s="203"/>
      <c r="F79" s="203" t="s">
        <v>65</v>
      </c>
      <c r="G79" s="203" t="s">
        <v>197</v>
      </c>
      <c r="H79" s="90" t="s">
        <v>198</v>
      </c>
      <c r="I79" s="90" t="s">
        <v>199</v>
      </c>
      <c r="J79" s="188">
        <v>80000</v>
      </c>
      <c r="K79" s="81">
        <v>0</v>
      </c>
      <c r="L79" s="81">
        <v>0</v>
      </c>
      <c r="M79" s="81">
        <v>78</v>
      </c>
      <c r="N79" s="91">
        <v>5</v>
      </c>
      <c r="O79" s="92">
        <v>0</v>
      </c>
      <c r="P79" s="93">
        <f>N79+O79</f>
        <v>5</v>
      </c>
      <c r="Q79" s="82">
        <f>IFERROR(P79/M79,"-")</f>
        <v>0.064102564102564</v>
      </c>
      <c r="R79" s="81">
        <v>0</v>
      </c>
      <c r="S79" s="81">
        <v>2</v>
      </c>
      <c r="T79" s="82">
        <f>IFERROR(S79/(O79+P79),"-")</f>
        <v>0.4</v>
      </c>
      <c r="U79" s="182">
        <f>IFERROR(J79/SUM(P79:P80),"-")</f>
        <v>16000</v>
      </c>
      <c r="V79" s="84">
        <v>1</v>
      </c>
      <c r="W79" s="82">
        <f>IF(P79=0,"-",V79/P79)</f>
        <v>0.2</v>
      </c>
      <c r="X79" s="186">
        <v>34500</v>
      </c>
      <c r="Y79" s="187">
        <f>IFERROR(X79/P79,"-")</f>
        <v>6900</v>
      </c>
      <c r="Z79" s="187">
        <f>IFERROR(X79/V79,"-")</f>
        <v>34500</v>
      </c>
      <c r="AA79" s="188">
        <f>SUM(X79:X80)-SUM(J79:J80)</f>
        <v>-45500</v>
      </c>
      <c r="AB79" s="85">
        <f>SUM(X79:X80)/SUM(J79:J80)</f>
        <v>0.43125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2</v>
      </c>
      <c r="BO79" s="120">
        <f>IF(P79=0,"",IF(BN79=0,"",(BN79/P79)))</f>
        <v>0.4</v>
      </c>
      <c r="BP79" s="121">
        <v>1</v>
      </c>
      <c r="BQ79" s="122">
        <f>IFERROR(BP79/BN79,"-")</f>
        <v>0.5</v>
      </c>
      <c r="BR79" s="123">
        <v>34500</v>
      </c>
      <c r="BS79" s="124">
        <f>IFERROR(BR79/BN79,"-")</f>
        <v>17250</v>
      </c>
      <c r="BT79" s="125"/>
      <c r="BU79" s="125"/>
      <c r="BV79" s="125">
        <v>1</v>
      </c>
      <c r="BW79" s="126">
        <v>3</v>
      </c>
      <c r="BX79" s="127">
        <f>IF(P79=0,"",IF(BW79=0,"",(BW79/P79)))</f>
        <v>0.6</v>
      </c>
      <c r="BY79" s="128"/>
      <c r="BZ79" s="129">
        <f>IFERROR(BY79/BW79,"-")</f>
        <v>0</v>
      </c>
      <c r="CA79" s="130"/>
      <c r="CB79" s="131">
        <f>IFERROR(CA79/BW79,"-")</f>
        <v>0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1</v>
      </c>
      <c r="CP79" s="141">
        <v>34500</v>
      </c>
      <c r="CQ79" s="141">
        <v>34500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200</v>
      </c>
      <c r="C80" s="203"/>
      <c r="D80" s="203"/>
      <c r="E80" s="203"/>
      <c r="F80" s="203" t="s">
        <v>78</v>
      </c>
      <c r="G80" s="203"/>
      <c r="H80" s="90"/>
      <c r="I80" s="90"/>
      <c r="J80" s="188"/>
      <c r="K80" s="81">
        <v>0</v>
      </c>
      <c r="L80" s="81">
        <v>0</v>
      </c>
      <c r="M80" s="81">
        <v>3</v>
      </c>
      <c r="N80" s="91">
        <v>0</v>
      </c>
      <c r="O80" s="92">
        <v>0</v>
      </c>
      <c r="P80" s="93">
        <f>N80+O80</f>
        <v>0</v>
      </c>
      <c r="Q80" s="82">
        <f>IFERROR(P80/M80,"-")</f>
        <v>0</v>
      </c>
      <c r="R80" s="81">
        <v>0</v>
      </c>
      <c r="S80" s="81">
        <v>0</v>
      </c>
      <c r="T80" s="82" t="str">
        <f>IFERROR(S80/(O80+P80),"-")</f>
        <v>-</v>
      </c>
      <c r="U80" s="182"/>
      <c r="V80" s="84">
        <v>0</v>
      </c>
      <c r="W80" s="82" t="str">
        <f>IF(P80=0,"-",V80/P80)</f>
        <v>-</v>
      </c>
      <c r="X80" s="186">
        <v>0</v>
      </c>
      <c r="Y80" s="187" t="str">
        <f>IFERROR(X80/P80,"-")</f>
        <v>-</v>
      </c>
      <c r="Z80" s="187" t="str">
        <f>IFERROR(X80/V80,"-")</f>
        <v>-</v>
      </c>
      <c r="AA80" s="188"/>
      <c r="AB80" s="85"/>
      <c r="AC80" s="79"/>
      <c r="AD80" s="94"/>
      <c r="AE80" s="95" t="str">
        <f>IF(P80=0,"",IF(AD80=0,"",(AD80/P80)))</f>
        <v/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 t="str">
        <f>IF(P80=0,"",IF(AM80=0,"",(AM80/P80)))</f>
        <v/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 t="str">
        <f>IF(P80=0,"",IF(AV80=0,"",(AV80/P80)))</f>
        <v/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 t="str">
        <f>IF(P80=0,"",IF(BE80=0,"",(BE80/P80)))</f>
        <v/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 t="str">
        <f>IF(P80=0,"",IF(BN80=0,"",(BN80/P80)))</f>
        <v/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 t="str">
        <f>IF(P80=0,"",IF(BW80=0,"",(BW80/P80)))</f>
        <v/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 t="str">
        <f>IF(P80=0,"",IF(CF80=0,"",(CF80/P80)))</f>
        <v/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1.6690909090909</v>
      </c>
      <c r="B81" s="203" t="s">
        <v>201</v>
      </c>
      <c r="C81" s="203"/>
      <c r="D81" s="203"/>
      <c r="E81" s="203"/>
      <c r="F81" s="203" t="s">
        <v>65</v>
      </c>
      <c r="G81" s="203" t="s">
        <v>148</v>
      </c>
      <c r="H81" s="90" t="s">
        <v>202</v>
      </c>
      <c r="I81" s="90"/>
      <c r="J81" s="188">
        <v>550000</v>
      </c>
      <c r="K81" s="81">
        <v>0</v>
      </c>
      <c r="L81" s="81">
        <v>0</v>
      </c>
      <c r="M81" s="81">
        <v>148</v>
      </c>
      <c r="N81" s="91">
        <v>16</v>
      </c>
      <c r="O81" s="92">
        <v>0</v>
      </c>
      <c r="P81" s="93">
        <f>N81+O81</f>
        <v>16</v>
      </c>
      <c r="Q81" s="82">
        <f>IFERROR(P81/M81,"-")</f>
        <v>0.10810810810811</v>
      </c>
      <c r="R81" s="81">
        <v>2</v>
      </c>
      <c r="S81" s="81">
        <v>2</v>
      </c>
      <c r="T81" s="82">
        <f>IFERROR(S81/(O81+P81),"-")</f>
        <v>0.125</v>
      </c>
      <c r="U81" s="182">
        <f>IFERROR(J81/SUM(P81:P82),"-")</f>
        <v>22000</v>
      </c>
      <c r="V81" s="84">
        <v>3</v>
      </c>
      <c r="W81" s="82">
        <f>IF(P81=0,"-",V81/P81)</f>
        <v>0.1875</v>
      </c>
      <c r="X81" s="186">
        <v>38000</v>
      </c>
      <c r="Y81" s="187">
        <f>IFERROR(X81/P81,"-")</f>
        <v>2375</v>
      </c>
      <c r="Z81" s="187">
        <f>IFERROR(X81/V81,"-")</f>
        <v>12666.666666667</v>
      </c>
      <c r="AA81" s="188">
        <f>SUM(X81:X82)-SUM(J81:J82)</f>
        <v>368000</v>
      </c>
      <c r="AB81" s="85">
        <f>SUM(X81:X82)/SUM(J81:J82)</f>
        <v>1.6690909090909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>
        <v>1</v>
      </c>
      <c r="AW81" s="107">
        <f>IF(P81=0,"",IF(AV81=0,"",(AV81/P81)))</f>
        <v>0.0625</v>
      </c>
      <c r="AX81" s="106"/>
      <c r="AY81" s="108">
        <f>IFERROR(AX81/AV81,"-")</f>
        <v>0</v>
      </c>
      <c r="AZ81" s="109"/>
      <c r="BA81" s="110">
        <f>IFERROR(AZ81/AV81,"-")</f>
        <v>0</v>
      </c>
      <c r="BB81" s="111"/>
      <c r="BC81" s="111"/>
      <c r="BD81" s="111"/>
      <c r="BE81" s="112">
        <v>4</v>
      </c>
      <c r="BF81" s="113">
        <f>IF(P81=0,"",IF(BE81=0,"",(BE81/P81)))</f>
        <v>0.25</v>
      </c>
      <c r="BG81" s="112">
        <v>1</v>
      </c>
      <c r="BH81" s="114">
        <f>IFERROR(BG81/BE81,"-")</f>
        <v>0.25</v>
      </c>
      <c r="BI81" s="115">
        <v>5000</v>
      </c>
      <c r="BJ81" s="116">
        <f>IFERROR(BI81/BE81,"-")</f>
        <v>1250</v>
      </c>
      <c r="BK81" s="117">
        <v>1</v>
      </c>
      <c r="BL81" s="117"/>
      <c r="BM81" s="117"/>
      <c r="BN81" s="119">
        <v>5</v>
      </c>
      <c r="BO81" s="120">
        <f>IF(P81=0,"",IF(BN81=0,"",(BN81/P81)))</f>
        <v>0.3125</v>
      </c>
      <c r="BP81" s="121">
        <v>1</v>
      </c>
      <c r="BQ81" s="122">
        <f>IFERROR(BP81/BN81,"-")</f>
        <v>0.2</v>
      </c>
      <c r="BR81" s="123">
        <v>6000</v>
      </c>
      <c r="BS81" s="124">
        <f>IFERROR(BR81/BN81,"-")</f>
        <v>1200</v>
      </c>
      <c r="BT81" s="125"/>
      <c r="BU81" s="125">
        <v>1</v>
      </c>
      <c r="BV81" s="125"/>
      <c r="BW81" s="126">
        <v>4</v>
      </c>
      <c r="BX81" s="127">
        <f>IF(P81=0,"",IF(BW81=0,"",(BW81/P81)))</f>
        <v>0.25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>
        <v>2</v>
      </c>
      <c r="CG81" s="134">
        <f>IF(P81=0,"",IF(CF81=0,"",(CF81/P81)))</f>
        <v>0.125</v>
      </c>
      <c r="CH81" s="135">
        <v>1</v>
      </c>
      <c r="CI81" s="136">
        <f>IFERROR(CH81/CF81,"-")</f>
        <v>0.5</v>
      </c>
      <c r="CJ81" s="137">
        <v>27000</v>
      </c>
      <c r="CK81" s="138">
        <f>IFERROR(CJ81/CF81,"-")</f>
        <v>13500</v>
      </c>
      <c r="CL81" s="139"/>
      <c r="CM81" s="139"/>
      <c r="CN81" s="139">
        <v>1</v>
      </c>
      <c r="CO81" s="140">
        <v>3</v>
      </c>
      <c r="CP81" s="141">
        <v>38000</v>
      </c>
      <c r="CQ81" s="141">
        <v>27000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203</v>
      </c>
      <c r="C82" s="203"/>
      <c r="D82" s="203"/>
      <c r="E82" s="203"/>
      <c r="F82" s="203" t="s">
        <v>78</v>
      </c>
      <c r="G82" s="203"/>
      <c r="H82" s="90"/>
      <c r="I82" s="90"/>
      <c r="J82" s="188"/>
      <c r="K82" s="81">
        <v>0</v>
      </c>
      <c r="L82" s="81">
        <v>0</v>
      </c>
      <c r="M82" s="81">
        <v>23</v>
      </c>
      <c r="N82" s="91">
        <v>9</v>
      </c>
      <c r="O82" s="92">
        <v>0</v>
      </c>
      <c r="P82" s="93">
        <f>N82+O82</f>
        <v>9</v>
      </c>
      <c r="Q82" s="82">
        <f>IFERROR(P82/M82,"-")</f>
        <v>0.39130434782609</v>
      </c>
      <c r="R82" s="81">
        <v>2</v>
      </c>
      <c r="S82" s="81">
        <v>2</v>
      </c>
      <c r="T82" s="82">
        <f>IFERROR(S82/(O82+P82),"-")</f>
        <v>0.22222222222222</v>
      </c>
      <c r="U82" s="182"/>
      <c r="V82" s="84">
        <v>5</v>
      </c>
      <c r="W82" s="82">
        <f>IF(P82=0,"-",V82/P82)</f>
        <v>0.55555555555556</v>
      </c>
      <c r="X82" s="186">
        <v>880000</v>
      </c>
      <c r="Y82" s="187">
        <f>IFERROR(X82/P82,"-")</f>
        <v>97777.777777778</v>
      </c>
      <c r="Z82" s="187">
        <f>IFERROR(X82/V82,"-")</f>
        <v>176000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4</v>
      </c>
      <c r="BO82" s="120">
        <f>IF(P82=0,"",IF(BN82=0,"",(BN82/P82)))</f>
        <v>0.44444444444444</v>
      </c>
      <c r="BP82" s="121">
        <v>1</v>
      </c>
      <c r="BQ82" s="122">
        <f>IFERROR(BP82/BN82,"-")</f>
        <v>0.25</v>
      </c>
      <c r="BR82" s="123">
        <v>5000</v>
      </c>
      <c r="BS82" s="124">
        <f>IFERROR(BR82/BN82,"-")</f>
        <v>1250</v>
      </c>
      <c r="BT82" s="125">
        <v>1</v>
      </c>
      <c r="BU82" s="125"/>
      <c r="BV82" s="125"/>
      <c r="BW82" s="126">
        <v>5</v>
      </c>
      <c r="BX82" s="127">
        <f>IF(P82=0,"",IF(BW82=0,"",(BW82/P82)))</f>
        <v>0.55555555555556</v>
      </c>
      <c r="BY82" s="128">
        <v>4</v>
      </c>
      <c r="BZ82" s="129">
        <f>IFERROR(BY82/BW82,"-")</f>
        <v>0.8</v>
      </c>
      <c r="CA82" s="130">
        <v>875000</v>
      </c>
      <c r="CB82" s="131">
        <f>IFERROR(CA82/BW82,"-")</f>
        <v>175000</v>
      </c>
      <c r="CC82" s="132"/>
      <c r="CD82" s="132">
        <v>1</v>
      </c>
      <c r="CE82" s="132">
        <v>3</v>
      </c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5</v>
      </c>
      <c r="CP82" s="141">
        <v>880000</v>
      </c>
      <c r="CQ82" s="141">
        <v>816000</v>
      </c>
      <c r="CR82" s="141"/>
      <c r="CS82" s="142" t="str">
        <f>IF(AND(CQ82=0,CR82=0),"",IF(AND(CQ82&lt;=100000,CR82&lt;=100000),"",IF(CQ82/CP82&gt;0.7,"男高",IF(CR82/CP82&gt;0.7,"女高",""))))</f>
        <v>男高</v>
      </c>
    </row>
    <row r="83" spans="1:98">
      <c r="A83" s="80" t="str">
        <f>AB83</f>
        <v>0</v>
      </c>
      <c r="B83" s="203" t="s">
        <v>204</v>
      </c>
      <c r="C83" s="203"/>
      <c r="D83" s="203"/>
      <c r="E83" s="203"/>
      <c r="F83" s="203" t="s">
        <v>65</v>
      </c>
      <c r="G83" s="203" t="s">
        <v>192</v>
      </c>
      <c r="H83" s="90" t="s">
        <v>198</v>
      </c>
      <c r="I83" s="204" t="s">
        <v>189</v>
      </c>
      <c r="J83" s="188">
        <v>0</v>
      </c>
      <c r="K83" s="81">
        <v>0</v>
      </c>
      <c r="L83" s="81">
        <v>0</v>
      </c>
      <c r="M83" s="81">
        <v>44</v>
      </c>
      <c r="N83" s="91">
        <v>2</v>
      </c>
      <c r="O83" s="92">
        <v>0</v>
      </c>
      <c r="P83" s="93">
        <f>N83+O83</f>
        <v>2</v>
      </c>
      <c r="Q83" s="82">
        <f>IFERROR(P83/M83,"-")</f>
        <v>0.045454545454545</v>
      </c>
      <c r="R83" s="81">
        <v>0</v>
      </c>
      <c r="S83" s="81">
        <v>0</v>
      </c>
      <c r="T83" s="82">
        <f>IFERROR(S83/(O83+P83),"-")</f>
        <v>0</v>
      </c>
      <c r="U83" s="182">
        <f>IFERROR(J83/SUM(P83:P84),"-")</f>
        <v>0</v>
      </c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>
        <f>SUM(X83:X84)-SUM(J83:J84)</f>
        <v>0</v>
      </c>
      <c r="AB83" s="85" t="str">
        <f>SUM(X83:X84)/SUM(J83:J84)</f>
        <v>0</v>
      </c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>
        <v>2</v>
      </c>
      <c r="BO83" s="120">
        <f>IF(P83=0,"",IF(BN83=0,"",(BN83/P83)))</f>
        <v>1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205</v>
      </c>
      <c r="C84" s="203"/>
      <c r="D84" s="203"/>
      <c r="E84" s="203"/>
      <c r="F84" s="203" t="s">
        <v>78</v>
      </c>
      <c r="G84" s="203"/>
      <c r="H84" s="90"/>
      <c r="I84" s="90"/>
      <c r="J84" s="188"/>
      <c r="K84" s="81">
        <v>0</v>
      </c>
      <c r="L84" s="81">
        <v>0</v>
      </c>
      <c r="M84" s="81">
        <v>52</v>
      </c>
      <c r="N84" s="91">
        <v>0</v>
      </c>
      <c r="O84" s="92">
        <v>0</v>
      </c>
      <c r="P84" s="93">
        <f>N84+O84</f>
        <v>0</v>
      </c>
      <c r="Q84" s="82">
        <f>IFERROR(P84/M84,"-")</f>
        <v>0</v>
      </c>
      <c r="R84" s="81">
        <v>0</v>
      </c>
      <c r="S84" s="81">
        <v>0</v>
      </c>
      <c r="T84" s="82" t="str">
        <f>IFERROR(S84/(O84+P84),"-")</f>
        <v>-</v>
      </c>
      <c r="U84" s="182"/>
      <c r="V84" s="84">
        <v>0</v>
      </c>
      <c r="W84" s="82" t="str">
        <f>IF(P84=0,"-",V84/P84)</f>
        <v>-</v>
      </c>
      <c r="X84" s="186">
        <v>0</v>
      </c>
      <c r="Y84" s="187" t="str">
        <f>IFERROR(X84/P84,"-")</f>
        <v>-</v>
      </c>
      <c r="Z84" s="187" t="str">
        <f>IFERROR(X84/V84,"-")</f>
        <v>-</v>
      </c>
      <c r="AA84" s="188"/>
      <c r="AB84" s="85"/>
      <c r="AC84" s="79"/>
      <c r="AD84" s="94"/>
      <c r="AE84" s="95" t="str">
        <f>IF(P84=0,"",IF(AD84=0,"",(AD84/P84)))</f>
        <v/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 t="str">
        <f>IF(P84=0,"",IF(AM84=0,"",(AM84/P84)))</f>
        <v/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 t="str">
        <f>IF(P84=0,"",IF(AV84=0,"",(AV84/P84)))</f>
        <v/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 t="str">
        <f>IF(P84=0,"",IF(BE84=0,"",(BE84/P84)))</f>
        <v/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/>
      <c r="BO84" s="120" t="str">
        <f>IF(P84=0,"",IF(BN84=0,"",(BN84/P84)))</f>
        <v/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 t="str">
        <f>IF(P84=0,"",IF(BW84=0,"",(BW84/P84)))</f>
        <v/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 t="str">
        <f>IF(P84=0,"",IF(CF84=0,"",(CF84/P84)))</f>
        <v/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30"/>
      <c r="B85" s="87"/>
      <c r="C85" s="88"/>
      <c r="D85" s="88"/>
      <c r="E85" s="88"/>
      <c r="F85" s="89"/>
      <c r="G85" s="90"/>
      <c r="H85" s="90"/>
      <c r="I85" s="90"/>
      <c r="J85" s="192"/>
      <c r="K85" s="34"/>
      <c r="L85" s="34"/>
      <c r="M85" s="31"/>
      <c r="N85" s="23"/>
      <c r="O85" s="23"/>
      <c r="P85" s="23"/>
      <c r="Q85" s="33"/>
      <c r="R85" s="32"/>
      <c r="S85" s="23"/>
      <c r="T85" s="32"/>
      <c r="U85" s="183"/>
      <c r="V85" s="25"/>
      <c r="W85" s="25"/>
      <c r="X85" s="189"/>
      <c r="Y85" s="189"/>
      <c r="Z85" s="189"/>
      <c r="AA85" s="189"/>
      <c r="AB85" s="33"/>
      <c r="AC85" s="59"/>
      <c r="AD85" s="63"/>
      <c r="AE85" s="64"/>
      <c r="AF85" s="63"/>
      <c r="AG85" s="67"/>
      <c r="AH85" s="68"/>
      <c r="AI85" s="69"/>
      <c r="AJ85" s="70"/>
      <c r="AK85" s="70"/>
      <c r="AL85" s="70"/>
      <c r="AM85" s="63"/>
      <c r="AN85" s="64"/>
      <c r="AO85" s="63"/>
      <c r="AP85" s="67"/>
      <c r="AQ85" s="68"/>
      <c r="AR85" s="69"/>
      <c r="AS85" s="70"/>
      <c r="AT85" s="70"/>
      <c r="AU85" s="70"/>
      <c r="AV85" s="63"/>
      <c r="AW85" s="64"/>
      <c r="AX85" s="63"/>
      <c r="AY85" s="67"/>
      <c r="AZ85" s="68"/>
      <c r="BA85" s="69"/>
      <c r="BB85" s="70"/>
      <c r="BC85" s="70"/>
      <c r="BD85" s="70"/>
      <c r="BE85" s="63"/>
      <c r="BF85" s="64"/>
      <c r="BG85" s="63"/>
      <c r="BH85" s="67"/>
      <c r="BI85" s="68"/>
      <c r="BJ85" s="69"/>
      <c r="BK85" s="70"/>
      <c r="BL85" s="70"/>
      <c r="BM85" s="70"/>
      <c r="BN85" s="65"/>
      <c r="BO85" s="66"/>
      <c r="BP85" s="63"/>
      <c r="BQ85" s="67"/>
      <c r="BR85" s="68"/>
      <c r="BS85" s="69"/>
      <c r="BT85" s="70"/>
      <c r="BU85" s="70"/>
      <c r="BV85" s="70"/>
      <c r="BW85" s="65"/>
      <c r="BX85" s="66"/>
      <c r="BY85" s="63"/>
      <c r="BZ85" s="67"/>
      <c r="CA85" s="68"/>
      <c r="CB85" s="69"/>
      <c r="CC85" s="70"/>
      <c r="CD85" s="70"/>
      <c r="CE85" s="70"/>
      <c r="CF85" s="65"/>
      <c r="CG85" s="66"/>
      <c r="CH85" s="63"/>
      <c r="CI85" s="67"/>
      <c r="CJ85" s="68"/>
      <c r="CK85" s="69"/>
      <c r="CL85" s="70"/>
      <c r="CM85" s="70"/>
      <c r="CN85" s="70"/>
      <c r="CO85" s="71"/>
      <c r="CP85" s="68"/>
      <c r="CQ85" s="68"/>
      <c r="CR85" s="68"/>
      <c r="CS85" s="72"/>
    </row>
    <row r="86" spans="1:98">
      <c r="A86" s="30"/>
      <c r="B86" s="37"/>
      <c r="C86" s="21"/>
      <c r="D86" s="21"/>
      <c r="E86" s="21"/>
      <c r="F86" s="22"/>
      <c r="G86" s="36"/>
      <c r="H86" s="36"/>
      <c r="I86" s="75"/>
      <c r="J86" s="193"/>
      <c r="K86" s="34"/>
      <c r="L86" s="34"/>
      <c r="M86" s="31"/>
      <c r="N86" s="23"/>
      <c r="O86" s="23"/>
      <c r="P86" s="23"/>
      <c r="Q86" s="33"/>
      <c r="R86" s="32"/>
      <c r="S86" s="23"/>
      <c r="T86" s="32"/>
      <c r="U86" s="183"/>
      <c r="V86" s="25"/>
      <c r="W86" s="25"/>
      <c r="X86" s="189"/>
      <c r="Y86" s="189"/>
      <c r="Z86" s="189"/>
      <c r="AA86" s="189"/>
      <c r="AB86" s="33"/>
      <c r="AC86" s="61"/>
      <c r="AD86" s="63"/>
      <c r="AE86" s="64"/>
      <c r="AF86" s="63"/>
      <c r="AG86" s="67"/>
      <c r="AH86" s="68"/>
      <c r="AI86" s="69"/>
      <c r="AJ86" s="70"/>
      <c r="AK86" s="70"/>
      <c r="AL86" s="70"/>
      <c r="AM86" s="63"/>
      <c r="AN86" s="64"/>
      <c r="AO86" s="63"/>
      <c r="AP86" s="67"/>
      <c r="AQ86" s="68"/>
      <c r="AR86" s="69"/>
      <c r="AS86" s="70"/>
      <c r="AT86" s="70"/>
      <c r="AU86" s="70"/>
      <c r="AV86" s="63"/>
      <c r="AW86" s="64"/>
      <c r="AX86" s="63"/>
      <c r="AY86" s="67"/>
      <c r="AZ86" s="68"/>
      <c r="BA86" s="69"/>
      <c r="BB86" s="70"/>
      <c r="BC86" s="70"/>
      <c r="BD86" s="70"/>
      <c r="BE86" s="63"/>
      <c r="BF86" s="64"/>
      <c r="BG86" s="63"/>
      <c r="BH86" s="67"/>
      <c r="BI86" s="68"/>
      <c r="BJ86" s="69"/>
      <c r="BK86" s="70"/>
      <c r="BL86" s="70"/>
      <c r="BM86" s="70"/>
      <c r="BN86" s="65"/>
      <c r="BO86" s="66"/>
      <c r="BP86" s="63"/>
      <c r="BQ86" s="67"/>
      <c r="BR86" s="68"/>
      <c r="BS86" s="69"/>
      <c r="BT86" s="70"/>
      <c r="BU86" s="70"/>
      <c r="BV86" s="70"/>
      <c r="BW86" s="65"/>
      <c r="BX86" s="66"/>
      <c r="BY86" s="63"/>
      <c r="BZ86" s="67"/>
      <c r="CA86" s="68"/>
      <c r="CB86" s="69"/>
      <c r="CC86" s="70"/>
      <c r="CD86" s="70"/>
      <c r="CE86" s="70"/>
      <c r="CF86" s="65"/>
      <c r="CG86" s="66"/>
      <c r="CH86" s="63"/>
      <c r="CI86" s="67"/>
      <c r="CJ86" s="68"/>
      <c r="CK86" s="69"/>
      <c r="CL86" s="70"/>
      <c r="CM86" s="70"/>
      <c r="CN86" s="70"/>
      <c r="CO86" s="71"/>
      <c r="CP86" s="68"/>
      <c r="CQ86" s="68"/>
      <c r="CR86" s="68"/>
      <c r="CS86" s="72"/>
    </row>
    <row r="87" spans="1:98">
      <c r="A87" s="19">
        <f>AB87</f>
        <v>1.6228904847397</v>
      </c>
      <c r="B87" s="39"/>
      <c r="C87" s="39"/>
      <c r="D87" s="39"/>
      <c r="E87" s="39"/>
      <c r="F87" s="39"/>
      <c r="G87" s="40" t="s">
        <v>206</v>
      </c>
      <c r="H87" s="40"/>
      <c r="I87" s="40"/>
      <c r="J87" s="190">
        <f>SUM(J6:J86)</f>
        <v>5570000</v>
      </c>
      <c r="K87" s="41">
        <f>SUM(K6:K86)</f>
        <v>0</v>
      </c>
      <c r="L87" s="41">
        <f>SUM(L6:L86)</f>
        <v>0</v>
      </c>
      <c r="M87" s="41">
        <f>SUM(M6:M86)</f>
        <v>3320</v>
      </c>
      <c r="N87" s="41">
        <f>SUM(N6:N86)</f>
        <v>394</v>
      </c>
      <c r="O87" s="41">
        <f>SUM(O6:O86)</f>
        <v>6</v>
      </c>
      <c r="P87" s="41">
        <f>SUM(P6:P86)</f>
        <v>400</v>
      </c>
      <c r="Q87" s="42">
        <f>IFERROR(P87/M87,"-")</f>
        <v>0.12048192771084</v>
      </c>
      <c r="R87" s="78">
        <f>SUM(R6:R86)</f>
        <v>33</v>
      </c>
      <c r="S87" s="78">
        <f>SUM(S6:S86)</f>
        <v>77</v>
      </c>
      <c r="T87" s="42">
        <f>IFERROR(R87/P87,"-")</f>
        <v>0.0825</v>
      </c>
      <c r="U87" s="184">
        <f>IFERROR(J87/P87,"-")</f>
        <v>13925</v>
      </c>
      <c r="V87" s="44">
        <f>SUM(V6:V86)</f>
        <v>114</v>
      </c>
      <c r="W87" s="42">
        <f>IFERROR(V87/P87,"-")</f>
        <v>0.285</v>
      </c>
      <c r="X87" s="190">
        <f>SUM(X6:X86)</f>
        <v>9039500</v>
      </c>
      <c r="Y87" s="190">
        <f>IFERROR(X87/P87,"-")</f>
        <v>22598.75</v>
      </c>
      <c r="Z87" s="190">
        <f>IFERROR(X87/V87,"-")</f>
        <v>79293.859649123</v>
      </c>
      <c r="AA87" s="190">
        <f>X87-J87</f>
        <v>3469500</v>
      </c>
      <c r="AB87" s="47">
        <f>X87/J87</f>
        <v>1.6228904847397</v>
      </c>
      <c r="AC87" s="60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5"/>
    <mergeCell ref="J31:J35"/>
    <mergeCell ref="U31:U35"/>
    <mergeCell ref="AA31:AA35"/>
    <mergeCell ref="AB31:AB35"/>
    <mergeCell ref="A36:A40"/>
    <mergeCell ref="J36:J40"/>
    <mergeCell ref="U36:U40"/>
    <mergeCell ref="AA36:AA40"/>
    <mergeCell ref="AB36:AB40"/>
    <mergeCell ref="A41:A44"/>
    <mergeCell ref="J41:J44"/>
    <mergeCell ref="U41:U44"/>
    <mergeCell ref="AA41:AA44"/>
    <mergeCell ref="AB41:AB44"/>
    <mergeCell ref="A45:A48"/>
    <mergeCell ref="J45:J48"/>
    <mergeCell ref="U45:U48"/>
    <mergeCell ref="AA45:AA48"/>
    <mergeCell ref="AB45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207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1.292</v>
      </c>
      <c r="B6" s="203" t="s">
        <v>208</v>
      </c>
      <c r="C6" s="203" t="s">
        <v>209</v>
      </c>
      <c r="D6" s="203" t="s">
        <v>63</v>
      </c>
      <c r="E6" s="203" t="s">
        <v>64</v>
      </c>
      <c r="F6" s="203" t="s">
        <v>65</v>
      </c>
      <c r="G6" s="203" t="s">
        <v>210</v>
      </c>
      <c r="H6" s="90" t="s">
        <v>211</v>
      </c>
      <c r="I6" s="90" t="s">
        <v>212</v>
      </c>
      <c r="J6" s="188">
        <v>250000</v>
      </c>
      <c r="K6" s="81">
        <v>0</v>
      </c>
      <c r="L6" s="81">
        <v>0</v>
      </c>
      <c r="M6" s="81">
        <v>138</v>
      </c>
      <c r="N6" s="91">
        <v>5</v>
      </c>
      <c r="O6" s="92">
        <v>0</v>
      </c>
      <c r="P6" s="93">
        <f>N6+O6</f>
        <v>5</v>
      </c>
      <c r="Q6" s="82">
        <f>IFERROR(P6/M6,"-")</f>
        <v>0.036231884057971</v>
      </c>
      <c r="R6" s="81">
        <v>0</v>
      </c>
      <c r="S6" s="81">
        <v>1</v>
      </c>
      <c r="T6" s="82">
        <f>IFERROR(S6/(O6+P6),"-")</f>
        <v>0.2</v>
      </c>
      <c r="U6" s="182">
        <f>IFERROR(J6/SUM(P6:P7),"-")</f>
        <v>12500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73000</v>
      </c>
      <c r="AB6" s="85">
        <f>SUM(X6:X7)/SUM(J6:J7)</f>
        <v>1.292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213</v>
      </c>
      <c r="C7" s="203"/>
      <c r="D7" s="203"/>
      <c r="E7" s="203"/>
      <c r="F7" s="203" t="s">
        <v>78</v>
      </c>
      <c r="G7" s="203"/>
      <c r="H7" s="90"/>
      <c r="I7" s="90"/>
      <c r="J7" s="188"/>
      <c r="K7" s="81">
        <v>0</v>
      </c>
      <c r="L7" s="81">
        <v>0</v>
      </c>
      <c r="M7" s="81">
        <v>59</v>
      </c>
      <c r="N7" s="91">
        <v>14</v>
      </c>
      <c r="O7" s="92">
        <v>1</v>
      </c>
      <c r="P7" s="93">
        <f>N7+O7</f>
        <v>15</v>
      </c>
      <c r="Q7" s="82">
        <f>IFERROR(P7/M7,"-")</f>
        <v>0.25423728813559</v>
      </c>
      <c r="R7" s="81">
        <v>3</v>
      </c>
      <c r="S7" s="81">
        <v>2</v>
      </c>
      <c r="T7" s="82">
        <f>IFERROR(S7/(O7+P7),"-")</f>
        <v>0.125</v>
      </c>
      <c r="U7" s="182"/>
      <c r="V7" s="84">
        <v>5</v>
      </c>
      <c r="W7" s="82">
        <f>IF(P7=0,"-",V7/P7)</f>
        <v>0.33333333333333</v>
      </c>
      <c r="X7" s="186">
        <v>323000</v>
      </c>
      <c r="Y7" s="187">
        <f>IFERROR(X7/P7,"-")</f>
        <v>21533.333333333</v>
      </c>
      <c r="Z7" s="187">
        <f>IFERROR(X7/V7,"-")</f>
        <v>64600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0.46666666666667</v>
      </c>
      <c r="BP7" s="121">
        <v>4</v>
      </c>
      <c r="BQ7" s="122">
        <f>IFERROR(BP7/BN7,"-")</f>
        <v>0.57142857142857</v>
      </c>
      <c r="BR7" s="123">
        <v>115000</v>
      </c>
      <c r="BS7" s="124">
        <f>IFERROR(BR7/BN7,"-")</f>
        <v>16428.571428571</v>
      </c>
      <c r="BT7" s="125">
        <v>1</v>
      </c>
      <c r="BU7" s="125"/>
      <c r="BV7" s="125">
        <v>3</v>
      </c>
      <c r="BW7" s="126">
        <v>4</v>
      </c>
      <c r="BX7" s="127">
        <f>IF(P7=0,"",IF(BW7=0,"",(BW7/P7)))</f>
        <v>0.26666666666667</v>
      </c>
      <c r="BY7" s="128">
        <v>1</v>
      </c>
      <c r="BZ7" s="129">
        <f>IFERROR(BY7/BW7,"-")</f>
        <v>0.25</v>
      </c>
      <c r="CA7" s="130">
        <v>208000</v>
      </c>
      <c r="CB7" s="131">
        <f>IFERROR(CA7/BW7,"-")</f>
        <v>52000</v>
      </c>
      <c r="CC7" s="132"/>
      <c r="CD7" s="132"/>
      <c r="CE7" s="132">
        <v>1</v>
      </c>
      <c r="CF7" s="133">
        <v>2</v>
      </c>
      <c r="CG7" s="134">
        <f>IF(P7=0,"",IF(CF7=0,"",(CF7/P7)))</f>
        <v>0.13333333333333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323000</v>
      </c>
      <c r="CQ7" s="141">
        <v>208000</v>
      </c>
      <c r="CR7" s="141">
        <v>45000</v>
      </c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0.43333333333333</v>
      </c>
      <c r="B8" s="203" t="s">
        <v>214</v>
      </c>
      <c r="C8" s="203" t="s">
        <v>215</v>
      </c>
      <c r="D8" s="203" t="s">
        <v>63</v>
      </c>
      <c r="E8" s="203" t="s">
        <v>64</v>
      </c>
      <c r="F8" s="203" t="s">
        <v>65</v>
      </c>
      <c r="G8" s="203" t="s">
        <v>216</v>
      </c>
      <c r="H8" s="90" t="s">
        <v>217</v>
      </c>
      <c r="I8" s="205" t="s">
        <v>71</v>
      </c>
      <c r="J8" s="188">
        <v>90000</v>
      </c>
      <c r="K8" s="81">
        <v>0</v>
      </c>
      <c r="L8" s="81">
        <v>0</v>
      </c>
      <c r="M8" s="81">
        <v>31</v>
      </c>
      <c r="N8" s="91">
        <v>5</v>
      </c>
      <c r="O8" s="92">
        <v>0</v>
      </c>
      <c r="P8" s="93">
        <f>N8+O8</f>
        <v>5</v>
      </c>
      <c r="Q8" s="82">
        <f>IFERROR(P8/M8,"-")</f>
        <v>0.16129032258065</v>
      </c>
      <c r="R8" s="81">
        <v>0</v>
      </c>
      <c r="S8" s="81">
        <v>1</v>
      </c>
      <c r="T8" s="82">
        <f>IFERROR(S8/(O8+P8),"-")</f>
        <v>0.2</v>
      </c>
      <c r="U8" s="182">
        <f>IFERROR(J8/SUM(P8:P9),"-")</f>
        <v>9000</v>
      </c>
      <c r="V8" s="84">
        <v>2</v>
      </c>
      <c r="W8" s="82">
        <f>IF(P8=0,"-",V8/P8)</f>
        <v>0.4</v>
      </c>
      <c r="X8" s="186">
        <v>36000</v>
      </c>
      <c r="Y8" s="187">
        <f>IFERROR(X8/P8,"-")</f>
        <v>7200</v>
      </c>
      <c r="Z8" s="187">
        <f>IFERROR(X8/V8,"-")</f>
        <v>18000</v>
      </c>
      <c r="AA8" s="188">
        <f>SUM(X8:X9)-SUM(J8:J9)</f>
        <v>-51000</v>
      </c>
      <c r="AB8" s="85">
        <f>SUM(X8:X9)/SUM(J8:J9)</f>
        <v>0.43333333333333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</v>
      </c>
      <c r="BG8" s="112">
        <v>1</v>
      </c>
      <c r="BH8" s="114">
        <f>IFERROR(BG8/BE8,"-")</f>
        <v>1</v>
      </c>
      <c r="BI8" s="115">
        <v>11000</v>
      </c>
      <c r="BJ8" s="116">
        <f>IFERROR(BI8/BE8,"-")</f>
        <v>11000</v>
      </c>
      <c r="BK8" s="117"/>
      <c r="BL8" s="117"/>
      <c r="BM8" s="117">
        <v>1</v>
      </c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0.2</v>
      </c>
      <c r="CH8" s="135">
        <v>1</v>
      </c>
      <c r="CI8" s="136">
        <f>IFERROR(CH8/CF8,"-")</f>
        <v>1</v>
      </c>
      <c r="CJ8" s="137">
        <v>25000</v>
      </c>
      <c r="CK8" s="138">
        <f>IFERROR(CJ8/CF8,"-")</f>
        <v>25000</v>
      </c>
      <c r="CL8" s="139"/>
      <c r="CM8" s="139"/>
      <c r="CN8" s="139">
        <v>1</v>
      </c>
      <c r="CO8" s="140">
        <v>2</v>
      </c>
      <c r="CP8" s="141">
        <v>36000</v>
      </c>
      <c r="CQ8" s="141">
        <v>25000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218</v>
      </c>
      <c r="C9" s="203"/>
      <c r="D9" s="203"/>
      <c r="E9" s="203"/>
      <c r="F9" s="203" t="s">
        <v>78</v>
      </c>
      <c r="G9" s="203"/>
      <c r="H9" s="90"/>
      <c r="I9" s="90"/>
      <c r="J9" s="188"/>
      <c r="K9" s="81">
        <v>0</v>
      </c>
      <c r="L9" s="81">
        <v>0</v>
      </c>
      <c r="M9" s="81">
        <v>43</v>
      </c>
      <c r="N9" s="91">
        <v>5</v>
      </c>
      <c r="O9" s="92">
        <v>0</v>
      </c>
      <c r="P9" s="93">
        <f>N9+O9</f>
        <v>5</v>
      </c>
      <c r="Q9" s="82">
        <f>IFERROR(P9/M9,"-")</f>
        <v>0.11627906976744</v>
      </c>
      <c r="R9" s="81">
        <v>0</v>
      </c>
      <c r="S9" s="81">
        <v>1</v>
      </c>
      <c r="T9" s="82">
        <f>IFERROR(S9/(O9+P9),"-")</f>
        <v>0.2</v>
      </c>
      <c r="U9" s="182"/>
      <c r="V9" s="84">
        <v>1</v>
      </c>
      <c r="W9" s="82">
        <f>IF(P9=0,"-",V9/P9)</f>
        <v>0.2</v>
      </c>
      <c r="X9" s="186">
        <v>3000</v>
      </c>
      <c r="Y9" s="187">
        <f>IFERROR(X9/P9,"-")</f>
        <v>600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0.4</v>
      </c>
      <c r="BY9" s="128">
        <v>1</v>
      </c>
      <c r="BZ9" s="129">
        <f>IFERROR(BY9/BW9,"-")</f>
        <v>0.5</v>
      </c>
      <c r="CA9" s="130">
        <v>3000</v>
      </c>
      <c r="CB9" s="131">
        <f>IFERROR(CA9/BW9,"-")</f>
        <v>1500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1.0647058823529</v>
      </c>
      <c r="B12" s="39"/>
      <c r="C12" s="39"/>
      <c r="D12" s="39"/>
      <c r="E12" s="39"/>
      <c r="F12" s="39"/>
      <c r="G12" s="40" t="s">
        <v>219</v>
      </c>
      <c r="H12" s="40"/>
      <c r="I12" s="40"/>
      <c r="J12" s="190">
        <f>SUM(J6:J11)</f>
        <v>340000</v>
      </c>
      <c r="K12" s="41">
        <f>SUM(K6:K11)</f>
        <v>0</v>
      </c>
      <c r="L12" s="41">
        <f>SUM(L6:L11)</f>
        <v>0</v>
      </c>
      <c r="M12" s="41">
        <f>SUM(M6:M11)</f>
        <v>271</v>
      </c>
      <c r="N12" s="41">
        <f>SUM(N6:N11)</f>
        <v>29</v>
      </c>
      <c r="O12" s="41">
        <f>SUM(O6:O11)</f>
        <v>1</v>
      </c>
      <c r="P12" s="41">
        <f>SUM(P6:P11)</f>
        <v>30</v>
      </c>
      <c r="Q12" s="42">
        <f>IFERROR(P12/M12,"-")</f>
        <v>0.11070110701107</v>
      </c>
      <c r="R12" s="78">
        <f>SUM(R6:R11)</f>
        <v>3</v>
      </c>
      <c r="S12" s="78">
        <f>SUM(S6:S11)</f>
        <v>5</v>
      </c>
      <c r="T12" s="42">
        <f>IFERROR(R12/P12,"-")</f>
        <v>0.1</v>
      </c>
      <c r="U12" s="184">
        <f>IFERROR(J12/P12,"-")</f>
        <v>11333.333333333</v>
      </c>
      <c r="V12" s="44">
        <f>SUM(V6:V11)</f>
        <v>8</v>
      </c>
      <c r="W12" s="42">
        <f>IFERROR(V12/P12,"-")</f>
        <v>0.26666666666667</v>
      </c>
      <c r="X12" s="190">
        <f>SUM(X6:X11)</f>
        <v>362000</v>
      </c>
      <c r="Y12" s="190">
        <f>IFERROR(X12/P12,"-")</f>
        <v>12066.666666667</v>
      </c>
      <c r="Z12" s="190">
        <f>IFERROR(X12/V12,"-")</f>
        <v>45250</v>
      </c>
      <c r="AA12" s="190">
        <f>X12-J12</f>
        <v>22000</v>
      </c>
      <c r="AB12" s="47">
        <f>X12/J12</f>
        <v>1.0647058823529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26</v>
      </c>
      <c r="B2" s="27" t="s">
        <v>27</v>
      </c>
      <c r="C2" s="1"/>
      <c r="G2" s="76"/>
      <c r="H2" s="76"/>
      <c r="I2" s="76"/>
      <c r="J2" s="77"/>
      <c r="K2" s="77"/>
      <c r="L2" s="77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30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31</v>
      </c>
      <c r="CP2" s="160" t="s">
        <v>32</v>
      </c>
      <c r="CQ2" s="148" t="s">
        <v>33</v>
      </c>
      <c r="CR2" s="149"/>
      <c r="CS2" s="150"/>
    </row>
    <row r="3" spans="1:98" customHeight="1" ht="14.25">
      <c r="A3" s="11" t="s">
        <v>220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35</v>
      </c>
      <c r="AE3" s="152"/>
      <c r="AF3" s="152"/>
      <c r="AG3" s="152"/>
      <c r="AH3" s="152"/>
      <c r="AI3" s="152"/>
      <c r="AJ3" s="152"/>
      <c r="AK3" s="152"/>
      <c r="AL3" s="152"/>
      <c r="AM3" s="163" t="s">
        <v>36</v>
      </c>
      <c r="AN3" s="164"/>
      <c r="AO3" s="164"/>
      <c r="AP3" s="164"/>
      <c r="AQ3" s="164"/>
      <c r="AR3" s="164"/>
      <c r="AS3" s="164"/>
      <c r="AT3" s="164"/>
      <c r="AU3" s="165"/>
      <c r="AV3" s="166" t="s">
        <v>37</v>
      </c>
      <c r="AW3" s="167"/>
      <c r="AX3" s="167"/>
      <c r="AY3" s="167"/>
      <c r="AZ3" s="167"/>
      <c r="BA3" s="167"/>
      <c r="BB3" s="167"/>
      <c r="BC3" s="167"/>
      <c r="BD3" s="168"/>
      <c r="BE3" s="169" t="s">
        <v>38</v>
      </c>
      <c r="BF3" s="170"/>
      <c r="BG3" s="170"/>
      <c r="BH3" s="170"/>
      <c r="BI3" s="170"/>
      <c r="BJ3" s="170"/>
      <c r="BK3" s="170"/>
      <c r="BL3" s="170"/>
      <c r="BM3" s="171"/>
      <c r="BN3" s="172" t="s">
        <v>39</v>
      </c>
      <c r="BO3" s="173"/>
      <c r="BP3" s="173"/>
      <c r="BQ3" s="173"/>
      <c r="BR3" s="173"/>
      <c r="BS3" s="173"/>
      <c r="BT3" s="173"/>
      <c r="BU3" s="173"/>
      <c r="BV3" s="174"/>
      <c r="BW3" s="175" t="s">
        <v>40</v>
      </c>
      <c r="BX3" s="176"/>
      <c r="BY3" s="176"/>
      <c r="BZ3" s="176"/>
      <c r="CA3" s="176"/>
      <c r="CB3" s="176"/>
      <c r="CC3" s="176"/>
      <c r="CD3" s="176"/>
      <c r="CE3" s="177"/>
      <c r="CF3" s="178" t="s">
        <v>41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42</v>
      </c>
      <c r="CR3" s="154"/>
      <c r="CS3" s="155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52</v>
      </c>
      <c r="AE4" s="48" t="s">
        <v>53</v>
      </c>
      <c r="AF4" s="48" t="s">
        <v>54</v>
      </c>
      <c r="AG4" s="48" t="s">
        <v>17</v>
      </c>
      <c r="AH4" s="48" t="s">
        <v>55</v>
      </c>
      <c r="AI4" s="48" t="s">
        <v>56</v>
      </c>
      <c r="AJ4" s="48" t="s">
        <v>57</v>
      </c>
      <c r="AK4" s="48" t="s">
        <v>58</v>
      </c>
      <c r="AL4" s="48" t="s">
        <v>59</v>
      </c>
      <c r="AM4" s="49" t="s">
        <v>52</v>
      </c>
      <c r="AN4" s="49" t="s">
        <v>53</v>
      </c>
      <c r="AO4" s="49" t="s">
        <v>54</v>
      </c>
      <c r="AP4" s="49" t="s">
        <v>17</v>
      </c>
      <c r="AQ4" s="49" t="s">
        <v>55</v>
      </c>
      <c r="AR4" s="49" t="s">
        <v>56</v>
      </c>
      <c r="AS4" s="49" t="s">
        <v>57</v>
      </c>
      <c r="AT4" s="49" t="s">
        <v>58</v>
      </c>
      <c r="AU4" s="49" t="s">
        <v>59</v>
      </c>
      <c r="AV4" s="50" t="s">
        <v>52</v>
      </c>
      <c r="AW4" s="50" t="s">
        <v>53</v>
      </c>
      <c r="AX4" s="50" t="s">
        <v>54</v>
      </c>
      <c r="AY4" s="50" t="s">
        <v>17</v>
      </c>
      <c r="AZ4" s="50" t="s">
        <v>55</v>
      </c>
      <c r="BA4" s="50" t="s">
        <v>56</v>
      </c>
      <c r="BB4" s="50" t="s">
        <v>57</v>
      </c>
      <c r="BC4" s="50" t="s">
        <v>58</v>
      </c>
      <c r="BD4" s="50" t="s">
        <v>59</v>
      </c>
      <c r="BE4" s="51" t="s">
        <v>52</v>
      </c>
      <c r="BF4" s="51" t="s">
        <v>53</v>
      </c>
      <c r="BG4" s="51" t="s">
        <v>54</v>
      </c>
      <c r="BH4" s="51" t="s">
        <v>17</v>
      </c>
      <c r="BI4" s="51" t="s">
        <v>55</v>
      </c>
      <c r="BJ4" s="51" t="s">
        <v>56</v>
      </c>
      <c r="BK4" s="51" t="s">
        <v>57</v>
      </c>
      <c r="BL4" s="51" t="s">
        <v>58</v>
      </c>
      <c r="BM4" s="51" t="s">
        <v>59</v>
      </c>
      <c r="BN4" s="118" t="s">
        <v>52</v>
      </c>
      <c r="BO4" s="118" t="s">
        <v>53</v>
      </c>
      <c r="BP4" s="118" t="s">
        <v>54</v>
      </c>
      <c r="BQ4" s="118" t="s">
        <v>17</v>
      </c>
      <c r="BR4" s="118" t="s">
        <v>55</v>
      </c>
      <c r="BS4" s="118" t="s">
        <v>56</v>
      </c>
      <c r="BT4" s="118" t="s">
        <v>57</v>
      </c>
      <c r="BU4" s="118" t="s">
        <v>58</v>
      </c>
      <c r="BV4" s="118" t="s">
        <v>59</v>
      </c>
      <c r="BW4" s="52" t="s">
        <v>52</v>
      </c>
      <c r="BX4" s="52" t="s">
        <v>53</v>
      </c>
      <c r="BY4" s="52" t="s">
        <v>54</v>
      </c>
      <c r="BZ4" s="52" t="s">
        <v>17</v>
      </c>
      <c r="CA4" s="52" t="s">
        <v>55</v>
      </c>
      <c r="CB4" s="52" t="s">
        <v>56</v>
      </c>
      <c r="CC4" s="52" t="s">
        <v>57</v>
      </c>
      <c r="CD4" s="52" t="s">
        <v>58</v>
      </c>
      <c r="CE4" s="52" t="s">
        <v>59</v>
      </c>
      <c r="CF4" s="53" t="s">
        <v>52</v>
      </c>
      <c r="CG4" s="53" t="s">
        <v>53</v>
      </c>
      <c r="CH4" s="53" t="s">
        <v>54</v>
      </c>
      <c r="CI4" s="53" t="s">
        <v>17</v>
      </c>
      <c r="CJ4" s="53" t="s">
        <v>55</v>
      </c>
      <c r="CK4" s="53" t="s">
        <v>56</v>
      </c>
      <c r="CL4" s="53" t="s">
        <v>57</v>
      </c>
      <c r="CM4" s="53" t="s">
        <v>58</v>
      </c>
      <c r="CN4" s="53" t="s">
        <v>59</v>
      </c>
      <c r="CO4" s="159"/>
      <c r="CP4" s="162"/>
      <c r="CQ4" s="54" t="s">
        <v>60</v>
      </c>
      <c r="CR4" s="54" t="s">
        <v>61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1.4888888888889</v>
      </c>
      <c r="B6" s="203" t="s">
        <v>221</v>
      </c>
      <c r="C6" s="203"/>
      <c r="D6" s="203"/>
      <c r="E6" s="203"/>
      <c r="F6" s="203"/>
      <c r="G6" s="203" t="s">
        <v>222</v>
      </c>
      <c r="H6" s="90"/>
      <c r="I6" s="90" t="s">
        <v>223</v>
      </c>
      <c r="J6" s="188">
        <v>90000</v>
      </c>
      <c r="K6" s="81">
        <v>0</v>
      </c>
      <c r="L6" s="81">
        <v>0</v>
      </c>
      <c r="M6" s="81">
        <v>1256</v>
      </c>
      <c r="N6" s="91">
        <v>68</v>
      </c>
      <c r="O6" s="92">
        <v>0</v>
      </c>
      <c r="P6" s="93">
        <f>N6+O6</f>
        <v>68</v>
      </c>
      <c r="Q6" s="82">
        <f>IFERROR(P6/M6,"-")</f>
        <v>0.054140127388535</v>
      </c>
      <c r="R6" s="81">
        <v>2</v>
      </c>
      <c r="S6" s="81">
        <v>36</v>
      </c>
      <c r="T6" s="82">
        <f>IFERROR(S6/(O6+P6),"-")</f>
        <v>0.52941176470588</v>
      </c>
      <c r="U6" s="182">
        <f>IFERROR(J6/SUM(P6:P8),"-")</f>
        <v>526.31578947368</v>
      </c>
      <c r="V6" s="84">
        <v>6</v>
      </c>
      <c r="W6" s="82">
        <f>IF(P6=0,"-",V6/P6)</f>
        <v>0.088235294117647</v>
      </c>
      <c r="X6" s="186">
        <v>20000</v>
      </c>
      <c r="Y6" s="187">
        <f>IFERROR(X6/P6,"-")</f>
        <v>294.11764705882</v>
      </c>
      <c r="Z6" s="187">
        <f>IFERROR(X6/V6,"-")</f>
        <v>3333.3333333333</v>
      </c>
      <c r="AA6" s="188">
        <f>SUM(X6:X8)-SUM(J6:J8)</f>
        <v>44000</v>
      </c>
      <c r="AB6" s="85">
        <f>SUM(X6:X8)/SUM(J6:J8)</f>
        <v>1.4888888888889</v>
      </c>
      <c r="AC6" s="79"/>
      <c r="AD6" s="94">
        <v>2</v>
      </c>
      <c r="AE6" s="95">
        <f>IF(P6=0,"",IF(AD6=0,"",(AD6/P6)))</f>
        <v>0.029411764705882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10</v>
      </c>
      <c r="AN6" s="101">
        <f>IF(P6=0,"",IF(AM6=0,"",(AM6/P6)))</f>
        <v>0.14705882352941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18</v>
      </c>
      <c r="AW6" s="107">
        <f>IF(P6=0,"",IF(AV6=0,"",(AV6/P6)))</f>
        <v>0.26470588235294</v>
      </c>
      <c r="AX6" s="106">
        <v>2</v>
      </c>
      <c r="AY6" s="108">
        <f>IFERROR(AX6/AV6,"-")</f>
        <v>0.11111111111111</v>
      </c>
      <c r="AZ6" s="109">
        <v>8000</v>
      </c>
      <c r="BA6" s="110">
        <f>IFERROR(AZ6/AV6,"-")</f>
        <v>444.44444444444</v>
      </c>
      <c r="BB6" s="111">
        <v>2</v>
      </c>
      <c r="BC6" s="111"/>
      <c r="BD6" s="111"/>
      <c r="BE6" s="112">
        <v>28</v>
      </c>
      <c r="BF6" s="113">
        <f>IF(P6=0,"",IF(BE6=0,"",(BE6/P6)))</f>
        <v>0.41176470588235</v>
      </c>
      <c r="BG6" s="112">
        <v>4</v>
      </c>
      <c r="BH6" s="114">
        <f>IFERROR(BG6/BE6,"-")</f>
        <v>0.14285714285714</v>
      </c>
      <c r="BI6" s="115">
        <v>12000</v>
      </c>
      <c r="BJ6" s="116">
        <f>IFERROR(BI6/BE6,"-")</f>
        <v>428.57142857143</v>
      </c>
      <c r="BK6" s="117">
        <v>4</v>
      </c>
      <c r="BL6" s="117"/>
      <c r="BM6" s="117"/>
      <c r="BN6" s="119">
        <v>9</v>
      </c>
      <c r="BO6" s="120">
        <f>IF(P6=0,"",IF(BN6=0,"",(BN6/P6)))</f>
        <v>0.13235294117647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0.014705882352941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6</v>
      </c>
      <c r="CP6" s="141">
        <v>20000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224</v>
      </c>
      <c r="C7" s="203"/>
      <c r="D7" s="203"/>
      <c r="E7" s="203"/>
      <c r="F7" s="203"/>
      <c r="G7" s="203" t="s">
        <v>225</v>
      </c>
      <c r="H7" s="90"/>
      <c r="I7" s="90"/>
      <c r="J7" s="188"/>
      <c r="K7" s="81">
        <v>0</v>
      </c>
      <c r="L7" s="81">
        <v>0</v>
      </c>
      <c r="M7" s="81">
        <v>740</v>
      </c>
      <c r="N7" s="91">
        <v>40</v>
      </c>
      <c r="O7" s="92">
        <v>0</v>
      </c>
      <c r="P7" s="93">
        <f>N7+O7</f>
        <v>40</v>
      </c>
      <c r="Q7" s="82">
        <f>IFERROR(P7/M7,"-")</f>
        <v>0.054054054054054</v>
      </c>
      <c r="R7" s="81">
        <v>0</v>
      </c>
      <c r="S7" s="81">
        <v>14</v>
      </c>
      <c r="T7" s="82">
        <f>IFERROR(S7/(O7+P7),"-")</f>
        <v>0.35</v>
      </c>
      <c r="U7" s="182"/>
      <c r="V7" s="84">
        <v>5</v>
      </c>
      <c r="W7" s="82">
        <f>IF(P7=0,"-",V7/P7)</f>
        <v>0.125</v>
      </c>
      <c r="X7" s="186">
        <v>53000</v>
      </c>
      <c r="Y7" s="187">
        <f>IFERROR(X7/P7,"-")</f>
        <v>1325</v>
      </c>
      <c r="Z7" s="187">
        <f>IFERROR(X7/V7,"-")</f>
        <v>10600</v>
      </c>
      <c r="AA7" s="188"/>
      <c r="AB7" s="85"/>
      <c r="AC7" s="79"/>
      <c r="AD7" s="94">
        <v>3</v>
      </c>
      <c r="AE7" s="95">
        <f>IF(P7=0,"",IF(AD7=0,"",(AD7/P7)))</f>
        <v>0.075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12</v>
      </c>
      <c r="AN7" s="101">
        <f>IF(P7=0,"",IF(AM7=0,"",(AM7/P7)))</f>
        <v>0.3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250</v>
      </c>
      <c r="AS7" s="105">
        <v>1</v>
      </c>
      <c r="AT7" s="105"/>
      <c r="AU7" s="105"/>
      <c r="AV7" s="106">
        <v>9</v>
      </c>
      <c r="AW7" s="107">
        <f>IF(P7=0,"",IF(AV7=0,"",(AV7/P7)))</f>
        <v>0.225</v>
      </c>
      <c r="AX7" s="106">
        <v>1</v>
      </c>
      <c r="AY7" s="108">
        <f>IFERROR(AX7/AV7,"-")</f>
        <v>0.11111111111111</v>
      </c>
      <c r="AZ7" s="109">
        <v>33000</v>
      </c>
      <c r="BA7" s="110">
        <f>IFERROR(AZ7/AV7,"-")</f>
        <v>3666.6666666667</v>
      </c>
      <c r="BB7" s="111"/>
      <c r="BC7" s="111"/>
      <c r="BD7" s="111">
        <v>1</v>
      </c>
      <c r="BE7" s="112">
        <v>14</v>
      </c>
      <c r="BF7" s="113">
        <f>IF(P7=0,"",IF(BE7=0,"",(BE7/P7)))</f>
        <v>0.35</v>
      </c>
      <c r="BG7" s="112">
        <v>3</v>
      </c>
      <c r="BH7" s="114">
        <f>IFERROR(BG7/BE7,"-")</f>
        <v>0.21428571428571</v>
      </c>
      <c r="BI7" s="115">
        <v>17000</v>
      </c>
      <c r="BJ7" s="116">
        <f>IFERROR(BI7/BE7,"-")</f>
        <v>1214.2857142857</v>
      </c>
      <c r="BK7" s="117">
        <v>1</v>
      </c>
      <c r="BL7" s="117">
        <v>2</v>
      </c>
      <c r="BM7" s="117"/>
      <c r="BN7" s="119">
        <v>2</v>
      </c>
      <c r="BO7" s="120">
        <f>IF(P7=0,"",IF(BN7=0,"",(BN7/P7)))</f>
        <v>0.05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5</v>
      </c>
      <c r="CP7" s="141">
        <v>53000</v>
      </c>
      <c r="CQ7" s="141">
        <v>33000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226</v>
      </c>
      <c r="C8" s="203"/>
      <c r="D8" s="203"/>
      <c r="E8" s="203"/>
      <c r="F8" s="203"/>
      <c r="G8" s="203" t="s">
        <v>227</v>
      </c>
      <c r="H8" s="90"/>
      <c r="I8" s="90"/>
      <c r="J8" s="188"/>
      <c r="K8" s="81">
        <v>0</v>
      </c>
      <c r="L8" s="81">
        <v>0</v>
      </c>
      <c r="M8" s="81">
        <v>673</v>
      </c>
      <c r="N8" s="91">
        <v>63</v>
      </c>
      <c r="O8" s="92">
        <v>0</v>
      </c>
      <c r="P8" s="93">
        <f>N8+O8</f>
        <v>63</v>
      </c>
      <c r="Q8" s="82">
        <f>IFERROR(P8/M8,"-")</f>
        <v>0.093610698365527</v>
      </c>
      <c r="R8" s="81">
        <v>1</v>
      </c>
      <c r="S8" s="81">
        <v>26</v>
      </c>
      <c r="T8" s="82">
        <f>IFERROR(S8/(O8+P8),"-")</f>
        <v>0.41269841269841</v>
      </c>
      <c r="U8" s="182"/>
      <c r="V8" s="84">
        <v>7</v>
      </c>
      <c r="W8" s="82">
        <f>IF(P8=0,"-",V8/P8)</f>
        <v>0.11111111111111</v>
      </c>
      <c r="X8" s="186">
        <v>61000</v>
      </c>
      <c r="Y8" s="187">
        <f>IFERROR(X8/P8,"-")</f>
        <v>968.25396825397</v>
      </c>
      <c r="Z8" s="187">
        <f>IFERROR(X8/V8,"-")</f>
        <v>8714.2857142857</v>
      </c>
      <c r="AA8" s="188"/>
      <c r="AB8" s="85"/>
      <c r="AC8" s="79"/>
      <c r="AD8" s="94">
        <v>2</v>
      </c>
      <c r="AE8" s="95">
        <f>IF(P8=0,"",IF(AD8=0,"",(AD8/P8)))</f>
        <v>0.031746031746032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10</v>
      </c>
      <c r="AN8" s="101">
        <f>IF(P8=0,"",IF(AM8=0,"",(AM8/P8)))</f>
        <v>0.15873015873016</v>
      </c>
      <c r="AO8" s="100">
        <v>1</v>
      </c>
      <c r="AP8" s="102">
        <f>IFERROR(AP8/AM8,"-")</f>
        <v>0</v>
      </c>
      <c r="AQ8" s="103">
        <v>8000</v>
      </c>
      <c r="AR8" s="104">
        <f>IFERROR(AQ8/AM8,"-")</f>
        <v>800</v>
      </c>
      <c r="AS8" s="105"/>
      <c r="AT8" s="105">
        <v>1</v>
      </c>
      <c r="AU8" s="105"/>
      <c r="AV8" s="106">
        <v>19</v>
      </c>
      <c r="AW8" s="107">
        <f>IF(P8=0,"",IF(AV8=0,"",(AV8/P8)))</f>
        <v>0.3015873015873</v>
      </c>
      <c r="AX8" s="106">
        <v>1</v>
      </c>
      <c r="AY8" s="108">
        <f>IFERROR(AX8/AV8,"-")</f>
        <v>0.052631578947368</v>
      </c>
      <c r="AZ8" s="109">
        <v>25000</v>
      </c>
      <c r="BA8" s="110">
        <f>IFERROR(AZ8/AV8,"-")</f>
        <v>1315.7894736842</v>
      </c>
      <c r="BB8" s="111"/>
      <c r="BC8" s="111"/>
      <c r="BD8" s="111">
        <v>1</v>
      </c>
      <c r="BE8" s="112">
        <v>25</v>
      </c>
      <c r="BF8" s="113">
        <f>IF(P8=0,"",IF(BE8=0,"",(BE8/P8)))</f>
        <v>0.3968253968254</v>
      </c>
      <c r="BG8" s="112">
        <v>4</v>
      </c>
      <c r="BH8" s="114">
        <f>IFERROR(BG8/BE8,"-")</f>
        <v>0.16</v>
      </c>
      <c r="BI8" s="115">
        <v>22000</v>
      </c>
      <c r="BJ8" s="116">
        <f>IFERROR(BI8/BE8,"-")</f>
        <v>880</v>
      </c>
      <c r="BK8" s="117">
        <v>3</v>
      </c>
      <c r="BL8" s="117"/>
      <c r="BM8" s="117">
        <v>1</v>
      </c>
      <c r="BN8" s="119">
        <v>7</v>
      </c>
      <c r="BO8" s="120">
        <f>IF(P8=0,"",IF(BN8=0,"",(BN8/P8)))</f>
        <v>0.11111111111111</v>
      </c>
      <c r="BP8" s="121">
        <v>1</v>
      </c>
      <c r="BQ8" s="122">
        <f>IFERROR(BP8/BN8,"-")</f>
        <v>0.14285714285714</v>
      </c>
      <c r="BR8" s="123">
        <v>6000</v>
      </c>
      <c r="BS8" s="124">
        <f>IFERROR(BR8/BN8,"-")</f>
        <v>857.14285714286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7</v>
      </c>
      <c r="CP8" s="141">
        <v>61000</v>
      </c>
      <c r="CQ8" s="141">
        <v>25000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30"/>
      <c r="B9" s="87"/>
      <c r="C9" s="88"/>
      <c r="D9" s="88"/>
      <c r="E9" s="88"/>
      <c r="F9" s="89"/>
      <c r="G9" s="90"/>
      <c r="H9" s="90"/>
      <c r="I9" s="90"/>
      <c r="J9" s="192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59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30"/>
      <c r="B10" s="37"/>
      <c r="C10" s="21"/>
      <c r="D10" s="21"/>
      <c r="E10" s="21"/>
      <c r="F10" s="22"/>
      <c r="G10" s="36"/>
      <c r="H10" s="36"/>
      <c r="I10" s="75"/>
      <c r="J10" s="193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61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19">
        <f>AB11</f>
        <v>1.4888888888889</v>
      </c>
      <c r="B11" s="39"/>
      <c r="C11" s="39"/>
      <c r="D11" s="39"/>
      <c r="E11" s="39"/>
      <c r="F11" s="39"/>
      <c r="G11" s="40" t="s">
        <v>228</v>
      </c>
      <c r="H11" s="40"/>
      <c r="I11" s="40"/>
      <c r="J11" s="190">
        <f>SUM(J6:J10)</f>
        <v>90000</v>
      </c>
      <c r="K11" s="41">
        <f>SUM(K6:K10)</f>
        <v>0</v>
      </c>
      <c r="L11" s="41">
        <f>SUM(L6:L10)</f>
        <v>0</v>
      </c>
      <c r="M11" s="41">
        <f>SUM(M6:M10)</f>
        <v>2669</v>
      </c>
      <c r="N11" s="41">
        <f>SUM(N6:N10)</f>
        <v>171</v>
      </c>
      <c r="O11" s="41">
        <f>SUM(O6:O10)</f>
        <v>0</v>
      </c>
      <c r="P11" s="41">
        <f>SUM(P6:P10)</f>
        <v>171</v>
      </c>
      <c r="Q11" s="42">
        <f>IFERROR(P11/M11,"-")</f>
        <v>0.064068939677782</v>
      </c>
      <c r="R11" s="78">
        <f>SUM(R6:R10)</f>
        <v>3</v>
      </c>
      <c r="S11" s="78">
        <f>SUM(S6:S10)</f>
        <v>76</v>
      </c>
      <c r="T11" s="42">
        <f>IFERROR(R11/P11,"-")</f>
        <v>0.017543859649123</v>
      </c>
      <c r="U11" s="184">
        <f>IFERROR(J11/P11,"-")</f>
        <v>526.31578947368</v>
      </c>
      <c r="V11" s="44">
        <f>SUM(V6:V10)</f>
        <v>18</v>
      </c>
      <c r="W11" s="42">
        <f>IFERROR(V11/P11,"-")</f>
        <v>0.10526315789474</v>
      </c>
      <c r="X11" s="190">
        <f>SUM(X6:X10)</f>
        <v>134000</v>
      </c>
      <c r="Y11" s="190">
        <f>IFERROR(X11/P11,"-")</f>
        <v>783.62573099415</v>
      </c>
      <c r="Z11" s="190">
        <f>IFERROR(X11/V11,"-")</f>
        <v>7444.4444444444</v>
      </c>
      <c r="AA11" s="190">
        <f>X11-J11</f>
        <v>44000</v>
      </c>
      <c r="AB11" s="47">
        <f>X11/J11</f>
        <v>1.4888888888889</v>
      </c>
      <c r="AC11" s="60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8"/>
    <mergeCell ref="J6:J8"/>
    <mergeCell ref="U6:U8"/>
    <mergeCell ref="AA6:AA8"/>
    <mergeCell ref="AB6:AB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WEB純広広告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