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<sst xmlns="http://schemas.openxmlformats.org/spreadsheetml/2006/main" uniqueCount="233">
  <si>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</si>
  <si>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</si>
  <si>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</si>
  <si>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</si>
  <si>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</si>
  <si>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</si>
  <si>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</si>
  <si>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</si>
  <si>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</si>
  <si>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</si>
  <si>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</si>
  <si>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</si>
  <si>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</si>
  <si>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</si>
  <si>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</si>
  <si>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</si>
  <si>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</si>
  <si>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</si>
  <si>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</si>
  <si>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</si>
  <si>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</si>
  <si>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</si>
  <si>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</si>
  <si>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</si>
  <si>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</si>
  <si>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</si>
  <si>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アイメール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</si>
  <si>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</si>
  <si>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</si>
  <si>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</si>
  <si>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</si>
  <si>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</si>
  <si>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</si>
  <si>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</si>
  <si>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</si>
  <si>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</si>
  <si>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</si>
  <si>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</si>
  <si>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</si>
  <si>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</si>
  <si>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</si>
  <si>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</si>
  <si>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</si>
  <si>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</si>
  <si>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</si>
  <si>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</si>
  <si>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</si>
  <si>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</si>
  <si>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</si>
  <si>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</si>
  <si>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</si>
  <si>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</si>
  <si>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</si>
  <si>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</si>
  <si>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</si>
  <si>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</si>
  <si>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</si>
  <si>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</si>
  <si>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</si>
  <si>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</si>
  <si>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</si>
  <si>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sms_w027</t>
  </si>
  <si>
    <t>C版</t>
  </si>
  <si>
    <t>出会いの大御所〇〇に危機！サービス史上最大の男性不足</t>
  </si>
  <si>
    <t>i34</t>
  </si>
  <si>
    <t>スポニチ関東</t>
  </si>
  <si>
    <t>4C終面全5段</t>
  </si>
  <si>
    <t>5月18日(土)</t>
  </si>
  <si>
    <t>sms_w028</t>
  </si>
  <si>
    <t>スポニチ関西</t>
  </si>
  <si>
    <t>sms_w029</t>
  </si>
  <si>
    <t>スポニチ西部</t>
  </si>
  <si>
    <t>sms_w030</t>
  </si>
  <si>
    <t>スポニチ北海道</t>
  </si>
  <si>
    <t>smss1668</t>
  </si>
  <si>
    <t>(空電共通)</t>
  </si>
  <si>
    <t>空電</t>
  </si>
  <si>
    <t>空電(共通)</t>
  </si>
  <si>
    <t>sms_w031</t>
  </si>
  <si>
    <t>雑誌版</t>
  </si>
  <si>
    <t>サンスポ関東</t>
  </si>
  <si>
    <t>5月04日(土)</t>
  </si>
  <si>
    <t>smss1669</t>
  </si>
  <si>
    <t>sms_w032</t>
  </si>
  <si>
    <t>GOGO(i31)</t>
  </si>
  <si>
    <t>サンスポ関西</t>
  </si>
  <si>
    <t>全5段</t>
  </si>
  <si>
    <t>5月02日(木)</t>
  </si>
  <si>
    <t>smss1670</t>
  </si>
  <si>
    <t>sms_w033</t>
  </si>
  <si>
    <t>記事風版</t>
  </si>
  <si>
    <t>トゥギャザーする女性をゲットしようぜ！</t>
  </si>
  <si>
    <t>i38</t>
  </si>
  <si>
    <t>5月06日(月)</t>
  </si>
  <si>
    <t>smss1671</t>
  </si>
  <si>
    <t>sms_w034</t>
  </si>
  <si>
    <t>右女３</t>
  </si>
  <si>
    <t>①求む！５０歳以上の女性と…</t>
  </si>
  <si>
    <t>半2段・半3段つかみそれぞれ10段保証</t>
  </si>
  <si>
    <t>1～10日</t>
  </si>
  <si>
    <t>sms_w035</t>
  </si>
  <si>
    <t>②出会いの大御所〇〇に危機！サービス史上最大の男性不足</t>
  </si>
  <si>
    <t>11～20日</t>
  </si>
  <si>
    <t>sms_w036</t>
  </si>
  <si>
    <t>③恋愛経験は不要！女性がリードしてくれます！</t>
  </si>
  <si>
    <t>21～31日</t>
  </si>
  <si>
    <t>smss1672</t>
  </si>
  <si>
    <t>sms_w037</t>
  </si>
  <si>
    <t>sms_w038</t>
  </si>
  <si>
    <t>sms_w039</t>
  </si>
  <si>
    <t>smss1673</t>
  </si>
  <si>
    <t>sms_w040</t>
  </si>
  <si>
    <t>半2段つかみ20段保証</t>
  </si>
  <si>
    <t>20段保証</t>
  </si>
  <si>
    <t>sms_w041</t>
  </si>
  <si>
    <t>sms_w042</t>
  </si>
  <si>
    <t>sms_w043</t>
  </si>
  <si>
    <t>④出会って5分で・・・</t>
  </si>
  <si>
    <t>smss1674</t>
  </si>
  <si>
    <t>sms_w044</t>
  </si>
  <si>
    <t>スポーツ報知関東</t>
  </si>
  <si>
    <t>sms_w045</t>
  </si>
  <si>
    <t>半3段つかみ20段保証</t>
  </si>
  <si>
    <t>sms_w046</t>
  </si>
  <si>
    <t>半5段つかみ20段保証</t>
  </si>
  <si>
    <t>smss1675</t>
  </si>
  <si>
    <t>空電 (共通)</t>
  </si>
  <si>
    <t>sms_w047</t>
  </si>
  <si>
    <t>ニッカン北海道</t>
  </si>
  <si>
    <t>半2段つかみ10回以上</t>
  </si>
  <si>
    <t>sms_w048</t>
  </si>
  <si>
    <t>sms_w049</t>
  </si>
  <si>
    <t>smss1676</t>
  </si>
  <si>
    <t>sms_w050</t>
  </si>
  <si>
    <t>A：求む！５０歳以上の女性と…</t>
  </si>
  <si>
    <t>大スポ</t>
  </si>
  <si>
    <t>10回以上</t>
  </si>
  <si>
    <t>sms_w051</t>
  </si>
  <si>
    <t>B：出会いの大御所アイメールに危機！サービス史上最大の男性不足</t>
  </si>
  <si>
    <t>sms_w052</t>
  </si>
  <si>
    <t>C：恋愛経験は不要！女性がリードしてくれます！</t>
  </si>
  <si>
    <t>smss1677</t>
  </si>
  <si>
    <t>sms_w053</t>
  </si>
  <si>
    <t>smss1678</t>
  </si>
  <si>
    <t>sms_w054</t>
  </si>
  <si>
    <t>４コマ漫画版</t>
  </si>
  <si>
    <t>女性から逆指名</t>
  </si>
  <si>
    <t>5月11日(土)</t>
  </si>
  <si>
    <t>smss1679</t>
  </si>
  <si>
    <t>sms_w055</t>
  </si>
  <si>
    <t>smss1680</t>
  </si>
  <si>
    <t>sms_w056</t>
  </si>
  <si>
    <t>5月12日(日)</t>
  </si>
  <si>
    <t>smss1681</t>
  </si>
  <si>
    <t>sms_w057</t>
  </si>
  <si>
    <t>5月19日(日)</t>
  </si>
  <si>
    <t>smss1682</t>
  </si>
  <si>
    <t>sms_w058</t>
  </si>
  <si>
    <t>出会い懇願！私たち（この歳でも）真剣なんです</t>
  </si>
  <si>
    <t>5月26日(日)</t>
  </si>
  <si>
    <t>smss1683</t>
  </si>
  <si>
    <t>sms_w059</t>
  </si>
  <si>
    <t>女性からナンパしてほしい…</t>
  </si>
  <si>
    <t>smss1684</t>
  </si>
  <si>
    <t>sms_w060</t>
  </si>
  <si>
    <t>デイリースポーツ関西</t>
  </si>
  <si>
    <t>4C終面全3段</t>
  </si>
  <si>
    <t>smss1685</t>
  </si>
  <si>
    <t>sms_w061</t>
  </si>
  <si>
    <t>5月17日(金)</t>
  </si>
  <si>
    <t>smss1686</t>
  </si>
  <si>
    <t>sms_w062</t>
  </si>
  <si>
    <t>ニッカン関東</t>
  </si>
  <si>
    <t>smss1687</t>
  </si>
  <si>
    <t>sms_w063</t>
  </si>
  <si>
    <t>ニッカン関東 平日</t>
  </si>
  <si>
    <t>5月30日(木)</t>
  </si>
  <si>
    <t>smss1688</t>
  </si>
  <si>
    <t>sms_w064</t>
  </si>
  <si>
    <t>ニッカン関東 休刊日</t>
  </si>
  <si>
    <t>5月07日(火)</t>
  </si>
  <si>
    <t>smss1689</t>
  </si>
  <si>
    <t>sms_w065</t>
  </si>
  <si>
    <t>ニッカン関西</t>
  </si>
  <si>
    <t>smss1690</t>
  </si>
  <si>
    <t>sms_w066</t>
  </si>
  <si>
    <t>smss1691</t>
  </si>
  <si>
    <t>sms_w067</t>
  </si>
  <si>
    <t>九スポ</t>
  </si>
  <si>
    <t>smss1692</t>
  </si>
  <si>
    <t>sms_w068</t>
  </si>
  <si>
    <t>smss1693</t>
  </si>
  <si>
    <t>sms_w069</t>
  </si>
  <si>
    <t>求む！５０歳以上の女性と…</t>
  </si>
  <si>
    <t>スポーツ報知関東 1回目</t>
  </si>
  <si>
    <t>4C終面雑報</t>
  </si>
  <si>
    <t>5月20日(月)</t>
  </si>
  <si>
    <t>smss1694</t>
  </si>
  <si>
    <t>sms_w070</t>
  </si>
  <si>
    <t>スポーツ報知関東 2回目</t>
  </si>
  <si>
    <t>smss1695</t>
  </si>
  <si>
    <t>sms_w071</t>
  </si>
  <si>
    <t>スポーツ報知西部 10回</t>
  </si>
  <si>
    <t>sms_w072</t>
  </si>
  <si>
    <t>sms_w073</t>
  </si>
  <si>
    <t>smss1696</t>
  </si>
  <si>
    <t>sms_w074</t>
  </si>
  <si>
    <t>折り込み</t>
  </si>
  <si>
    <t>4C1P</t>
  </si>
  <si>
    <t>smss1697</t>
  </si>
  <si>
    <t>sms_w075</t>
  </si>
  <si>
    <t>記事枠</t>
  </si>
  <si>
    <t>smss1698</t>
  </si>
  <si>
    <t>新聞 TOTAL</t>
  </si>
  <si>
    <t>●雑誌 広告</t>
  </si>
  <si>
    <t>sms_w024</t>
  </si>
  <si>
    <t>光文社</t>
  </si>
  <si>
    <t>FLASHダイアモンド</t>
  </si>
  <si>
    <t>表3</t>
  </si>
  <si>
    <t>4月30日(火)</t>
  </si>
  <si>
    <t>smss1665</t>
  </si>
  <si>
    <t>sms_w025</t>
  </si>
  <si>
    <t>日本ジャーナル出版</t>
  </si>
  <si>
    <t>出会いの大御所アイメールに危機！サービス史上最大の男性不足</t>
  </si>
  <si>
    <t>週刊実話</t>
  </si>
  <si>
    <t>5月08日(水)</t>
  </si>
  <si>
    <t>smss1666</t>
  </si>
  <si>
    <t>sms_w026</t>
  </si>
  <si>
    <t>徳間書店</t>
  </si>
  <si>
    <t>アサヒ芸能</t>
  </si>
  <si>
    <t>5月14日(火)</t>
  </si>
  <si>
    <t>smss1667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</si>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</sst>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80</v>
      </c>
      <c r="D6" s="195">
        <v>5375000</v>
      </c>
      <c r="E6" s="81">
        <v>0</v>
      </c>
      <c r="F6" s="81">
        <v>0</v>
      </c>
      <c r="G6" s="81">
        <v>2992</v>
      </c>
      <c r="H6" s="91">
        <v>381</v>
      </c>
      <c r="I6" s="92">
        <v>1</v>
      </c>
      <c r="J6" s="145">
        <f>H6+I6</f>
        <v>382</v>
      </c>
      <c r="K6" s="82">
        <f>IFERROR(J6/G6,"-")</f>
        <v>0.12767379679144</v>
      </c>
      <c r="L6" s="81">
        <v>19</v>
      </c>
      <c r="M6" s="81">
        <v>101</v>
      </c>
      <c r="N6" s="82">
        <f>IFERROR(L6/J6,"-")</f>
        <v>0.049738219895288</v>
      </c>
      <c r="O6" s="83">
        <f>IFERROR(D6/J6,"-")</f>
        <v>14070.680628272</v>
      </c>
      <c r="P6" s="84">
        <v>103</v>
      </c>
      <c r="Q6" s="82">
        <f>IFERROR(P6/J6,"-")</f>
        <v>0.2696335078534</v>
      </c>
      <c r="R6" s="200">
        <v>6881900</v>
      </c>
      <c r="S6" s="201">
        <f>IFERROR(R6/J6,"-")</f>
        <v>18015.445026178</v>
      </c>
      <c r="T6" s="201">
        <f>IFERROR(R6/P6,"-")</f>
        <v>66814.563106796</v>
      </c>
      <c r="U6" s="195">
        <f>IFERROR(R6-D6,"-")</f>
        <v>1506900</v>
      </c>
      <c r="V6" s="85">
        <f>R6/D6</f>
        <v>1.2803534883721</v>
      </c>
      <c r="W6" s="79"/>
      <c r="X6" s="144"/>
    </row>
    <row r="7" spans="1:24">
      <c r="A7" s="80"/>
      <c r="B7" s="86" t="s">
        <v>24</v>
      </c>
      <c r="C7" s="86">
        <v>6</v>
      </c>
      <c r="D7" s="195">
        <v>790000</v>
      </c>
      <c r="E7" s="81">
        <v>0</v>
      </c>
      <c r="F7" s="81">
        <v>0</v>
      </c>
      <c r="G7" s="81">
        <v>286</v>
      </c>
      <c r="H7" s="91">
        <v>49</v>
      </c>
      <c r="I7" s="92">
        <v>1</v>
      </c>
      <c r="J7" s="145">
        <f>H7+I7</f>
        <v>50</v>
      </c>
      <c r="K7" s="82">
        <f>IFERROR(J7/G7,"-")</f>
        <v>0.17482517482517</v>
      </c>
      <c r="L7" s="81">
        <v>4</v>
      </c>
      <c r="M7" s="81">
        <v>11</v>
      </c>
      <c r="N7" s="82">
        <f>IFERROR(L7/J7,"-")</f>
        <v>0.08</v>
      </c>
      <c r="O7" s="83">
        <f>IFERROR(D7/J7,"-")</f>
        <v>15800</v>
      </c>
      <c r="P7" s="84">
        <v>9</v>
      </c>
      <c r="Q7" s="82">
        <f>IFERROR(P7/J7,"-")</f>
        <v>0.18</v>
      </c>
      <c r="R7" s="200">
        <v>309976</v>
      </c>
      <c r="S7" s="201">
        <f>IFERROR(R7/J7,"-")</f>
        <v>6199.52</v>
      </c>
      <c r="T7" s="201">
        <f>IFERROR(R7/P7,"-")</f>
        <v>34441.777777778</v>
      </c>
      <c r="U7" s="195">
        <f>IFERROR(R7-D7,"-")</f>
        <v>-480024</v>
      </c>
      <c r="V7" s="85">
        <f>R7/D7</f>
        <v>0.3923746835443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6165000</v>
      </c>
      <c r="E10" s="41">
        <f>SUM(E6:E8)</f>
        <v>0</v>
      </c>
      <c r="F10" s="41">
        <f>SUM(F6:F8)</f>
        <v>0</v>
      </c>
      <c r="G10" s="41">
        <f>SUM(G6:G8)</f>
        <v>3278</v>
      </c>
      <c r="H10" s="41">
        <f>SUM(H6:H8)</f>
        <v>430</v>
      </c>
      <c r="I10" s="41">
        <f>SUM(I6:I8)</f>
        <v>2</v>
      </c>
      <c r="J10" s="41">
        <f>SUM(J6:J8)</f>
        <v>432</v>
      </c>
      <c r="K10" s="42">
        <f>IFERROR(J10/G10,"-")</f>
        <v>0.13178767541184</v>
      </c>
      <c r="L10" s="78">
        <f>SUM(L6:L8)</f>
        <v>23</v>
      </c>
      <c r="M10" s="78">
        <f>SUM(M6:M8)</f>
        <v>112</v>
      </c>
      <c r="N10" s="42">
        <f>IFERROR(L10/J10,"-")</f>
        <v>0.053240740740741</v>
      </c>
      <c r="O10" s="43">
        <f>IFERROR(D10/J10,"-")</f>
        <v>14270.833333333</v>
      </c>
      <c r="P10" s="44">
        <f>SUM(P6:P8)</f>
        <v>112</v>
      </c>
      <c r="Q10" s="42">
        <f>IFERROR(P10/J10,"-")</f>
        <v>0.25925925925926</v>
      </c>
      <c r="R10" s="45">
        <f>SUM(R6:R8)</f>
        <v>7191876</v>
      </c>
      <c r="S10" s="45">
        <f>IFERROR(R10/J10,"-")</f>
        <v>16647.861111111</v>
      </c>
      <c r="T10" s="45">
        <f>IFERROR(R10/P10,"-")</f>
        <v>64213.178571429</v>
      </c>
      <c r="U10" s="46">
        <f>SUM(U6:U8)</f>
        <v>1026876</v>
      </c>
      <c r="V10" s="47">
        <f>IFERROR(R10/D10,"-")</f>
        <v>1.1665654501217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1.5585714285714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89</v>
      </c>
      <c r="N6" s="91">
        <v>7</v>
      </c>
      <c r="O6" s="92">
        <v>0</v>
      </c>
      <c r="P6" s="93">
        <f>N6+O6</f>
        <v>7</v>
      </c>
      <c r="Q6" s="82">
        <f>IFERROR(P6/M6,"-")</f>
        <v>0.078651685393258</v>
      </c>
      <c r="R6" s="81">
        <v>0</v>
      </c>
      <c r="S6" s="81">
        <v>1</v>
      </c>
      <c r="T6" s="82">
        <f>IFERROR(S6/(O6+P6),"-")</f>
        <v>0.14285714285714</v>
      </c>
      <c r="U6" s="182">
        <f>IFERROR(J6/SUM(P6:P10),"-")</f>
        <v>17073.170731707</v>
      </c>
      <c r="V6" s="84">
        <v>2</v>
      </c>
      <c r="W6" s="82">
        <f>IF(P6=0,"-",V6/P6)</f>
        <v>0.28571428571429</v>
      </c>
      <c r="X6" s="186">
        <v>22000</v>
      </c>
      <c r="Y6" s="187">
        <f>IFERROR(X6/P6,"-")</f>
        <v>3142.8571428571</v>
      </c>
      <c r="Z6" s="187">
        <f>IFERROR(X6/V6,"-")</f>
        <v>11000</v>
      </c>
      <c r="AA6" s="188">
        <f>SUM(X6:X10)-SUM(J6:J10)</f>
        <v>391000</v>
      </c>
      <c r="AB6" s="85">
        <f>SUM(X6:X10)/SUM(J6:J10)</f>
        <v>1.5585714285714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>
        <v>1</v>
      </c>
      <c r="BH6" s="114">
        <f>IFERROR(BG6/BE6,"-")</f>
        <v>0.5</v>
      </c>
      <c r="BI6" s="115">
        <v>3000</v>
      </c>
      <c r="BJ6" s="116">
        <f>IFERROR(BI6/BE6,"-")</f>
        <v>1500</v>
      </c>
      <c r="BK6" s="117">
        <v>1</v>
      </c>
      <c r="BL6" s="117"/>
      <c r="BM6" s="117"/>
      <c r="BN6" s="119">
        <v>5</v>
      </c>
      <c r="BO6" s="120">
        <f>IF(P6=0,"",IF(BN6=0,"",(BN6/P6)))</f>
        <v>0.71428571428571</v>
      </c>
      <c r="BP6" s="121">
        <v>1</v>
      </c>
      <c r="BQ6" s="122">
        <f>IFERROR(BP6/BN6,"-")</f>
        <v>0.2</v>
      </c>
      <c r="BR6" s="123">
        <v>19000</v>
      </c>
      <c r="BS6" s="124">
        <f>IFERROR(BR6/BN6,"-")</f>
        <v>3800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22000</v>
      </c>
      <c r="CQ6" s="141">
        <v>19000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75</v>
      </c>
      <c r="N7" s="91">
        <v>10</v>
      </c>
      <c r="O7" s="92">
        <v>0</v>
      </c>
      <c r="P7" s="93">
        <f>N7+O7</f>
        <v>10</v>
      </c>
      <c r="Q7" s="82">
        <f>IFERROR(P7/M7,"-")</f>
        <v>0.13333333333333</v>
      </c>
      <c r="R7" s="81">
        <v>0</v>
      </c>
      <c r="S7" s="81">
        <v>3</v>
      </c>
      <c r="T7" s="82">
        <f>IFERROR(S7/(O7+P7),"-")</f>
        <v>0.3</v>
      </c>
      <c r="U7" s="182"/>
      <c r="V7" s="84">
        <v>2</v>
      </c>
      <c r="W7" s="82">
        <f>IF(P7=0,"-",V7/P7)</f>
        <v>0.2</v>
      </c>
      <c r="X7" s="186">
        <v>58000</v>
      </c>
      <c r="Y7" s="187">
        <f>IFERROR(X7/P7,"-")</f>
        <v>5800</v>
      </c>
      <c r="Z7" s="187">
        <f>IFERROR(X7/V7,"-")</f>
        <v>29000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7</v>
      </c>
      <c r="BF7" s="113">
        <f>IF(P7=0,"",IF(BE7=0,"",(BE7/P7)))</f>
        <v>0.7</v>
      </c>
      <c r="BG7" s="112">
        <v>2</v>
      </c>
      <c r="BH7" s="114">
        <f>IFERROR(BG7/BE7,"-")</f>
        <v>0.28571428571429</v>
      </c>
      <c r="BI7" s="115">
        <v>58000</v>
      </c>
      <c r="BJ7" s="116">
        <f>IFERROR(BI7/BE7,"-")</f>
        <v>8285.7142857143</v>
      </c>
      <c r="BK7" s="117">
        <v>1</v>
      </c>
      <c r="BL7" s="117">
        <v>1</v>
      </c>
      <c r="BM7" s="117"/>
      <c r="BN7" s="119">
        <v>2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58000</v>
      </c>
      <c r="CQ7" s="141">
        <v>53000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27</v>
      </c>
      <c r="N8" s="91">
        <v>3</v>
      </c>
      <c r="O8" s="92">
        <v>0</v>
      </c>
      <c r="P8" s="93">
        <f>N8+O8</f>
        <v>3</v>
      </c>
      <c r="Q8" s="82">
        <f>IFERROR(P8/M8,"-")</f>
        <v>0.11111111111111</v>
      </c>
      <c r="R8" s="81">
        <v>0</v>
      </c>
      <c r="S8" s="81">
        <v>1</v>
      </c>
      <c r="T8" s="82">
        <f>IFERROR(S8/(O8+P8),"-")</f>
        <v>0.33333333333333</v>
      </c>
      <c r="U8" s="182"/>
      <c r="V8" s="84">
        <v>2</v>
      </c>
      <c r="W8" s="82">
        <f>IF(P8=0,"-",V8/P8)</f>
        <v>0.66666666666667</v>
      </c>
      <c r="X8" s="186">
        <v>17000</v>
      </c>
      <c r="Y8" s="187">
        <f>IFERROR(X8/P8,"-")</f>
        <v>5666.6666666667</v>
      </c>
      <c r="Z8" s="187">
        <f>IFERROR(X8/V8,"-")</f>
        <v>8500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0.66666666666667</v>
      </c>
      <c r="BG8" s="112">
        <v>1</v>
      </c>
      <c r="BH8" s="114">
        <f>IFERROR(BG8/BE8,"-")</f>
        <v>0.5</v>
      </c>
      <c r="BI8" s="115">
        <v>5000</v>
      </c>
      <c r="BJ8" s="116">
        <f>IFERROR(BI8/BE8,"-")</f>
        <v>2500</v>
      </c>
      <c r="BK8" s="117">
        <v>1</v>
      </c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>
        <v>1</v>
      </c>
      <c r="BZ8" s="129">
        <f>IFERROR(BY8/BW8,"-")</f>
        <v>1</v>
      </c>
      <c r="CA8" s="130">
        <v>12000</v>
      </c>
      <c r="CB8" s="131">
        <f>IFERROR(CA8/BW8,"-")</f>
        <v>12000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17000</v>
      </c>
      <c r="CQ8" s="141">
        <v>12000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23</v>
      </c>
      <c r="N9" s="91">
        <v>2</v>
      </c>
      <c r="O9" s="92">
        <v>0</v>
      </c>
      <c r="P9" s="93">
        <f>N9+O9</f>
        <v>2</v>
      </c>
      <c r="Q9" s="82">
        <f>IFERROR(P9/M9,"-")</f>
        <v>0.08695652173913</v>
      </c>
      <c r="R9" s="81">
        <v>0</v>
      </c>
      <c r="S9" s="81">
        <v>2</v>
      </c>
      <c r="T9" s="82">
        <f>IFERROR(S9/(O9+P9),"-")</f>
        <v>1</v>
      </c>
      <c r="U9" s="182"/>
      <c r="V9" s="84">
        <v>1</v>
      </c>
      <c r="W9" s="82">
        <f>IF(P9=0,"-",V9/P9)</f>
        <v>0.5</v>
      </c>
      <c r="X9" s="186">
        <v>6000</v>
      </c>
      <c r="Y9" s="187">
        <f>IFERROR(X9/P9,"-")</f>
        <v>3000</v>
      </c>
      <c r="Z9" s="187">
        <f>IFERROR(X9/V9,"-")</f>
        <v>6000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6000</v>
      </c>
      <c r="CB9" s="131">
        <f>IFERROR(CA9/BW9,"-")</f>
        <v>6000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6000</v>
      </c>
      <c r="CQ9" s="141">
        <v>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0</v>
      </c>
      <c r="L10" s="81">
        <v>0</v>
      </c>
      <c r="M10" s="81">
        <v>59</v>
      </c>
      <c r="N10" s="91">
        <v>19</v>
      </c>
      <c r="O10" s="92">
        <v>0</v>
      </c>
      <c r="P10" s="93">
        <f>N10+O10</f>
        <v>19</v>
      </c>
      <c r="Q10" s="82">
        <f>IFERROR(P10/M10,"-")</f>
        <v>0.32203389830508</v>
      </c>
      <c r="R10" s="81">
        <v>3</v>
      </c>
      <c r="S10" s="81">
        <v>2</v>
      </c>
      <c r="T10" s="82">
        <f>IFERROR(S10/(O10+P10),"-")</f>
        <v>0.10526315789474</v>
      </c>
      <c r="U10" s="182"/>
      <c r="V10" s="84">
        <v>5</v>
      </c>
      <c r="W10" s="82">
        <f>IF(P10=0,"-",V10/P10)</f>
        <v>0.26315789473684</v>
      </c>
      <c r="X10" s="186">
        <v>988000</v>
      </c>
      <c r="Y10" s="187">
        <f>IFERROR(X10/P10,"-")</f>
        <v>52000</v>
      </c>
      <c r="Z10" s="187">
        <f>IFERROR(X10/V10,"-")</f>
        <v>197600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0.052631578947368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0.21052631578947</v>
      </c>
      <c r="BG10" s="112">
        <v>1</v>
      </c>
      <c r="BH10" s="114">
        <f>IFERROR(BG10/BE10,"-")</f>
        <v>0.25</v>
      </c>
      <c r="BI10" s="115">
        <v>7000</v>
      </c>
      <c r="BJ10" s="116">
        <f>IFERROR(BI10/BE10,"-")</f>
        <v>1750</v>
      </c>
      <c r="BK10" s="117"/>
      <c r="BL10" s="117"/>
      <c r="BM10" s="117">
        <v>1</v>
      </c>
      <c r="BN10" s="119">
        <v>8</v>
      </c>
      <c r="BO10" s="120">
        <f>IF(P10=0,"",IF(BN10=0,"",(BN10/P10)))</f>
        <v>0.42105263157895</v>
      </c>
      <c r="BP10" s="121">
        <v>2</v>
      </c>
      <c r="BQ10" s="122">
        <f>IFERROR(BP10/BN10,"-")</f>
        <v>0.25</v>
      </c>
      <c r="BR10" s="123">
        <v>780000</v>
      </c>
      <c r="BS10" s="124">
        <f>IFERROR(BR10/BN10,"-")</f>
        <v>97500</v>
      </c>
      <c r="BT10" s="125">
        <v>1</v>
      </c>
      <c r="BU10" s="125"/>
      <c r="BV10" s="125">
        <v>1</v>
      </c>
      <c r="BW10" s="126">
        <v>6</v>
      </c>
      <c r="BX10" s="127">
        <f>IF(P10=0,"",IF(BW10=0,"",(BW10/P10)))</f>
        <v>0.31578947368421</v>
      </c>
      <c r="BY10" s="128">
        <v>2</v>
      </c>
      <c r="BZ10" s="129">
        <f>IFERROR(BY10/BW10,"-")</f>
        <v>0.33333333333333</v>
      </c>
      <c r="CA10" s="130">
        <v>201000</v>
      </c>
      <c r="CB10" s="131">
        <f>IFERROR(CA10/BW10,"-")</f>
        <v>33500</v>
      </c>
      <c r="CC10" s="132"/>
      <c r="CD10" s="132"/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5</v>
      </c>
      <c r="CP10" s="141">
        <v>988000</v>
      </c>
      <c r="CQ10" s="141">
        <v>775000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0.97719298245614</v>
      </c>
      <c r="B11" s="203" t="s">
        <v>78</v>
      </c>
      <c r="C11" s="203"/>
      <c r="D11" s="203" t="s">
        <v>79</v>
      </c>
      <c r="E11" s="203" t="s">
        <v>63</v>
      </c>
      <c r="F11" s="203" t="s">
        <v>64</v>
      </c>
      <c r="G11" s="203" t="s">
        <v>80</v>
      </c>
      <c r="H11" s="90" t="s">
        <v>66</v>
      </c>
      <c r="I11" s="204" t="s">
        <v>81</v>
      </c>
      <c r="J11" s="188">
        <v>570000</v>
      </c>
      <c r="K11" s="81">
        <v>0</v>
      </c>
      <c r="L11" s="81">
        <v>0</v>
      </c>
      <c r="M11" s="81">
        <v>91</v>
      </c>
      <c r="N11" s="91">
        <v>11</v>
      </c>
      <c r="O11" s="92">
        <v>0</v>
      </c>
      <c r="P11" s="93">
        <f>N11+O11</f>
        <v>11</v>
      </c>
      <c r="Q11" s="82">
        <f>IFERROR(P11/M11,"-")</f>
        <v>0.12087912087912</v>
      </c>
      <c r="R11" s="81">
        <v>0</v>
      </c>
      <c r="S11" s="81">
        <v>4</v>
      </c>
      <c r="T11" s="82">
        <f>IFERROR(S11/(O11+P11),"-")</f>
        <v>0.36363636363636</v>
      </c>
      <c r="U11" s="182">
        <f>IFERROR(J11/SUM(P11:P16),"-")</f>
        <v>13255.813953488</v>
      </c>
      <c r="V11" s="84">
        <v>1</v>
      </c>
      <c r="W11" s="82">
        <f>IF(P11=0,"-",V11/P11)</f>
        <v>0.090909090909091</v>
      </c>
      <c r="X11" s="186">
        <v>18000</v>
      </c>
      <c r="Y11" s="187">
        <f>IFERROR(X11/P11,"-")</f>
        <v>1636.3636363636</v>
      </c>
      <c r="Z11" s="187">
        <f>IFERROR(X11/V11,"-")</f>
        <v>18000</v>
      </c>
      <c r="AA11" s="188">
        <f>SUM(X11:X16)-SUM(J11:J16)</f>
        <v>-13000</v>
      </c>
      <c r="AB11" s="85">
        <f>SUM(X11:X16)/SUM(J11:J16)</f>
        <v>0.97719298245614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0.090909090909091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0.090909090909091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0.090909090909091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0.45454545454545</v>
      </c>
      <c r="BP11" s="121">
        <v>1</v>
      </c>
      <c r="BQ11" s="122">
        <f>IFERROR(BP11/BN11,"-")</f>
        <v>0.2</v>
      </c>
      <c r="BR11" s="123">
        <v>18000</v>
      </c>
      <c r="BS11" s="124">
        <f>IFERROR(BR11/BN11,"-")</f>
        <v>3600</v>
      </c>
      <c r="BT11" s="125"/>
      <c r="BU11" s="125"/>
      <c r="BV11" s="125">
        <v>1</v>
      </c>
      <c r="BW11" s="126">
        <v>2</v>
      </c>
      <c r="BX11" s="127">
        <f>IF(P11=0,"",IF(BW11=0,"",(BW11/P11)))</f>
        <v>0.18181818181818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0.090909090909091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18000</v>
      </c>
      <c r="CQ11" s="141">
        <v>18000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79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0</v>
      </c>
      <c r="L12" s="81">
        <v>0</v>
      </c>
      <c r="M12" s="81">
        <v>20</v>
      </c>
      <c r="N12" s="91">
        <v>12</v>
      </c>
      <c r="O12" s="92">
        <v>0</v>
      </c>
      <c r="P12" s="93">
        <f>N12+O12</f>
        <v>12</v>
      </c>
      <c r="Q12" s="82">
        <f>IFERROR(P12/M12,"-")</f>
        <v>0.6</v>
      </c>
      <c r="R12" s="81">
        <v>1</v>
      </c>
      <c r="S12" s="81">
        <v>5</v>
      </c>
      <c r="T12" s="82">
        <f>IFERROR(S12/(O12+P12),"-")</f>
        <v>0.41666666666667</v>
      </c>
      <c r="U12" s="182"/>
      <c r="V12" s="84">
        <v>6</v>
      </c>
      <c r="W12" s="82">
        <f>IF(P12=0,"-",V12/P12)</f>
        <v>0.5</v>
      </c>
      <c r="X12" s="186">
        <v>372000</v>
      </c>
      <c r="Y12" s="187">
        <f>IFERROR(X12/P12,"-")</f>
        <v>31000</v>
      </c>
      <c r="Z12" s="187">
        <f>IFERROR(X12/V12,"-")</f>
        <v>62000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0.25</v>
      </c>
      <c r="BG12" s="112">
        <v>3</v>
      </c>
      <c r="BH12" s="114">
        <f>IFERROR(BG12/BE12,"-")</f>
        <v>1</v>
      </c>
      <c r="BI12" s="115">
        <v>354000</v>
      </c>
      <c r="BJ12" s="116">
        <f>IFERROR(BI12/BE12,"-")</f>
        <v>118000</v>
      </c>
      <c r="BK12" s="117"/>
      <c r="BL12" s="117"/>
      <c r="BM12" s="117">
        <v>3</v>
      </c>
      <c r="BN12" s="119">
        <v>5</v>
      </c>
      <c r="BO12" s="120">
        <f>IF(P12=0,"",IF(BN12=0,"",(BN12/P12)))</f>
        <v>0.41666666666667</v>
      </c>
      <c r="BP12" s="121">
        <v>1</v>
      </c>
      <c r="BQ12" s="122">
        <f>IFERROR(BP12/BN12,"-")</f>
        <v>0.2</v>
      </c>
      <c r="BR12" s="123">
        <v>5000</v>
      </c>
      <c r="BS12" s="124">
        <f>IFERROR(BR12/BN12,"-")</f>
        <v>1000</v>
      </c>
      <c r="BT12" s="125">
        <v>1</v>
      </c>
      <c r="BU12" s="125"/>
      <c r="BV12" s="125"/>
      <c r="BW12" s="126">
        <v>3</v>
      </c>
      <c r="BX12" s="127">
        <f>IF(P12=0,"",IF(BW12=0,"",(BW12/P12)))</f>
        <v>0.25</v>
      </c>
      <c r="BY12" s="128">
        <v>1</v>
      </c>
      <c r="BZ12" s="129">
        <f>IFERROR(BY12/BW12,"-")</f>
        <v>0.33333333333333</v>
      </c>
      <c r="CA12" s="130">
        <v>10000</v>
      </c>
      <c r="CB12" s="131">
        <f>IFERROR(CA12/BW12,"-")</f>
        <v>3333.3333333333</v>
      </c>
      <c r="CC12" s="132"/>
      <c r="CD12" s="132">
        <v>1</v>
      </c>
      <c r="CE12" s="132"/>
      <c r="CF12" s="133">
        <v>1</v>
      </c>
      <c r="CG12" s="134">
        <f>IF(P12=0,"",IF(CF12=0,"",(CF12/P12)))</f>
        <v>0.083333333333333</v>
      </c>
      <c r="CH12" s="135">
        <v>1</v>
      </c>
      <c r="CI12" s="136">
        <f>IFERROR(CH12/CF12,"-")</f>
        <v>1</v>
      </c>
      <c r="CJ12" s="137">
        <v>3000</v>
      </c>
      <c r="CK12" s="138">
        <f>IFERROR(CJ12/CF12,"-")</f>
        <v>3000</v>
      </c>
      <c r="CL12" s="139">
        <v>1</v>
      </c>
      <c r="CM12" s="139"/>
      <c r="CN12" s="139"/>
      <c r="CO12" s="140">
        <v>6</v>
      </c>
      <c r="CP12" s="141">
        <v>372000</v>
      </c>
      <c r="CQ12" s="141">
        <v>202000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79</v>
      </c>
      <c r="E13" s="203" t="s">
        <v>63</v>
      </c>
      <c r="F13" s="203" t="s">
        <v>84</v>
      </c>
      <c r="G13" s="203" t="s">
        <v>85</v>
      </c>
      <c r="H13" s="90" t="s">
        <v>86</v>
      </c>
      <c r="I13" s="90" t="s">
        <v>87</v>
      </c>
      <c r="J13" s="188"/>
      <c r="K13" s="81">
        <v>0</v>
      </c>
      <c r="L13" s="81">
        <v>0</v>
      </c>
      <c r="M13" s="81">
        <v>39</v>
      </c>
      <c r="N13" s="91">
        <v>2</v>
      </c>
      <c r="O13" s="92">
        <v>0</v>
      </c>
      <c r="P13" s="93">
        <f>N13+O13</f>
        <v>2</v>
      </c>
      <c r="Q13" s="82">
        <f>IFERROR(P13/M13,"-")</f>
        <v>0.051282051282051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79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0</v>
      </c>
      <c r="L14" s="81">
        <v>0</v>
      </c>
      <c r="M14" s="81">
        <v>21</v>
      </c>
      <c r="N14" s="91">
        <v>3</v>
      </c>
      <c r="O14" s="92">
        <v>0</v>
      </c>
      <c r="P14" s="93">
        <f>N14+O14</f>
        <v>3</v>
      </c>
      <c r="Q14" s="82">
        <f>IFERROR(P14/M14,"-")</f>
        <v>0.14285714285714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1</v>
      </c>
      <c r="W14" s="82">
        <f>IF(P14=0,"-",V14/P14)</f>
        <v>0.33333333333333</v>
      </c>
      <c r="X14" s="186">
        <v>18000</v>
      </c>
      <c r="Y14" s="187">
        <f>IFERROR(X14/P14,"-")</f>
        <v>6000</v>
      </c>
      <c r="Z14" s="187">
        <f>IFERROR(X14/V14,"-")</f>
        <v>18000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0.66666666666667</v>
      </c>
      <c r="BP14" s="121">
        <v>1</v>
      </c>
      <c r="BQ14" s="122">
        <f>IFERROR(BP14/BN14,"-")</f>
        <v>0.5</v>
      </c>
      <c r="BR14" s="123">
        <v>18000</v>
      </c>
      <c r="BS14" s="124">
        <f>IFERROR(BR14/BN14,"-")</f>
        <v>9000</v>
      </c>
      <c r="BT14" s="125"/>
      <c r="BU14" s="125"/>
      <c r="BV14" s="125">
        <v>1</v>
      </c>
      <c r="BW14" s="126">
        <v>1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18000</v>
      </c>
      <c r="CQ14" s="141">
        <v>18000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92</v>
      </c>
      <c r="G15" s="203" t="s">
        <v>85</v>
      </c>
      <c r="H15" s="90" t="s">
        <v>86</v>
      </c>
      <c r="I15" s="90" t="s">
        <v>93</v>
      </c>
      <c r="J15" s="188"/>
      <c r="K15" s="81">
        <v>0</v>
      </c>
      <c r="L15" s="81">
        <v>0</v>
      </c>
      <c r="M15" s="81">
        <v>54</v>
      </c>
      <c r="N15" s="91">
        <v>6</v>
      </c>
      <c r="O15" s="92">
        <v>0</v>
      </c>
      <c r="P15" s="93">
        <f>N15+O15</f>
        <v>6</v>
      </c>
      <c r="Q15" s="82">
        <f>IFERROR(P15/M15,"-")</f>
        <v>0.11111111111111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0.16666666666667</v>
      </c>
      <c r="X15" s="186">
        <v>8000</v>
      </c>
      <c r="Y15" s="187">
        <f>IFERROR(X15/P15,"-")</f>
        <v>1333.3333333333</v>
      </c>
      <c r="Z15" s="187">
        <f>IFERROR(X15/V15,"-")</f>
        <v>8000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4</v>
      </c>
      <c r="BF15" s="113">
        <f>IF(P15=0,"",IF(BE15=0,"",(BE15/P15)))</f>
        <v>0.66666666666667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0.33333333333333</v>
      </c>
      <c r="BP15" s="121">
        <v>1</v>
      </c>
      <c r="BQ15" s="122">
        <f>IFERROR(BP15/BN15,"-")</f>
        <v>0.5</v>
      </c>
      <c r="BR15" s="123">
        <v>8000</v>
      </c>
      <c r="BS15" s="124">
        <f>IFERROR(BR15/BN15,"-")</f>
        <v>4000</v>
      </c>
      <c r="BT15" s="125"/>
      <c r="BU15" s="125">
        <v>1</v>
      </c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8000</v>
      </c>
      <c r="CQ15" s="141">
        <v>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90</v>
      </c>
      <c r="E16" s="203" t="s">
        <v>91</v>
      </c>
      <c r="F16" s="203" t="s">
        <v>76</v>
      </c>
      <c r="G16" s="203"/>
      <c r="H16" s="90"/>
      <c r="I16" s="90"/>
      <c r="J16" s="188"/>
      <c r="K16" s="81">
        <v>0</v>
      </c>
      <c r="L16" s="81">
        <v>0</v>
      </c>
      <c r="M16" s="81">
        <v>23</v>
      </c>
      <c r="N16" s="91">
        <v>9</v>
      </c>
      <c r="O16" s="92">
        <v>0</v>
      </c>
      <c r="P16" s="93">
        <f>N16+O16</f>
        <v>9</v>
      </c>
      <c r="Q16" s="82">
        <f>IFERROR(P16/M16,"-")</f>
        <v>0.39130434782609</v>
      </c>
      <c r="R16" s="81">
        <v>0</v>
      </c>
      <c r="S16" s="81">
        <v>4</v>
      </c>
      <c r="T16" s="82">
        <f>IFERROR(S16/(O16+P16),"-")</f>
        <v>0.44444444444444</v>
      </c>
      <c r="U16" s="182"/>
      <c r="V16" s="84">
        <v>4</v>
      </c>
      <c r="W16" s="82">
        <f>IF(P16=0,"-",V16/P16)</f>
        <v>0.44444444444444</v>
      </c>
      <c r="X16" s="186">
        <v>141000</v>
      </c>
      <c r="Y16" s="187">
        <f>IFERROR(X16/P16,"-")</f>
        <v>15666.666666667</v>
      </c>
      <c r="Z16" s="187">
        <f>IFERROR(X16/V16,"-")</f>
        <v>35250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0.22222222222222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6</v>
      </c>
      <c r="BO16" s="120">
        <f>IF(P16=0,"",IF(BN16=0,"",(BN16/P16)))</f>
        <v>0.66666666666667</v>
      </c>
      <c r="BP16" s="121">
        <v>4</v>
      </c>
      <c r="BQ16" s="122">
        <f>IFERROR(BP16/BN16,"-")</f>
        <v>0.66666666666667</v>
      </c>
      <c r="BR16" s="123">
        <v>141000</v>
      </c>
      <c r="BS16" s="124">
        <f>IFERROR(BR16/BN16,"-")</f>
        <v>23500</v>
      </c>
      <c r="BT16" s="125">
        <v>2</v>
      </c>
      <c r="BU16" s="125"/>
      <c r="BV16" s="125">
        <v>2</v>
      </c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1</v>
      </c>
      <c r="CG16" s="134">
        <f>IF(P16=0,"",IF(CF16=0,"",(CF16/P16)))</f>
        <v>0.11111111111111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4</v>
      </c>
      <c r="CP16" s="141">
        <v>141000</v>
      </c>
      <c r="CQ16" s="141">
        <v>104000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0.814</v>
      </c>
      <c r="B17" s="203" t="s">
        <v>95</v>
      </c>
      <c r="C17" s="203"/>
      <c r="D17" s="203" t="s">
        <v>96</v>
      </c>
      <c r="E17" s="203" t="s">
        <v>97</v>
      </c>
      <c r="F17" s="203" t="s">
        <v>64</v>
      </c>
      <c r="G17" s="203" t="s">
        <v>80</v>
      </c>
      <c r="H17" s="90" t="s">
        <v>98</v>
      </c>
      <c r="I17" s="90" t="s">
        <v>99</v>
      </c>
      <c r="J17" s="188">
        <v>500000</v>
      </c>
      <c r="K17" s="81">
        <v>0</v>
      </c>
      <c r="L17" s="81">
        <v>0</v>
      </c>
      <c r="M17" s="81">
        <v>20</v>
      </c>
      <c r="N17" s="91">
        <v>1</v>
      </c>
      <c r="O17" s="92">
        <v>0</v>
      </c>
      <c r="P17" s="93">
        <f>N17+O17</f>
        <v>1</v>
      </c>
      <c r="Q17" s="82">
        <f>IFERROR(P17/M17,"-")</f>
        <v>0.05</v>
      </c>
      <c r="R17" s="81">
        <v>0</v>
      </c>
      <c r="S17" s="81">
        <v>0</v>
      </c>
      <c r="T17" s="82">
        <f>IFERROR(S17/(O17+P17),"-")</f>
        <v>0</v>
      </c>
      <c r="U17" s="182">
        <f>IFERROR(J17/SUM(P17:P24),"-")</f>
        <v>17241.379310345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SUM(X17:X24)-SUM(J17:J24)</f>
        <v>-93000</v>
      </c>
      <c r="AB17" s="85">
        <f>SUM(X17:X24)/SUM(J17:J24)</f>
        <v>0.814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96</v>
      </c>
      <c r="E18" s="203" t="s">
        <v>101</v>
      </c>
      <c r="F18" s="203" t="s">
        <v>64</v>
      </c>
      <c r="G18" s="203"/>
      <c r="H18" s="90" t="s">
        <v>98</v>
      </c>
      <c r="I18" s="90" t="s">
        <v>102</v>
      </c>
      <c r="J18" s="188"/>
      <c r="K18" s="81">
        <v>0</v>
      </c>
      <c r="L18" s="81">
        <v>0</v>
      </c>
      <c r="M18" s="81">
        <v>22</v>
      </c>
      <c r="N18" s="91">
        <v>3</v>
      </c>
      <c r="O18" s="92">
        <v>0</v>
      </c>
      <c r="P18" s="93">
        <f>N18+O18</f>
        <v>3</v>
      </c>
      <c r="Q18" s="82">
        <f>IFERROR(P18/M18,"-")</f>
        <v>0.13636363636364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0.33333333333333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103</v>
      </c>
      <c r="C19" s="203"/>
      <c r="D19" s="203" t="s">
        <v>96</v>
      </c>
      <c r="E19" s="203" t="s">
        <v>104</v>
      </c>
      <c r="F19" s="203" t="s">
        <v>64</v>
      </c>
      <c r="G19" s="203"/>
      <c r="H19" s="90" t="s">
        <v>98</v>
      </c>
      <c r="I19" s="90" t="s">
        <v>105</v>
      </c>
      <c r="J19" s="188"/>
      <c r="K19" s="81">
        <v>0</v>
      </c>
      <c r="L19" s="81">
        <v>0</v>
      </c>
      <c r="M19" s="81">
        <v>55</v>
      </c>
      <c r="N19" s="91">
        <v>3</v>
      </c>
      <c r="O19" s="92">
        <v>0</v>
      </c>
      <c r="P19" s="93">
        <f>N19+O19</f>
        <v>3</v>
      </c>
      <c r="Q19" s="82">
        <f>IFERROR(P19/M19,"-")</f>
        <v>0.054545454545455</v>
      </c>
      <c r="R19" s="81">
        <v>0</v>
      </c>
      <c r="S19" s="81">
        <v>1</v>
      </c>
      <c r="T19" s="82">
        <f>IFERROR(S19/(O19+P19),"-")</f>
        <v>0.33333333333333</v>
      </c>
      <c r="U19" s="182"/>
      <c r="V19" s="84">
        <v>1</v>
      </c>
      <c r="W19" s="82">
        <f>IF(P19=0,"-",V19/P19)</f>
        <v>0.33333333333333</v>
      </c>
      <c r="X19" s="186">
        <v>8000</v>
      </c>
      <c r="Y19" s="187">
        <f>IFERROR(X19/P19,"-")</f>
        <v>2666.6666666667</v>
      </c>
      <c r="Z19" s="187">
        <f>IFERROR(X19/V19,"-")</f>
        <v>8000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0.33333333333333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0.66666666666667</v>
      </c>
      <c r="BP19" s="121">
        <v>1</v>
      </c>
      <c r="BQ19" s="122">
        <f>IFERROR(BP19/BN19,"-")</f>
        <v>0.5</v>
      </c>
      <c r="BR19" s="123">
        <v>8000</v>
      </c>
      <c r="BS19" s="124">
        <f>IFERROR(BR19/BN19,"-")</f>
        <v>4000</v>
      </c>
      <c r="BT19" s="125"/>
      <c r="BU19" s="125">
        <v>1</v>
      </c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8000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75</v>
      </c>
      <c r="E20" s="203" t="s">
        <v>75</v>
      </c>
      <c r="F20" s="203" t="s">
        <v>76</v>
      </c>
      <c r="G20" s="203"/>
      <c r="H20" s="90"/>
      <c r="I20" s="90"/>
      <c r="J20" s="188"/>
      <c r="K20" s="81">
        <v>0</v>
      </c>
      <c r="L20" s="81">
        <v>0</v>
      </c>
      <c r="M20" s="81">
        <v>15</v>
      </c>
      <c r="N20" s="91">
        <v>10</v>
      </c>
      <c r="O20" s="92">
        <v>0</v>
      </c>
      <c r="P20" s="93">
        <f>N20+O20</f>
        <v>10</v>
      </c>
      <c r="Q20" s="82">
        <f>IFERROR(P20/M20,"-")</f>
        <v>0.66666666666667</v>
      </c>
      <c r="R20" s="81">
        <v>2</v>
      </c>
      <c r="S20" s="81">
        <v>1</v>
      </c>
      <c r="T20" s="82">
        <f>IFERROR(S20/(O20+P20),"-")</f>
        <v>0.1</v>
      </c>
      <c r="U20" s="182"/>
      <c r="V20" s="84">
        <v>5</v>
      </c>
      <c r="W20" s="82">
        <f>IF(P20=0,"-",V20/P20)</f>
        <v>0.5</v>
      </c>
      <c r="X20" s="186">
        <v>265000</v>
      </c>
      <c r="Y20" s="187">
        <f>IFERROR(X20/P20,"-")</f>
        <v>26500</v>
      </c>
      <c r="Z20" s="187">
        <f>IFERROR(X20/V20,"-")</f>
        <v>53000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</v>
      </c>
      <c r="BP20" s="121">
        <v>1</v>
      </c>
      <c r="BQ20" s="122">
        <f>IFERROR(BP20/BN20,"-")</f>
        <v>1</v>
      </c>
      <c r="BR20" s="123">
        <v>5000</v>
      </c>
      <c r="BS20" s="124">
        <f>IFERROR(BR20/BN20,"-")</f>
        <v>5000</v>
      </c>
      <c r="BT20" s="125">
        <v>1</v>
      </c>
      <c r="BU20" s="125"/>
      <c r="BV20" s="125"/>
      <c r="BW20" s="126">
        <v>6</v>
      </c>
      <c r="BX20" s="127">
        <f>IF(P20=0,"",IF(BW20=0,"",(BW20/P20)))</f>
        <v>0.6</v>
      </c>
      <c r="BY20" s="128">
        <v>3</v>
      </c>
      <c r="BZ20" s="129">
        <f>IFERROR(BY20/BW20,"-")</f>
        <v>0.5</v>
      </c>
      <c r="CA20" s="130">
        <v>13000</v>
      </c>
      <c r="CB20" s="131">
        <f>IFERROR(CA20/BW20,"-")</f>
        <v>2166.6666666667</v>
      </c>
      <c r="CC20" s="132">
        <v>3</v>
      </c>
      <c r="CD20" s="132"/>
      <c r="CE20" s="132"/>
      <c r="CF20" s="133">
        <v>1</v>
      </c>
      <c r="CG20" s="134">
        <f>IF(P20=0,"",IF(CF20=0,"",(CF20/P20)))</f>
        <v>0.1</v>
      </c>
      <c r="CH20" s="135">
        <v>1</v>
      </c>
      <c r="CI20" s="136">
        <f>IFERROR(CH20/CF20,"-")</f>
        <v>1</v>
      </c>
      <c r="CJ20" s="137">
        <v>247000</v>
      </c>
      <c r="CK20" s="138">
        <f>IFERROR(CJ20/CF20,"-")</f>
        <v>247000</v>
      </c>
      <c r="CL20" s="139"/>
      <c r="CM20" s="139"/>
      <c r="CN20" s="139">
        <v>1</v>
      </c>
      <c r="CO20" s="140">
        <v>5</v>
      </c>
      <c r="CP20" s="141">
        <v>265000</v>
      </c>
      <c r="CQ20" s="141">
        <v>247000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107</v>
      </c>
      <c r="C21" s="203"/>
      <c r="D21" s="203" t="s">
        <v>96</v>
      </c>
      <c r="E21" s="203" t="s">
        <v>97</v>
      </c>
      <c r="F21" s="203" t="s">
        <v>64</v>
      </c>
      <c r="G21" s="203" t="s">
        <v>85</v>
      </c>
      <c r="H21" s="90" t="s">
        <v>98</v>
      </c>
      <c r="I21" s="90" t="s">
        <v>99</v>
      </c>
      <c r="J21" s="188"/>
      <c r="K21" s="81">
        <v>0</v>
      </c>
      <c r="L21" s="81">
        <v>0</v>
      </c>
      <c r="M21" s="81">
        <v>20</v>
      </c>
      <c r="N21" s="91">
        <v>1</v>
      </c>
      <c r="O21" s="92">
        <v>0</v>
      </c>
      <c r="P21" s="93">
        <f>N21+O21</f>
        <v>1</v>
      </c>
      <c r="Q21" s="82">
        <f>IFERROR(P21/M21,"-")</f>
        <v>0.05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96</v>
      </c>
      <c r="E22" s="203" t="s">
        <v>101</v>
      </c>
      <c r="F22" s="203" t="s">
        <v>64</v>
      </c>
      <c r="G22" s="203"/>
      <c r="H22" s="90" t="s">
        <v>98</v>
      </c>
      <c r="I22" s="90" t="s">
        <v>102</v>
      </c>
      <c r="J22" s="188"/>
      <c r="K22" s="81">
        <v>0</v>
      </c>
      <c r="L22" s="81">
        <v>0</v>
      </c>
      <c r="M22" s="81">
        <v>68</v>
      </c>
      <c r="N22" s="91">
        <v>4</v>
      </c>
      <c r="O22" s="92">
        <v>0</v>
      </c>
      <c r="P22" s="93">
        <f>N22+O22</f>
        <v>4</v>
      </c>
      <c r="Q22" s="82">
        <f>IFERROR(P22/M22,"-")</f>
        <v>0.058823529411765</v>
      </c>
      <c r="R22" s="81">
        <v>1</v>
      </c>
      <c r="S22" s="81">
        <v>3</v>
      </c>
      <c r="T22" s="82">
        <f>IFERROR(S22/(O22+P22),"-")</f>
        <v>0.75</v>
      </c>
      <c r="U22" s="182"/>
      <c r="V22" s="84">
        <v>3</v>
      </c>
      <c r="W22" s="82">
        <f>IF(P22=0,"-",V22/P22)</f>
        <v>0.75</v>
      </c>
      <c r="X22" s="186">
        <v>134000</v>
      </c>
      <c r="Y22" s="187">
        <f>IFERROR(X22/P22,"-")</f>
        <v>33500</v>
      </c>
      <c r="Z22" s="187">
        <f>IFERROR(X22/V22,"-")</f>
        <v>44666.666666667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3</v>
      </c>
      <c r="BX22" s="127">
        <f>IF(P22=0,"",IF(BW22=0,"",(BW22/P22)))</f>
        <v>0.75</v>
      </c>
      <c r="BY22" s="128">
        <v>3</v>
      </c>
      <c r="BZ22" s="129">
        <f>IFERROR(BY22/BW22,"-")</f>
        <v>1</v>
      </c>
      <c r="CA22" s="130">
        <v>134000</v>
      </c>
      <c r="CB22" s="131">
        <f>IFERROR(CA22/BW22,"-")</f>
        <v>44666.666666667</v>
      </c>
      <c r="CC22" s="132">
        <v>1</v>
      </c>
      <c r="CD22" s="132"/>
      <c r="CE22" s="132">
        <v>2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134000</v>
      </c>
      <c r="CQ22" s="141">
        <v>105000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109</v>
      </c>
      <c r="C23" s="203"/>
      <c r="D23" s="203" t="s">
        <v>96</v>
      </c>
      <c r="E23" s="203" t="s">
        <v>104</v>
      </c>
      <c r="F23" s="203" t="s">
        <v>64</v>
      </c>
      <c r="G23" s="203"/>
      <c r="H23" s="90" t="s">
        <v>98</v>
      </c>
      <c r="I23" s="90" t="s">
        <v>105</v>
      </c>
      <c r="J23" s="188"/>
      <c r="K23" s="81">
        <v>0</v>
      </c>
      <c r="L23" s="81">
        <v>0</v>
      </c>
      <c r="M23" s="81">
        <v>51</v>
      </c>
      <c r="N23" s="91">
        <v>2</v>
      </c>
      <c r="O23" s="92">
        <v>0</v>
      </c>
      <c r="P23" s="93">
        <f>N23+O23</f>
        <v>2</v>
      </c>
      <c r="Q23" s="82">
        <f>IFERROR(P23/M23,"-")</f>
        <v>0.03921568627451</v>
      </c>
      <c r="R23" s="81">
        <v>0</v>
      </c>
      <c r="S23" s="81">
        <v>1</v>
      </c>
      <c r="T23" s="82">
        <f>IFERROR(S23/(O23+P23),"-")</f>
        <v>0.5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>
        <v>1</v>
      </c>
      <c r="AE23" s="95">
        <f>IF(P23=0,"",IF(AD23=0,"",(AD23/P23)))</f>
        <v>0.5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75</v>
      </c>
      <c r="E24" s="203" t="s">
        <v>75</v>
      </c>
      <c r="F24" s="203" t="s">
        <v>76</v>
      </c>
      <c r="G24" s="203"/>
      <c r="H24" s="90"/>
      <c r="I24" s="90"/>
      <c r="J24" s="188"/>
      <c r="K24" s="81">
        <v>0</v>
      </c>
      <c r="L24" s="81">
        <v>0</v>
      </c>
      <c r="M24" s="81">
        <v>16</v>
      </c>
      <c r="N24" s="91">
        <v>5</v>
      </c>
      <c r="O24" s="92">
        <v>0</v>
      </c>
      <c r="P24" s="93">
        <f>N24+O24</f>
        <v>5</v>
      </c>
      <c r="Q24" s="82">
        <f>IFERROR(P24/M24,"-")</f>
        <v>0.3125</v>
      </c>
      <c r="R24" s="81">
        <v>0</v>
      </c>
      <c r="S24" s="81">
        <v>1</v>
      </c>
      <c r="T24" s="82">
        <f>IFERROR(S24/(O24+P24),"-")</f>
        <v>0.2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5</v>
      </c>
      <c r="BO24" s="120">
        <f>IF(P24=0,"",IF(BN24=0,"",(BN24/P24)))</f>
        <v>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0.2525</v>
      </c>
      <c r="B25" s="203" t="s">
        <v>111</v>
      </c>
      <c r="C25" s="203"/>
      <c r="D25" s="203" t="s">
        <v>96</v>
      </c>
      <c r="E25" s="203" t="s">
        <v>97</v>
      </c>
      <c r="F25" s="203" t="s">
        <v>64</v>
      </c>
      <c r="G25" s="203" t="s">
        <v>65</v>
      </c>
      <c r="H25" s="90" t="s">
        <v>112</v>
      </c>
      <c r="I25" s="90" t="s">
        <v>113</v>
      </c>
      <c r="J25" s="188">
        <v>400000</v>
      </c>
      <c r="K25" s="81">
        <v>0</v>
      </c>
      <c r="L25" s="81">
        <v>0</v>
      </c>
      <c r="M25" s="81">
        <v>54</v>
      </c>
      <c r="N25" s="91">
        <v>5</v>
      </c>
      <c r="O25" s="92">
        <v>0</v>
      </c>
      <c r="P25" s="93">
        <f>N25+O25</f>
        <v>5</v>
      </c>
      <c r="Q25" s="82">
        <f>IFERROR(P25/M25,"-")</f>
        <v>0.092592592592593</v>
      </c>
      <c r="R25" s="81">
        <v>1</v>
      </c>
      <c r="S25" s="81">
        <v>0</v>
      </c>
      <c r="T25" s="82">
        <f>IFERROR(S25/(O25+P25),"-")</f>
        <v>0</v>
      </c>
      <c r="U25" s="182">
        <f>IFERROR(J25/SUM(P25:P29),"-")</f>
        <v>10526.315789474</v>
      </c>
      <c r="V25" s="84">
        <v>2</v>
      </c>
      <c r="W25" s="82">
        <f>IF(P25=0,"-",V25/P25)</f>
        <v>0.4</v>
      </c>
      <c r="X25" s="186">
        <v>24000</v>
      </c>
      <c r="Y25" s="187">
        <f>IFERROR(X25/P25,"-")</f>
        <v>4800</v>
      </c>
      <c r="Z25" s="187">
        <f>IFERROR(X25/V25,"-")</f>
        <v>12000</v>
      </c>
      <c r="AA25" s="188">
        <f>SUM(X25:X29)-SUM(J25:J29)</f>
        <v>-299000</v>
      </c>
      <c r="AB25" s="85">
        <f>SUM(X25:X29)/SUM(J25:J29)</f>
        <v>0.2525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>
        <v>1</v>
      </c>
      <c r="BQ25" s="122">
        <f>IFERROR(BP25/BN25,"-")</f>
        <v>1</v>
      </c>
      <c r="BR25" s="123">
        <v>15000</v>
      </c>
      <c r="BS25" s="124">
        <f>IFERROR(BR25/BN25,"-")</f>
        <v>15000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1</v>
      </c>
      <c r="CG25" s="134">
        <f>IF(P25=0,"",IF(CF25=0,"",(CF25/P25)))</f>
        <v>0.2</v>
      </c>
      <c r="CH25" s="135">
        <v>1</v>
      </c>
      <c r="CI25" s="136">
        <f>IFERROR(CH25/CF25,"-")</f>
        <v>1</v>
      </c>
      <c r="CJ25" s="137">
        <v>9000</v>
      </c>
      <c r="CK25" s="138">
        <f>IFERROR(CJ25/CF25,"-")</f>
        <v>9000</v>
      </c>
      <c r="CL25" s="139"/>
      <c r="CM25" s="139"/>
      <c r="CN25" s="139">
        <v>1</v>
      </c>
      <c r="CO25" s="140">
        <v>2</v>
      </c>
      <c r="CP25" s="141">
        <v>24000</v>
      </c>
      <c r="CQ25" s="141">
        <v>15000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96</v>
      </c>
      <c r="E26" s="203" t="s">
        <v>101</v>
      </c>
      <c r="F26" s="203" t="s">
        <v>64</v>
      </c>
      <c r="G26" s="203"/>
      <c r="H26" s="90" t="s">
        <v>112</v>
      </c>
      <c r="I26" s="90"/>
      <c r="J26" s="188"/>
      <c r="K26" s="81">
        <v>0</v>
      </c>
      <c r="L26" s="81">
        <v>0</v>
      </c>
      <c r="M26" s="81">
        <v>84</v>
      </c>
      <c r="N26" s="91">
        <v>8</v>
      </c>
      <c r="O26" s="92">
        <v>0</v>
      </c>
      <c r="P26" s="93">
        <f>N26+O26</f>
        <v>8</v>
      </c>
      <c r="Q26" s="82">
        <f>IFERROR(P26/M26,"-")</f>
        <v>0.095238095238095</v>
      </c>
      <c r="R26" s="81">
        <v>0</v>
      </c>
      <c r="S26" s="81">
        <v>3</v>
      </c>
      <c r="T26" s="82">
        <f>IFERROR(S26/(O26+P26),"-")</f>
        <v>0.375</v>
      </c>
      <c r="U26" s="182"/>
      <c r="V26" s="84">
        <v>1</v>
      </c>
      <c r="W26" s="82">
        <f>IF(P26=0,"-",V26/P26)</f>
        <v>0.125</v>
      </c>
      <c r="X26" s="186">
        <v>40000</v>
      </c>
      <c r="Y26" s="187">
        <f>IFERROR(X26/P26,"-")</f>
        <v>5000</v>
      </c>
      <c r="Z26" s="187">
        <f>IFERROR(X26/V26,"-")</f>
        <v>40000</v>
      </c>
      <c r="AA26" s="188"/>
      <c r="AB26" s="85"/>
      <c r="AC26" s="79"/>
      <c r="AD26" s="94">
        <v>1</v>
      </c>
      <c r="AE26" s="95">
        <f>IF(P26=0,"",IF(AD26=0,"",(AD26/P26)))</f>
        <v>0.125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>
        <v>1</v>
      </c>
      <c r="AN26" s="101">
        <f>IF(P26=0,"",IF(AM26=0,"",(AM26/P26)))</f>
        <v>0.125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1</v>
      </c>
      <c r="AW26" s="107">
        <f>IF(P26=0,"",IF(AV26=0,"",(AV26/P26)))</f>
        <v>0.125</v>
      </c>
      <c r="AX26" s="106">
        <v>1</v>
      </c>
      <c r="AY26" s="108">
        <f>IFERROR(AX26/AV26,"-")</f>
        <v>1</v>
      </c>
      <c r="AZ26" s="109">
        <v>40000</v>
      </c>
      <c r="BA26" s="110">
        <f>IFERROR(AZ26/AV26,"-")</f>
        <v>40000</v>
      </c>
      <c r="BB26" s="111"/>
      <c r="BC26" s="111"/>
      <c r="BD26" s="111">
        <v>1</v>
      </c>
      <c r="BE26" s="112">
        <v>3</v>
      </c>
      <c r="BF26" s="113">
        <f>IF(P26=0,"",IF(BE26=0,"",(BE26/P26)))</f>
        <v>0.375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0.125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0.125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40000</v>
      </c>
      <c r="CQ26" s="141">
        <v>40000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115</v>
      </c>
      <c r="C27" s="203"/>
      <c r="D27" s="203" t="s">
        <v>96</v>
      </c>
      <c r="E27" s="203" t="s">
        <v>104</v>
      </c>
      <c r="F27" s="203" t="s">
        <v>64</v>
      </c>
      <c r="G27" s="203"/>
      <c r="H27" s="90" t="s">
        <v>112</v>
      </c>
      <c r="I27" s="90"/>
      <c r="J27" s="188"/>
      <c r="K27" s="81">
        <v>0</v>
      </c>
      <c r="L27" s="81">
        <v>0</v>
      </c>
      <c r="M27" s="81">
        <v>114</v>
      </c>
      <c r="N27" s="91">
        <v>6</v>
      </c>
      <c r="O27" s="92">
        <v>0</v>
      </c>
      <c r="P27" s="93">
        <f>N27+O27</f>
        <v>6</v>
      </c>
      <c r="Q27" s="82">
        <f>IFERROR(P27/M27,"-")</f>
        <v>0.052631578947368</v>
      </c>
      <c r="R27" s="81">
        <v>0</v>
      </c>
      <c r="S27" s="81">
        <v>3</v>
      </c>
      <c r="T27" s="82">
        <f>IFERROR(S27/(O27+P27),"-")</f>
        <v>0.5</v>
      </c>
      <c r="U27" s="182"/>
      <c r="V27" s="84">
        <v>2</v>
      </c>
      <c r="W27" s="82">
        <f>IF(P27=0,"-",V27/P27)</f>
        <v>0.33333333333333</v>
      </c>
      <c r="X27" s="186">
        <v>18000</v>
      </c>
      <c r="Y27" s="187">
        <f>IFERROR(X27/P27,"-")</f>
        <v>3000</v>
      </c>
      <c r="Z27" s="187">
        <f>IFERROR(X27/V27,"-")</f>
        <v>9000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2</v>
      </c>
      <c r="AN27" s="101">
        <f>IF(P27=0,"",IF(AM27=0,"",(AM27/P27)))</f>
        <v>0.33333333333333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3</v>
      </c>
      <c r="BO27" s="120">
        <f>IF(P27=0,"",IF(BN27=0,"",(BN27/P27)))</f>
        <v>0.5</v>
      </c>
      <c r="BP27" s="121">
        <v>1</v>
      </c>
      <c r="BQ27" s="122">
        <f>IFERROR(BP27/BN27,"-")</f>
        <v>0.33333333333333</v>
      </c>
      <c r="BR27" s="123">
        <v>5000</v>
      </c>
      <c r="BS27" s="124">
        <f>IFERROR(BR27/BN27,"-")</f>
        <v>1666.6666666667</v>
      </c>
      <c r="BT27" s="125">
        <v>1</v>
      </c>
      <c r="BU27" s="125"/>
      <c r="BV27" s="125"/>
      <c r="BW27" s="126">
        <v>1</v>
      </c>
      <c r="BX27" s="127">
        <f>IF(P27=0,"",IF(BW27=0,"",(BW27/P27)))</f>
        <v>0.16666666666667</v>
      </c>
      <c r="BY27" s="128">
        <v>1</v>
      </c>
      <c r="BZ27" s="129">
        <f>IFERROR(BY27/BW27,"-")</f>
        <v>1</v>
      </c>
      <c r="CA27" s="130">
        <v>13000</v>
      </c>
      <c r="CB27" s="131">
        <f>IFERROR(CA27/BW27,"-")</f>
        <v>13000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18000</v>
      </c>
      <c r="CQ27" s="141">
        <v>13000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116</v>
      </c>
      <c r="C28" s="203"/>
      <c r="D28" s="203" t="s">
        <v>96</v>
      </c>
      <c r="E28" s="203" t="s">
        <v>117</v>
      </c>
      <c r="F28" s="203" t="s">
        <v>64</v>
      </c>
      <c r="G28" s="203"/>
      <c r="H28" s="90" t="s">
        <v>112</v>
      </c>
      <c r="I28" s="90"/>
      <c r="J28" s="188"/>
      <c r="K28" s="81">
        <v>0</v>
      </c>
      <c r="L28" s="81">
        <v>0</v>
      </c>
      <c r="M28" s="81">
        <v>43</v>
      </c>
      <c r="N28" s="91">
        <v>4</v>
      </c>
      <c r="O28" s="92">
        <v>0</v>
      </c>
      <c r="P28" s="93">
        <f>N28+O28</f>
        <v>4</v>
      </c>
      <c r="Q28" s="82">
        <f>IFERROR(P28/M28,"-")</f>
        <v>0.093023255813953</v>
      </c>
      <c r="R28" s="81">
        <v>0</v>
      </c>
      <c r="S28" s="81">
        <v>1</v>
      </c>
      <c r="T28" s="82">
        <f>IFERROR(S28/(O28+P28),"-")</f>
        <v>0.25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0.75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0.25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75</v>
      </c>
      <c r="E29" s="203" t="s">
        <v>75</v>
      </c>
      <c r="F29" s="203" t="s">
        <v>76</v>
      </c>
      <c r="G29" s="203"/>
      <c r="H29" s="90"/>
      <c r="I29" s="90"/>
      <c r="J29" s="188"/>
      <c r="K29" s="81">
        <v>0</v>
      </c>
      <c r="L29" s="81">
        <v>0</v>
      </c>
      <c r="M29" s="81">
        <v>90</v>
      </c>
      <c r="N29" s="91">
        <v>15</v>
      </c>
      <c r="O29" s="92">
        <v>0</v>
      </c>
      <c r="P29" s="93">
        <f>N29+O29</f>
        <v>15</v>
      </c>
      <c r="Q29" s="82">
        <f>IFERROR(P29/M29,"-")</f>
        <v>0.16666666666667</v>
      </c>
      <c r="R29" s="81">
        <v>1</v>
      </c>
      <c r="S29" s="81">
        <v>3</v>
      </c>
      <c r="T29" s="82">
        <f>IFERROR(S29/(O29+P29),"-")</f>
        <v>0.2</v>
      </c>
      <c r="U29" s="182"/>
      <c r="V29" s="84">
        <v>4</v>
      </c>
      <c r="W29" s="82">
        <f>IF(P29=0,"-",V29/P29)</f>
        <v>0.26666666666667</v>
      </c>
      <c r="X29" s="186">
        <v>19000</v>
      </c>
      <c r="Y29" s="187">
        <f>IFERROR(X29/P29,"-")</f>
        <v>1266.6666666667</v>
      </c>
      <c r="Z29" s="187">
        <f>IFERROR(X29/V29,"-")</f>
        <v>4750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0.066666666666667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1</v>
      </c>
      <c r="AW29" s="107">
        <f>IF(P29=0,"",IF(AV29=0,"",(AV29/P29)))</f>
        <v>0.066666666666667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</v>
      </c>
      <c r="BF29" s="113">
        <f>IF(P29=0,"",IF(BE29=0,"",(BE29/P29)))</f>
        <v>0.066666666666667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4</v>
      </c>
      <c r="BO29" s="120">
        <f>IF(P29=0,"",IF(BN29=0,"",(BN29/P29)))</f>
        <v>0.26666666666667</v>
      </c>
      <c r="BP29" s="121">
        <v>1</v>
      </c>
      <c r="BQ29" s="122">
        <f>IFERROR(BP29/BN29,"-")</f>
        <v>0.25</v>
      </c>
      <c r="BR29" s="123">
        <v>1000</v>
      </c>
      <c r="BS29" s="124">
        <f>IFERROR(BR29/BN29,"-")</f>
        <v>250</v>
      </c>
      <c r="BT29" s="125">
        <v>1</v>
      </c>
      <c r="BU29" s="125"/>
      <c r="BV29" s="125"/>
      <c r="BW29" s="126">
        <v>7</v>
      </c>
      <c r="BX29" s="127">
        <f>IF(P29=0,"",IF(BW29=0,"",(BW29/P29)))</f>
        <v>0.46666666666667</v>
      </c>
      <c r="BY29" s="128">
        <v>3</v>
      </c>
      <c r="BZ29" s="129">
        <f>IFERROR(BY29/BW29,"-")</f>
        <v>0.42857142857143</v>
      </c>
      <c r="CA29" s="130">
        <v>18000</v>
      </c>
      <c r="CB29" s="131">
        <f>IFERROR(CA29/BW29,"-")</f>
        <v>2571.4285714286</v>
      </c>
      <c r="CC29" s="132">
        <v>1</v>
      </c>
      <c r="CD29" s="132">
        <v>1</v>
      </c>
      <c r="CE29" s="132">
        <v>1</v>
      </c>
      <c r="CF29" s="133">
        <v>1</v>
      </c>
      <c r="CG29" s="134">
        <f>IF(P29=0,"",IF(CF29=0,"",(CF29/P29)))</f>
        <v>0.066666666666667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4</v>
      </c>
      <c r="CP29" s="141">
        <v>19000</v>
      </c>
      <c r="CQ29" s="141">
        <v>10000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0.72615384615385</v>
      </c>
      <c r="B30" s="203" t="s">
        <v>119</v>
      </c>
      <c r="C30" s="203"/>
      <c r="D30" s="203" t="s">
        <v>96</v>
      </c>
      <c r="E30" s="203" t="s">
        <v>97</v>
      </c>
      <c r="F30" s="203" t="s">
        <v>64</v>
      </c>
      <c r="G30" s="203" t="s">
        <v>120</v>
      </c>
      <c r="H30" s="90" t="s">
        <v>112</v>
      </c>
      <c r="I30" s="90" t="s">
        <v>113</v>
      </c>
      <c r="J30" s="188">
        <v>325000</v>
      </c>
      <c r="K30" s="81">
        <v>0</v>
      </c>
      <c r="L30" s="81">
        <v>0</v>
      </c>
      <c r="M30" s="81">
        <v>39</v>
      </c>
      <c r="N30" s="91">
        <v>5</v>
      </c>
      <c r="O30" s="92">
        <v>0</v>
      </c>
      <c r="P30" s="93">
        <f>N30+O30</f>
        <v>5</v>
      </c>
      <c r="Q30" s="82">
        <f>IFERROR(P30/M30,"-")</f>
        <v>0.12820512820513</v>
      </c>
      <c r="R30" s="81">
        <v>0</v>
      </c>
      <c r="S30" s="81">
        <v>3</v>
      </c>
      <c r="T30" s="82">
        <f>IFERROR(S30/(O30+P30),"-")</f>
        <v>0.6</v>
      </c>
      <c r="U30" s="182">
        <f>IFERROR(J30/SUM(P30:P33),"-")</f>
        <v>18055.555555556</v>
      </c>
      <c r="V30" s="84">
        <v>1</v>
      </c>
      <c r="W30" s="82">
        <f>IF(P30=0,"-",V30/P30)</f>
        <v>0.2</v>
      </c>
      <c r="X30" s="186">
        <v>100000</v>
      </c>
      <c r="Y30" s="187">
        <f>IFERROR(X30/P30,"-")</f>
        <v>20000</v>
      </c>
      <c r="Z30" s="187">
        <f>IFERROR(X30/V30,"-")</f>
        <v>100000</v>
      </c>
      <c r="AA30" s="188">
        <f>SUM(X30:X33)-SUM(J30:J33)</f>
        <v>-89000</v>
      </c>
      <c r="AB30" s="85">
        <f>SUM(X30:X33)/SUM(J30:J33)</f>
        <v>0.72615384615385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0.2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0.2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0.4</v>
      </c>
      <c r="BY30" s="128">
        <v>1</v>
      </c>
      <c r="BZ30" s="129">
        <f>IFERROR(BY30/BW30,"-")</f>
        <v>0.5</v>
      </c>
      <c r="CA30" s="130">
        <v>100000</v>
      </c>
      <c r="CB30" s="131">
        <f>IFERROR(CA30/BW30,"-")</f>
        <v>50000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100000</v>
      </c>
      <c r="CQ30" s="141">
        <v>100000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121</v>
      </c>
      <c r="C31" s="203"/>
      <c r="D31" s="203" t="s">
        <v>96</v>
      </c>
      <c r="E31" s="203" t="s">
        <v>101</v>
      </c>
      <c r="F31" s="203" t="s">
        <v>64</v>
      </c>
      <c r="G31" s="203" t="s">
        <v>120</v>
      </c>
      <c r="H31" s="90" t="s">
        <v>122</v>
      </c>
      <c r="I31" s="90"/>
      <c r="J31" s="188"/>
      <c r="K31" s="81">
        <v>0</v>
      </c>
      <c r="L31" s="81">
        <v>0</v>
      </c>
      <c r="M31" s="81">
        <v>48</v>
      </c>
      <c r="N31" s="91">
        <v>3</v>
      </c>
      <c r="O31" s="92">
        <v>0</v>
      </c>
      <c r="P31" s="93">
        <f>N31+O31</f>
        <v>3</v>
      </c>
      <c r="Q31" s="82">
        <f>IFERROR(P31/M31,"-")</f>
        <v>0.0625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0.33333333333333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>
        <v>1</v>
      </c>
      <c r="CG31" s="134">
        <f>IF(P31=0,"",IF(CF31=0,"",(CF31/P31)))</f>
        <v>0.33333333333333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96</v>
      </c>
      <c r="E32" s="203" t="s">
        <v>104</v>
      </c>
      <c r="F32" s="203" t="s">
        <v>64</v>
      </c>
      <c r="G32" s="203" t="s">
        <v>120</v>
      </c>
      <c r="H32" s="90" t="s">
        <v>124</v>
      </c>
      <c r="I32" s="90"/>
      <c r="J32" s="188"/>
      <c r="K32" s="81">
        <v>0</v>
      </c>
      <c r="L32" s="81">
        <v>0</v>
      </c>
      <c r="M32" s="81">
        <v>1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125</v>
      </c>
      <c r="C33" s="203"/>
      <c r="D33" s="203" t="s">
        <v>75</v>
      </c>
      <c r="E33" s="203" t="s">
        <v>75</v>
      </c>
      <c r="F33" s="203" t="s">
        <v>76</v>
      </c>
      <c r="G33" s="203" t="s">
        <v>126</v>
      </c>
      <c r="H33" s="90"/>
      <c r="I33" s="90"/>
      <c r="J33" s="188"/>
      <c r="K33" s="81">
        <v>0</v>
      </c>
      <c r="L33" s="81">
        <v>0</v>
      </c>
      <c r="M33" s="81">
        <v>32</v>
      </c>
      <c r="N33" s="91">
        <v>10</v>
      </c>
      <c r="O33" s="92">
        <v>0</v>
      </c>
      <c r="P33" s="93">
        <f>N33+O33</f>
        <v>10</v>
      </c>
      <c r="Q33" s="82">
        <f>IFERROR(P33/M33,"-")</f>
        <v>0.3125</v>
      </c>
      <c r="R33" s="81">
        <v>0</v>
      </c>
      <c r="S33" s="81">
        <v>4</v>
      </c>
      <c r="T33" s="82">
        <f>IFERROR(S33/(O33+P33),"-")</f>
        <v>0.4</v>
      </c>
      <c r="U33" s="182"/>
      <c r="V33" s="84">
        <v>4</v>
      </c>
      <c r="W33" s="82">
        <f>IF(P33=0,"-",V33/P33)</f>
        <v>0.4</v>
      </c>
      <c r="X33" s="186">
        <v>136000</v>
      </c>
      <c r="Y33" s="187">
        <f>IFERROR(X33/P33,"-")</f>
        <v>13600</v>
      </c>
      <c r="Z33" s="187">
        <f>IFERROR(X33/V33,"-")</f>
        <v>34000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6</v>
      </c>
      <c r="BO33" s="120">
        <f>IF(P33=0,"",IF(BN33=0,"",(BN33/P33)))</f>
        <v>0.6</v>
      </c>
      <c r="BP33" s="121">
        <v>2</v>
      </c>
      <c r="BQ33" s="122">
        <f>IFERROR(BP33/BN33,"-")</f>
        <v>0.33333333333333</v>
      </c>
      <c r="BR33" s="123">
        <v>43000</v>
      </c>
      <c r="BS33" s="124">
        <f>IFERROR(BR33/BN33,"-")</f>
        <v>7166.6666666667</v>
      </c>
      <c r="BT33" s="125">
        <v>1</v>
      </c>
      <c r="BU33" s="125"/>
      <c r="BV33" s="125">
        <v>1</v>
      </c>
      <c r="BW33" s="126">
        <v>4</v>
      </c>
      <c r="BX33" s="127">
        <f>IF(P33=0,"",IF(BW33=0,"",(BW33/P33)))</f>
        <v>0.4</v>
      </c>
      <c r="BY33" s="128">
        <v>2</v>
      </c>
      <c r="BZ33" s="129">
        <f>IFERROR(BY33/BW33,"-")</f>
        <v>0.5</v>
      </c>
      <c r="CA33" s="130">
        <v>93000</v>
      </c>
      <c r="CB33" s="131">
        <f>IFERROR(CA33/BW33,"-")</f>
        <v>23250</v>
      </c>
      <c r="CC33" s="132">
        <v>1</v>
      </c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4</v>
      </c>
      <c r="CP33" s="141">
        <v>136000</v>
      </c>
      <c r="CQ33" s="141">
        <v>90000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8.824</v>
      </c>
      <c r="B34" s="203" t="s">
        <v>127</v>
      </c>
      <c r="C34" s="203"/>
      <c r="D34" s="203" t="s">
        <v>96</v>
      </c>
      <c r="E34" s="203" t="s">
        <v>97</v>
      </c>
      <c r="F34" s="203" t="s">
        <v>64</v>
      </c>
      <c r="G34" s="203" t="s">
        <v>128</v>
      </c>
      <c r="H34" s="90" t="s">
        <v>129</v>
      </c>
      <c r="I34" s="90" t="s">
        <v>99</v>
      </c>
      <c r="J34" s="188">
        <v>125000</v>
      </c>
      <c r="K34" s="81">
        <v>0</v>
      </c>
      <c r="L34" s="81">
        <v>0</v>
      </c>
      <c r="M34" s="81">
        <v>36</v>
      </c>
      <c r="N34" s="91">
        <v>2</v>
      </c>
      <c r="O34" s="92">
        <v>0</v>
      </c>
      <c r="P34" s="93">
        <f>N34+O34</f>
        <v>2</v>
      </c>
      <c r="Q34" s="82">
        <f>IFERROR(P34/M34,"-")</f>
        <v>0.055555555555556</v>
      </c>
      <c r="R34" s="81">
        <v>0</v>
      </c>
      <c r="S34" s="81">
        <v>0</v>
      </c>
      <c r="T34" s="82">
        <f>IFERROR(S34/(O34+P34),"-")</f>
        <v>0</v>
      </c>
      <c r="U34" s="182">
        <f>IFERROR(J34/SUM(P34:P37),"-")</f>
        <v>8928.5714285714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SUM(X34:X37)-SUM(J34:J37)</f>
        <v>978000</v>
      </c>
      <c r="AB34" s="85">
        <f>SUM(X34:X37)/SUM(J34:J37)</f>
        <v>8.824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96</v>
      </c>
      <c r="E35" s="203" t="s">
        <v>101</v>
      </c>
      <c r="F35" s="203" t="s">
        <v>64</v>
      </c>
      <c r="G35" s="203"/>
      <c r="H35" s="90" t="s">
        <v>129</v>
      </c>
      <c r="I35" s="90" t="s">
        <v>102</v>
      </c>
      <c r="J35" s="188"/>
      <c r="K35" s="81">
        <v>0</v>
      </c>
      <c r="L35" s="81">
        <v>0</v>
      </c>
      <c r="M35" s="81">
        <v>24</v>
      </c>
      <c r="N35" s="91">
        <v>4</v>
      </c>
      <c r="O35" s="92">
        <v>0</v>
      </c>
      <c r="P35" s="93">
        <f>N35+O35</f>
        <v>4</v>
      </c>
      <c r="Q35" s="82">
        <f>IFERROR(P35/M35,"-")</f>
        <v>0.16666666666667</v>
      </c>
      <c r="R35" s="81">
        <v>1</v>
      </c>
      <c r="S35" s="81">
        <v>2</v>
      </c>
      <c r="T35" s="82">
        <f>IFERROR(S35/(O35+P35),"-")</f>
        <v>0.5</v>
      </c>
      <c r="U35" s="182"/>
      <c r="V35" s="84">
        <v>2</v>
      </c>
      <c r="W35" s="82">
        <f>IF(P35=0,"-",V35/P35)</f>
        <v>0.5</v>
      </c>
      <c r="X35" s="186">
        <v>1103000</v>
      </c>
      <c r="Y35" s="187">
        <f>IFERROR(X35/P35,"-")</f>
        <v>275750</v>
      </c>
      <c r="Z35" s="187">
        <f>IFERROR(X35/V35,"-")</f>
        <v>551500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0.5</v>
      </c>
      <c r="BG35" s="112">
        <v>1</v>
      </c>
      <c r="BH35" s="114">
        <f>IFERROR(BG35/BE35,"-")</f>
        <v>0.5</v>
      </c>
      <c r="BI35" s="115">
        <v>3000</v>
      </c>
      <c r="BJ35" s="116">
        <f>IFERROR(BI35/BE35,"-")</f>
        <v>1500</v>
      </c>
      <c r="BK35" s="117">
        <v>1</v>
      </c>
      <c r="BL35" s="117"/>
      <c r="BM35" s="117"/>
      <c r="BN35" s="119">
        <v>2</v>
      </c>
      <c r="BO35" s="120">
        <f>IF(P35=0,"",IF(BN35=0,"",(BN35/P35)))</f>
        <v>0.5</v>
      </c>
      <c r="BP35" s="121">
        <v>1</v>
      </c>
      <c r="BQ35" s="122">
        <f>IFERROR(BP35/BN35,"-")</f>
        <v>0.5</v>
      </c>
      <c r="BR35" s="123">
        <v>1100000</v>
      </c>
      <c r="BS35" s="124">
        <f>IFERROR(BR35/BN35,"-")</f>
        <v>550000</v>
      </c>
      <c r="BT35" s="125"/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1103000</v>
      </c>
      <c r="CQ35" s="141">
        <v>1100000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131</v>
      </c>
      <c r="C36" s="203"/>
      <c r="D36" s="203" t="s">
        <v>96</v>
      </c>
      <c r="E36" s="203" t="s">
        <v>104</v>
      </c>
      <c r="F36" s="203" t="s">
        <v>64</v>
      </c>
      <c r="G36" s="203"/>
      <c r="H36" s="90" t="s">
        <v>129</v>
      </c>
      <c r="I36" s="90" t="s">
        <v>105</v>
      </c>
      <c r="J36" s="188"/>
      <c r="K36" s="81">
        <v>0</v>
      </c>
      <c r="L36" s="81">
        <v>0</v>
      </c>
      <c r="M36" s="81">
        <v>39</v>
      </c>
      <c r="N36" s="91">
        <v>3</v>
      </c>
      <c r="O36" s="92">
        <v>0</v>
      </c>
      <c r="P36" s="93">
        <f>N36+O36</f>
        <v>3</v>
      </c>
      <c r="Q36" s="82">
        <f>IFERROR(P36/M36,"-")</f>
        <v>0.076923076923077</v>
      </c>
      <c r="R36" s="81">
        <v>0</v>
      </c>
      <c r="S36" s="81">
        <v>2</v>
      </c>
      <c r="T36" s="82">
        <f>IFERROR(S36/(O36+P36),"-")</f>
        <v>0.66666666666667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0.33333333333333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132</v>
      </c>
      <c r="C37" s="203"/>
      <c r="D37" s="203" t="s">
        <v>75</v>
      </c>
      <c r="E37" s="203" t="s">
        <v>75</v>
      </c>
      <c r="F37" s="203" t="s">
        <v>76</v>
      </c>
      <c r="G37" s="203"/>
      <c r="H37" s="90"/>
      <c r="I37" s="90"/>
      <c r="J37" s="188"/>
      <c r="K37" s="81">
        <v>0</v>
      </c>
      <c r="L37" s="81">
        <v>0</v>
      </c>
      <c r="M37" s="81">
        <v>11</v>
      </c>
      <c r="N37" s="91">
        <v>5</v>
      </c>
      <c r="O37" s="92">
        <v>0</v>
      </c>
      <c r="P37" s="93">
        <f>N37+O37</f>
        <v>5</v>
      </c>
      <c r="Q37" s="82">
        <f>IFERROR(P37/M37,"-")</f>
        <v>0.45454545454545</v>
      </c>
      <c r="R37" s="81">
        <v>0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0.2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0.4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2</v>
      </c>
      <c r="CG37" s="134">
        <f>IF(P37=0,"",IF(CF37=0,"",(CF37/P37)))</f>
        <v>0.4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0.60434782608696</v>
      </c>
      <c r="B38" s="203" t="s">
        <v>133</v>
      </c>
      <c r="C38" s="203"/>
      <c r="D38" s="203" t="s">
        <v>96</v>
      </c>
      <c r="E38" s="203" t="s">
        <v>134</v>
      </c>
      <c r="F38" s="203" t="s">
        <v>64</v>
      </c>
      <c r="G38" s="203" t="s">
        <v>135</v>
      </c>
      <c r="H38" s="90" t="s">
        <v>129</v>
      </c>
      <c r="I38" s="90" t="s">
        <v>136</v>
      </c>
      <c r="J38" s="188">
        <v>230000</v>
      </c>
      <c r="K38" s="81">
        <v>0</v>
      </c>
      <c r="L38" s="81">
        <v>0</v>
      </c>
      <c r="M38" s="81">
        <v>28</v>
      </c>
      <c r="N38" s="91">
        <v>2</v>
      </c>
      <c r="O38" s="92">
        <v>1</v>
      </c>
      <c r="P38" s="93">
        <f>N38+O38</f>
        <v>3</v>
      </c>
      <c r="Q38" s="82">
        <f>IFERROR(P38/M38,"-")</f>
        <v>0.10714285714286</v>
      </c>
      <c r="R38" s="81">
        <v>0</v>
      </c>
      <c r="S38" s="81">
        <v>2</v>
      </c>
      <c r="T38" s="82">
        <f>IFERROR(S38/(O38+P38),"-")</f>
        <v>0.5</v>
      </c>
      <c r="U38" s="182">
        <f>IFERROR(J38/SUM(P38:P41),"-")</f>
        <v>25555.555555556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SUM(X38:X41)-SUM(J38:J41)</f>
        <v>-91000</v>
      </c>
      <c r="AB38" s="85">
        <f>SUM(X38:X41)/SUM(J38:J41)</f>
        <v>0.60434782608696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0.33333333333333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2</v>
      </c>
      <c r="BX38" s="127">
        <f>IF(P38=0,"",IF(BW38=0,"",(BW38/P38)))</f>
        <v>0.66666666666667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137</v>
      </c>
      <c r="C39" s="203"/>
      <c r="D39" s="203" t="s">
        <v>96</v>
      </c>
      <c r="E39" s="203" t="s">
        <v>138</v>
      </c>
      <c r="F39" s="203" t="s">
        <v>64</v>
      </c>
      <c r="G39" s="203"/>
      <c r="H39" s="90" t="s">
        <v>129</v>
      </c>
      <c r="I39" s="90"/>
      <c r="J39" s="188"/>
      <c r="K39" s="81">
        <v>0</v>
      </c>
      <c r="L39" s="81">
        <v>0</v>
      </c>
      <c r="M39" s="81">
        <v>14</v>
      </c>
      <c r="N39" s="91">
        <v>1</v>
      </c>
      <c r="O39" s="92">
        <v>0</v>
      </c>
      <c r="P39" s="93">
        <f>N39+O39</f>
        <v>1</v>
      </c>
      <c r="Q39" s="82">
        <f>IFERROR(P39/M39,"-")</f>
        <v>0.071428571428571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1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139</v>
      </c>
      <c r="C40" s="203"/>
      <c r="D40" s="203" t="s">
        <v>96</v>
      </c>
      <c r="E40" s="203" t="s">
        <v>140</v>
      </c>
      <c r="F40" s="203" t="s">
        <v>64</v>
      </c>
      <c r="G40" s="203"/>
      <c r="H40" s="90" t="s">
        <v>129</v>
      </c>
      <c r="I40" s="90"/>
      <c r="J40" s="188"/>
      <c r="K40" s="81">
        <v>0</v>
      </c>
      <c r="L40" s="81">
        <v>0</v>
      </c>
      <c r="M40" s="81">
        <v>17</v>
      </c>
      <c r="N40" s="91">
        <v>1</v>
      </c>
      <c r="O40" s="92">
        <v>0</v>
      </c>
      <c r="P40" s="93">
        <f>N40+O40</f>
        <v>1</v>
      </c>
      <c r="Q40" s="82">
        <f>IFERROR(P40/M40,"-")</f>
        <v>0.058823529411765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1</v>
      </c>
      <c r="X40" s="186">
        <v>134000</v>
      </c>
      <c r="Y40" s="187">
        <f>IFERROR(X40/P40,"-")</f>
        <v>134000</v>
      </c>
      <c r="Z40" s="187">
        <f>IFERROR(X40/V40,"-")</f>
        <v>134000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1</v>
      </c>
      <c r="BY40" s="128">
        <v>1</v>
      </c>
      <c r="BZ40" s="129">
        <f>IFERROR(BY40/BW40,"-")</f>
        <v>1</v>
      </c>
      <c r="CA40" s="130">
        <v>134000</v>
      </c>
      <c r="CB40" s="131">
        <f>IFERROR(CA40/BW40,"-")</f>
        <v>134000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134000</v>
      </c>
      <c r="CQ40" s="141">
        <v>134000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141</v>
      </c>
      <c r="C41" s="203"/>
      <c r="D41" s="203" t="s">
        <v>75</v>
      </c>
      <c r="E41" s="203" t="s">
        <v>75</v>
      </c>
      <c r="F41" s="203" t="s">
        <v>76</v>
      </c>
      <c r="G41" s="203"/>
      <c r="H41" s="90"/>
      <c r="I41" s="90"/>
      <c r="J41" s="188"/>
      <c r="K41" s="81">
        <v>0</v>
      </c>
      <c r="L41" s="81">
        <v>0</v>
      </c>
      <c r="M41" s="81">
        <v>6</v>
      </c>
      <c r="N41" s="91">
        <v>4</v>
      </c>
      <c r="O41" s="92">
        <v>0</v>
      </c>
      <c r="P41" s="93">
        <f>N41+O41</f>
        <v>4</v>
      </c>
      <c r="Q41" s="82">
        <f>IFERROR(P41/M41,"-")</f>
        <v>0.66666666666667</v>
      </c>
      <c r="R41" s="81">
        <v>0</v>
      </c>
      <c r="S41" s="81">
        <v>1</v>
      </c>
      <c r="T41" s="82">
        <f>IFERROR(S41/(O41+P41),"-")</f>
        <v>0.25</v>
      </c>
      <c r="U41" s="182"/>
      <c r="V41" s="84">
        <v>1</v>
      </c>
      <c r="W41" s="82">
        <f>IF(P41=0,"-",V41/P41)</f>
        <v>0.25</v>
      </c>
      <c r="X41" s="186">
        <v>5000</v>
      </c>
      <c r="Y41" s="187">
        <f>IFERROR(X41/P41,"-")</f>
        <v>1250</v>
      </c>
      <c r="Z41" s="187">
        <f>IFERROR(X41/V41,"-")</f>
        <v>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4</v>
      </c>
      <c r="BO41" s="120">
        <f>IF(P41=0,"",IF(BN41=0,"",(BN41/P41)))</f>
        <v>1</v>
      </c>
      <c r="BP41" s="121">
        <v>1</v>
      </c>
      <c r="BQ41" s="122">
        <f>IFERROR(BP41/BN41,"-")</f>
        <v>0.25</v>
      </c>
      <c r="BR41" s="123">
        <v>5000</v>
      </c>
      <c r="BS41" s="124">
        <f>IFERROR(BR41/BN41,"-")</f>
        <v>1250</v>
      </c>
      <c r="BT41" s="125">
        <v>1</v>
      </c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5000</v>
      </c>
      <c r="CQ41" s="141">
        <v>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3.2083333333333</v>
      </c>
      <c r="B42" s="203" t="s">
        <v>142</v>
      </c>
      <c r="C42" s="203"/>
      <c r="D42" s="203" t="s">
        <v>90</v>
      </c>
      <c r="E42" s="203" t="s">
        <v>91</v>
      </c>
      <c r="F42" s="203" t="s">
        <v>92</v>
      </c>
      <c r="G42" s="203" t="s">
        <v>65</v>
      </c>
      <c r="H42" s="90" t="s">
        <v>86</v>
      </c>
      <c r="I42" s="90" t="s">
        <v>87</v>
      </c>
      <c r="J42" s="188">
        <v>120000</v>
      </c>
      <c r="K42" s="81">
        <v>0</v>
      </c>
      <c r="L42" s="81">
        <v>0</v>
      </c>
      <c r="M42" s="81">
        <v>38</v>
      </c>
      <c r="N42" s="91">
        <v>4</v>
      </c>
      <c r="O42" s="92">
        <v>0</v>
      </c>
      <c r="P42" s="93">
        <f>N42+O42</f>
        <v>4</v>
      </c>
      <c r="Q42" s="82">
        <f>IFERROR(P42/M42,"-")</f>
        <v>0.10526315789474</v>
      </c>
      <c r="R42" s="81">
        <v>1</v>
      </c>
      <c r="S42" s="81">
        <v>0</v>
      </c>
      <c r="T42" s="82">
        <f>IFERROR(S42/(O42+P42),"-")</f>
        <v>0</v>
      </c>
      <c r="U42" s="182">
        <f>IFERROR(J42/SUM(P42:P43),"-")</f>
        <v>13333.333333333</v>
      </c>
      <c r="V42" s="84">
        <v>2</v>
      </c>
      <c r="W42" s="82">
        <f>IF(P42=0,"-",V42/P42)</f>
        <v>0.5</v>
      </c>
      <c r="X42" s="186">
        <v>71000</v>
      </c>
      <c r="Y42" s="187">
        <f>IFERROR(X42/P42,"-")</f>
        <v>17750</v>
      </c>
      <c r="Z42" s="187">
        <f>IFERROR(X42/V42,"-")</f>
        <v>35500</v>
      </c>
      <c r="AA42" s="188">
        <f>SUM(X42:X43)-SUM(J42:J43)</f>
        <v>265000</v>
      </c>
      <c r="AB42" s="85">
        <f>SUM(X42:X43)/SUM(J42:J43)</f>
        <v>3.2083333333333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0.25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1</v>
      </c>
      <c r="BF42" s="113">
        <f>IF(P42=0,"",IF(BE42=0,"",(BE42/P42)))</f>
        <v>0.25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>
        <v>1</v>
      </c>
      <c r="BQ42" s="122">
        <f>IFERROR(BP42/BN42,"-")</f>
        <v>1</v>
      </c>
      <c r="BR42" s="123">
        <v>3000</v>
      </c>
      <c r="BS42" s="124">
        <f>IFERROR(BR42/BN42,"-")</f>
        <v>3000</v>
      </c>
      <c r="BT42" s="125">
        <v>1</v>
      </c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0.25</v>
      </c>
      <c r="CH42" s="135">
        <v>1</v>
      </c>
      <c r="CI42" s="136">
        <f>IFERROR(CH42/CF42,"-")</f>
        <v>1</v>
      </c>
      <c r="CJ42" s="137">
        <v>68000</v>
      </c>
      <c r="CK42" s="138">
        <f>IFERROR(CJ42/CF42,"-")</f>
        <v>68000</v>
      </c>
      <c r="CL42" s="139"/>
      <c r="CM42" s="139"/>
      <c r="CN42" s="139">
        <v>1</v>
      </c>
      <c r="CO42" s="140">
        <v>2</v>
      </c>
      <c r="CP42" s="141">
        <v>71000</v>
      </c>
      <c r="CQ42" s="141">
        <v>68000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143</v>
      </c>
      <c r="C43" s="203"/>
      <c r="D43" s="203" t="s">
        <v>90</v>
      </c>
      <c r="E43" s="203" t="s">
        <v>91</v>
      </c>
      <c r="F43" s="203" t="s">
        <v>76</v>
      </c>
      <c r="G43" s="203"/>
      <c r="H43" s="90"/>
      <c r="I43" s="90"/>
      <c r="J43" s="188"/>
      <c r="K43" s="81">
        <v>0</v>
      </c>
      <c r="L43" s="81">
        <v>0</v>
      </c>
      <c r="M43" s="81">
        <v>24</v>
      </c>
      <c r="N43" s="91">
        <v>5</v>
      </c>
      <c r="O43" s="92">
        <v>0</v>
      </c>
      <c r="P43" s="93">
        <f>N43+O43</f>
        <v>5</v>
      </c>
      <c r="Q43" s="82">
        <f>IFERROR(P43/M43,"-")</f>
        <v>0.20833333333333</v>
      </c>
      <c r="R43" s="81">
        <v>1</v>
      </c>
      <c r="S43" s="81">
        <v>2</v>
      </c>
      <c r="T43" s="82">
        <f>IFERROR(S43/(O43+P43),"-")</f>
        <v>0.4</v>
      </c>
      <c r="U43" s="182"/>
      <c r="V43" s="84">
        <v>3</v>
      </c>
      <c r="W43" s="82">
        <f>IF(P43=0,"-",V43/P43)</f>
        <v>0.6</v>
      </c>
      <c r="X43" s="186">
        <v>314000</v>
      </c>
      <c r="Y43" s="187">
        <f>IFERROR(X43/P43,"-")</f>
        <v>62800</v>
      </c>
      <c r="Z43" s="187">
        <f>IFERROR(X43/V43,"-")</f>
        <v>104666.66666667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0.4</v>
      </c>
      <c r="BG43" s="112">
        <v>1</v>
      </c>
      <c r="BH43" s="114">
        <f>IFERROR(BG43/BE43,"-")</f>
        <v>0.5</v>
      </c>
      <c r="BI43" s="115">
        <v>160000</v>
      </c>
      <c r="BJ43" s="116">
        <f>IFERROR(BI43/BE43,"-")</f>
        <v>80000</v>
      </c>
      <c r="BK43" s="117"/>
      <c r="BL43" s="117"/>
      <c r="BM43" s="117">
        <v>1</v>
      </c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3</v>
      </c>
      <c r="BX43" s="127">
        <f>IF(P43=0,"",IF(BW43=0,"",(BW43/P43)))</f>
        <v>0.6</v>
      </c>
      <c r="BY43" s="128">
        <v>2</v>
      </c>
      <c r="BZ43" s="129">
        <f>IFERROR(BY43/BW43,"-")</f>
        <v>0.66666666666667</v>
      </c>
      <c r="CA43" s="130">
        <v>154000</v>
      </c>
      <c r="CB43" s="131">
        <f>IFERROR(CA43/BW43,"-")</f>
        <v>51333.333333333</v>
      </c>
      <c r="CC43" s="132"/>
      <c r="CD43" s="132"/>
      <c r="CE43" s="132">
        <v>2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314000</v>
      </c>
      <c r="CQ43" s="141">
        <v>160000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0.62416666666667</v>
      </c>
      <c r="B44" s="203" t="s">
        <v>144</v>
      </c>
      <c r="C44" s="203"/>
      <c r="D44" s="203" t="s">
        <v>145</v>
      </c>
      <c r="E44" s="203" t="s">
        <v>146</v>
      </c>
      <c r="F44" s="203" t="s">
        <v>84</v>
      </c>
      <c r="G44" s="203" t="s">
        <v>65</v>
      </c>
      <c r="H44" s="90" t="s">
        <v>86</v>
      </c>
      <c r="I44" s="204" t="s">
        <v>147</v>
      </c>
      <c r="J44" s="188">
        <v>120000</v>
      </c>
      <c r="K44" s="81">
        <v>0</v>
      </c>
      <c r="L44" s="81">
        <v>0</v>
      </c>
      <c r="M44" s="81">
        <v>58</v>
      </c>
      <c r="N44" s="91">
        <v>7</v>
      </c>
      <c r="O44" s="92">
        <v>0</v>
      </c>
      <c r="P44" s="93">
        <f>N44+O44</f>
        <v>7</v>
      </c>
      <c r="Q44" s="82">
        <f>IFERROR(P44/M44,"-")</f>
        <v>0.12068965517241</v>
      </c>
      <c r="R44" s="81">
        <v>0</v>
      </c>
      <c r="S44" s="81">
        <v>2</v>
      </c>
      <c r="T44" s="82">
        <f>IFERROR(S44/(O44+P44),"-")</f>
        <v>0.28571428571429</v>
      </c>
      <c r="U44" s="182">
        <f>IFERROR(J44/SUM(P44:P45),"-")</f>
        <v>8000</v>
      </c>
      <c r="V44" s="84">
        <v>3</v>
      </c>
      <c r="W44" s="82">
        <f>IF(P44=0,"-",V44/P44)</f>
        <v>0.42857142857143</v>
      </c>
      <c r="X44" s="186">
        <v>66900</v>
      </c>
      <c r="Y44" s="187">
        <f>IFERROR(X44/P44,"-")</f>
        <v>9557.1428571429</v>
      </c>
      <c r="Z44" s="187">
        <f>IFERROR(X44/V44,"-")</f>
        <v>22300</v>
      </c>
      <c r="AA44" s="188">
        <f>SUM(X44:X45)-SUM(J44:J45)</f>
        <v>-45100</v>
      </c>
      <c r="AB44" s="85">
        <f>SUM(X44:X45)/SUM(J44:J45)</f>
        <v>0.62416666666667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0.28571428571429</v>
      </c>
      <c r="BG44" s="112">
        <v>1</v>
      </c>
      <c r="BH44" s="114">
        <f>IFERROR(BG44/BE44,"-")</f>
        <v>0.5</v>
      </c>
      <c r="BI44" s="115">
        <v>8000</v>
      </c>
      <c r="BJ44" s="116">
        <f>IFERROR(BI44/BE44,"-")</f>
        <v>4000</v>
      </c>
      <c r="BK44" s="117"/>
      <c r="BL44" s="117">
        <v>1</v>
      </c>
      <c r="BM44" s="117"/>
      <c r="BN44" s="119">
        <v>4</v>
      </c>
      <c r="BO44" s="120">
        <f>IF(P44=0,"",IF(BN44=0,"",(BN44/P44)))</f>
        <v>0.57142857142857</v>
      </c>
      <c r="BP44" s="121">
        <v>2</v>
      </c>
      <c r="BQ44" s="122">
        <f>IFERROR(BP44/BN44,"-")</f>
        <v>0.5</v>
      </c>
      <c r="BR44" s="123">
        <v>58900</v>
      </c>
      <c r="BS44" s="124">
        <f>IFERROR(BR44/BN44,"-")</f>
        <v>14725</v>
      </c>
      <c r="BT44" s="125">
        <v>1</v>
      </c>
      <c r="BU44" s="125"/>
      <c r="BV44" s="125">
        <v>1</v>
      </c>
      <c r="BW44" s="126">
        <v>1</v>
      </c>
      <c r="BX44" s="127">
        <f>IF(P44=0,"",IF(BW44=0,"",(BW44/P44)))</f>
        <v>0.14285714285714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3</v>
      </c>
      <c r="CP44" s="141">
        <v>66900</v>
      </c>
      <c r="CQ44" s="141">
        <v>55900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148</v>
      </c>
      <c r="C45" s="203"/>
      <c r="D45" s="203" t="s">
        <v>145</v>
      </c>
      <c r="E45" s="203" t="s">
        <v>146</v>
      </c>
      <c r="F45" s="203" t="s">
        <v>76</v>
      </c>
      <c r="G45" s="203"/>
      <c r="H45" s="90"/>
      <c r="I45" s="90"/>
      <c r="J45" s="188"/>
      <c r="K45" s="81">
        <v>0</v>
      </c>
      <c r="L45" s="81">
        <v>0</v>
      </c>
      <c r="M45" s="81">
        <v>19</v>
      </c>
      <c r="N45" s="91">
        <v>8</v>
      </c>
      <c r="O45" s="92">
        <v>0</v>
      </c>
      <c r="P45" s="93">
        <f>N45+O45</f>
        <v>8</v>
      </c>
      <c r="Q45" s="82">
        <f>IFERROR(P45/M45,"-")</f>
        <v>0.42105263157895</v>
      </c>
      <c r="R45" s="81">
        <v>0</v>
      </c>
      <c r="S45" s="81">
        <v>4</v>
      </c>
      <c r="T45" s="82">
        <f>IFERROR(S45/(O45+P45),"-")</f>
        <v>0.5</v>
      </c>
      <c r="U45" s="182"/>
      <c r="V45" s="84">
        <v>2</v>
      </c>
      <c r="W45" s="82">
        <f>IF(P45=0,"-",V45/P45)</f>
        <v>0.25</v>
      </c>
      <c r="X45" s="186">
        <v>8000</v>
      </c>
      <c r="Y45" s="187">
        <f>IFERROR(X45/P45,"-")</f>
        <v>1000</v>
      </c>
      <c r="Z45" s="187">
        <f>IFERROR(X45/V45,"-")</f>
        <v>4000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0.375</v>
      </c>
      <c r="BG45" s="112">
        <v>1</v>
      </c>
      <c r="BH45" s="114">
        <f>IFERROR(BG45/BE45,"-")</f>
        <v>0.33333333333333</v>
      </c>
      <c r="BI45" s="115">
        <v>3000</v>
      </c>
      <c r="BJ45" s="116">
        <f>IFERROR(BI45/BE45,"-")</f>
        <v>1000</v>
      </c>
      <c r="BK45" s="117">
        <v>1</v>
      </c>
      <c r="BL45" s="117"/>
      <c r="BM45" s="117"/>
      <c r="BN45" s="119">
        <v>3</v>
      </c>
      <c r="BO45" s="120">
        <f>IF(P45=0,"",IF(BN45=0,"",(BN45/P45)))</f>
        <v>0.375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0.25</v>
      </c>
      <c r="BY45" s="128">
        <v>1</v>
      </c>
      <c r="BZ45" s="129">
        <f>IFERROR(BY45/BW45,"-")</f>
        <v>0.5</v>
      </c>
      <c r="CA45" s="130">
        <v>5000</v>
      </c>
      <c r="CB45" s="131">
        <f>IFERROR(CA45/BW45,"-")</f>
        <v>2500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8000</v>
      </c>
      <c r="CQ45" s="141">
        <v>5000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0.12</v>
      </c>
      <c r="B46" s="203" t="s">
        <v>149</v>
      </c>
      <c r="C46" s="203"/>
      <c r="D46" s="203" t="s">
        <v>90</v>
      </c>
      <c r="E46" s="203" t="s">
        <v>91</v>
      </c>
      <c r="F46" s="203" t="s">
        <v>84</v>
      </c>
      <c r="G46" s="203" t="s">
        <v>69</v>
      </c>
      <c r="H46" s="90" t="s">
        <v>86</v>
      </c>
      <c r="I46" s="204" t="s">
        <v>81</v>
      </c>
      <c r="J46" s="188">
        <v>150000</v>
      </c>
      <c r="K46" s="81">
        <v>0</v>
      </c>
      <c r="L46" s="81">
        <v>0</v>
      </c>
      <c r="M46" s="81">
        <v>99</v>
      </c>
      <c r="N46" s="91">
        <v>6</v>
      </c>
      <c r="O46" s="92">
        <v>0</v>
      </c>
      <c r="P46" s="93">
        <f>N46+O46</f>
        <v>6</v>
      </c>
      <c r="Q46" s="82">
        <f>IFERROR(P46/M46,"-")</f>
        <v>0.060606060606061</v>
      </c>
      <c r="R46" s="81">
        <v>0</v>
      </c>
      <c r="S46" s="81">
        <v>1</v>
      </c>
      <c r="T46" s="82">
        <f>IFERROR(S46/(O46+P46),"-")</f>
        <v>0.16666666666667</v>
      </c>
      <c r="U46" s="182">
        <f>IFERROR(J46/SUM(P46:P47),"-")</f>
        <v>13636.363636364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-132000</v>
      </c>
      <c r="AB46" s="85">
        <f>SUM(X46:X47)/SUM(J46:J47)</f>
        <v>0.12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3</v>
      </c>
      <c r="BF46" s="113">
        <f>IF(P46=0,"",IF(BE46=0,"",(BE46/P46)))</f>
        <v>0.5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0.16666666666667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90</v>
      </c>
      <c r="E47" s="203" t="s">
        <v>91</v>
      </c>
      <c r="F47" s="203" t="s">
        <v>76</v>
      </c>
      <c r="G47" s="203"/>
      <c r="H47" s="90"/>
      <c r="I47" s="90"/>
      <c r="J47" s="188"/>
      <c r="K47" s="81">
        <v>0</v>
      </c>
      <c r="L47" s="81">
        <v>0</v>
      </c>
      <c r="M47" s="81">
        <v>51</v>
      </c>
      <c r="N47" s="91">
        <v>5</v>
      </c>
      <c r="O47" s="92">
        <v>0</v>
      </c>
      <c r="P47" s="93">
        <f>N47+O47</f>
        <v>5</v>
      </c>
      <c r="Q47" s="82">
        <f>IFERROR(P47/M47,"-")</f>
        <v>0.098039215686275</v>
      </c>
      <c r="R47" s="81">
        <v>0</v>
      </c>
      <c r="S47" s="81">
        <v>1</v>
      </c>
      <c r="T47" s="82">
        <f>IFERROR(S47/(O47+P47),"-")</f>
        <v>0.2</v>
      </c>
      <c r="U47" s="182"/>
      <c r="V47" s="84">
        <v>1</v>
      </c>
      <c r="W47" s="82">
        <f>IF(P47=0,"-",V47/P47)</f>
        <v>0.2</v>
      </c>
      <c r="X47" s="186">
        <v>18000</v>
      </c>
      <c r="Y47" s="187">
        <f>IFERROR(X47/P47,"-")</f>
        <v>3600</v>
      </c>
      <c r="Z47" s="187">
        <f>IFERROR(X47/V47,"-")</f>
        <v>18000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3</v>
      </c>
      <c r="BO47" s="120">
        <f>IF(P47=0,"",IF(BN47=0,"",(BN47/P47)))</f>
        <v>0.6</v>
      </c>
      <c r="BP47" s="121">
        <v>1</v>
      </c>
      <c r="BQ47" s="122">
        <f>IFERROR(BP47/BN47,"-")</f>
        <v>0.33333333333333</v>
      </c>
      <c r="BR47" s="123">
        <v>18000</v>
      </c>
      <c r="BS47" s="124">
        <f>IFERROR(BR47/BN47,"-")</f>
        <v>6000</v>
      </c>
      <c r="BT47" s="125"/>
      <c r="BU47" s="125"/>
      <c r="BV47" s="125">
        <v>1</v>
      </c>
      <c r="BW47" s="126">
        <v>1</v>
      </c>
      <c r="BX47" s="127">
        <f>IF(P47=0,"",IF(BW47=0,"",(BW47/P47)))</f>
        <v>0.2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>
        <v>1</v>
      </c>
      <c r="CG47" s="134">
        <f>IF(P47=0,"",IF(CF47=0,"",(CF47/P47)))</f>
        <v>0.2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1</v>
      </c>
      <c r="CP47" s="141">
        <v>18000</v>
      </c>
      <c r="CQ47" s="141">
        <v>18000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0.14</v>
      </c>
      <c r="B48" s="203" t="s">
        <v>151</v>
      </c>
      <c r="C48" s="203"/>
      <c r="D48" s="203" t="s">
        <v>145</v>
      </c>
      <c r="E48" s="203" t="s">
        <v>146</v>
      </c>
      <c r="F48" s="203" t="s">
        <v>64</v>
      </c>
      <c r="G48" s="203" t="s">
        <v>69</v>
      </c>
      <c r="H48" s="90" t="s">
        <v>86</v>
      </c>
      <c r="I48" s="205" t="s">
        <v>152</v>
      </c>
      <c r="J48" s="188">
        <v>150000</v>
      </c>
      <c r="K48" s="81">
        <v>0</v>
      </c>
      <c r="L48" s="81">
        <v>0</v>
      </c>
      <c r="M48" s="81">
        <v>58</v>
      </c>
      <c r="N48" s="91">
        <v>5</v>
      </c>
      <c r="O48" s="92">
        <v>0</v>
      </c>
      <c r="P48" s="93">
        <f>N48+O48</f>
        <v>5</v>
      </c>
      <c r="Q48" s="82">
        <f>IFERROR(P48/M48,"-")</f>
        <v>0.086206896551724</v>
      </c>
      <c r="R48" s="81">
        <v>0</v>
      </c>
      <c r="S48" s="81">
        <v>3</v>
      </c>
      <c r="T48" s="82">
        <f>IFERROR(S48/(O48+P48),"-")</f>
        <v>0.6</v>
      </c>
      <c r="U48" s="182">
        <f>IFERROR(J48/SUM(P48:P49),"-")</f>
        <v>15000</v>
      </c>
      <c r="V48" s="84">
        <v>1</v>
      </c>
      <c r="W48" s="82">
        <f>IF(P48=0,"-",V48/P48)</f>
        <v>0.2</v>
      </c>
      <c r="X48" s="186">
        <v>21000</v>
      </c>
      <c r="Y48" s="187">
        <f>IFERROR(X48/P48,"-")</f>
        <v>4200</v>
      </c>
      <c r="Z48" s="187">
        <f>IFERROR(X48/V48,"-")</f>
        <v>21000</v>
      </c>
      <c r="AA48" s="188">
        <f>SUM(X48:X49)-SUM(J48:J49)</f>
        <v>-129000</v>
      </c>
      <c r="AB48" s="85">
        <f>SUM(X48:X49)/SUM(J48:J49)</f>
        <v>0.14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0.2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0.2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0.4</v>
      </c>
      <c r="BP48" s="121">
        <v>1</v>
      </c>
      <c r="BQ48" s="122">
        <f>IFERROR(BP48/BN48,"-")</f>
        <v>0.5</v>
      </c>
      <c r="BR48" s="123">
        <v>21000</v>
      </c>
      <c r="BS48" s="124">
        <f>IFERROR(BR48/BN48,"-")</f>
        <v>10500</v>
      </c>
      <c r="BT48" s="125"/>
      <c r="BU48" s="125"/>
      <c r="BV48" s="125">
        <v>1</v>
      </c>
      <c r="BW48" s="126">
        <v>1</v>
      </c>
      <c r="BX48" s="127">
        <f>IF(P48=0,"",IF(BW48=0,"",(BW48/P48)))</f>
        <v>0.2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21000</v>
      </c>
      <c r="CQ48" s="141">
        <v>21000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153</v>
      </c>
      <c r="C49" s="203"/>
      <c r="D49" s="203" t="s">
        <v>145</v>
      </c>
      <c r="E49" s="203" t="s">
        <v>146</v>
      </c>
      <c r="F49" s="203" t="s">
        <v>76</v>
      </c>
      <c r="G49" s="203"/>
      <c r="H49" s="90"/>
      <c r="I49" s="90"/>
      <c r="J49" s="188"/>
      <c r="K49" s="81">
        <v>0</v>
      </c>
      <c r="L49" s="81">
        <v>0</v>
      </c>
      <c r="M49" s="81">
        <v>35</v>
      </c>
      <c r="N49" s="91">
        <v>5</v>
      </c>
      <c r="O49" s="92">
        <v>0</v>
      </c>
      <c r="P49" s="93">
        <f>N49+O49</f>
        <v>5</v>
      </c>
      <c r="Q49" s="82">
        <f>IFERROR(P49/M49,"-")</f>
        <v>0.14285714285714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0.2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0.2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3</v>
      </c>
      <c r="BX49" s="127">
        <f>IF(P49=0,"",IF(BW49=0,"",(BW49/P49)))</f>
        <v>0.6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1.4307692307692</v>
      </c>
      <c r="B50" s="203" t="s">
        <v>154</v>
      </c>
      <c r="C50" s="203"/>
      <c r="D50" s="203" t="s">
        <v>90</v>
      </c>
      <c r="E50" s="203" t="s">
        <v>146</v>
      </c>
      <c r="F50" s="203" t="s">
        <v>92</v>
      </c>
      <c r="G50" s="203" t="s">
        <v>80</v>
      </c>
      <c r="H50" s="90" t="s">
        <v>86</v>
      </c>
      <c r="I50" s="205" t="s">
        <v>155</v>
      </c>
      <c r="J50" s="188">
        <v>130000</v>
      </c>
      <c r="K50" s="81">
        <v>0</v>
      </c>
      <c r="L50" s="81">
        <v>0</v>
      </c>
      <c r="M50" s="81">
        <v>35</v>
      </c>
      <c r="N50" s="91">
        <v>2</v>
      </c>
      <c r="O50" s="92">
        <v>0</v>
      </c>
      <c r="P50" s="93">
        <f>N50+O50</f>
        <v>2</v>
      </c>
      <c r="Q50" s="82">
        <f>IFERROR(P50/M50,"-")</f>
        <v>0.057142857142857</v>
      </c>
      <c r="R50" s="81">
        <v>0</v>
      </c>
      <c r="S50" s="81">
        <v>2</v>
      </c>
      <c r="T50" s="82">
        <f>IFERROR(S50/(O50+P50),"-")</f>
        <v>1</v>
      </c>
      <c r="U50" s="182">
        <f>IFERROR(J50/SUM(P50:P51),"-")</f>
        <v>14444.444444444</v>
      </c>
      <c r="V50" s="84">
        <v>1</v>
      </c>
      <c r="W50" s="82">
        <f>IF(P50=0,"-",V50/P50)</f>
        <v>0.5</v>
      </c>
      <c r="X50" s="186">
        <v>17000</v>
      </c>
      <c r="Y50" s="187">
        <f>IFERROR(X50/P50,"-")</f>
        <v>8500</v>
      </c>
      <c r="Z50" s="187">
        <f>IFERROR(X50/V50,"-")</f>
        <v>17000</v>
      </c>
      <c r="AA50" s="188">
        <f>SUM(X50:X51)-SUM(J50:J51)</f>
        <v>56000</v>
      </c>
      <c r="AB50" s="85">
        <f>SUM(X50:X51)/SUM(J50:J51)</f>
        <v>1.4307692307692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0.5</v>
      </c>
      <c r="BG50" s="112">
        <v>1</v>
      </c>
      <c r="BH50" s="114">
        <f>IFERROR(BG50/BE50,"-")</f>
        <v>1</v>
      </c>
      <c r="BI50" s="115">
        <v>17000</v>
      </c>
      <c r="BJ50" s="116">
        <f>IFERROR(BI50/BE50,"-")</f>
        <v>17000</v>
      </c>
      <c r="BK50" s="117"/>
      <c r="BL50" s="117"/>
      <c r="BM50" s="117">
        <v>1</v>
      </c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0.5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17000</v>
      </c>
      <c r="CQ50" s="141">
        <v>17000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156</v>
      </c>
      <c r="C51" s="203"/>
      <c r="D51" s="203" t="s">
        <v>90</v>
      </c>
      <c r="E51" s="203" t="s">
        <v>146</v>
      </c>
      <c r="F51" s="203" t="s">
        <v>76</v>
      </c>
      <c r="G51" s="203"/>
      <c r="H51" s="90"/>
      <c r="I51" s="90"/>
      <c r="J51" s="188"/>
      <c r="K51" s="81">
        <v>0</v>
      </c>
      <c r="L51" s="81">
        <v>0</v>
      </c>
      <c r="M51" s="81">
        <v>35</v>
      </c>
      <c r="N51" s="91">
        <v>7</v>
      </c>
      <c r="O51" s="92">
        <v>0</v>
      </c>
      <c r="P51" s="93">
        <f>N51+O51</f>
        <v>7</v>
      </c>
      <c r="Q51" s="82">
        <f>IFERROR(P51/M51,"-")</f>
        <v>0.2</v>
      </c>
      <c r="R51" s="81">
        <v>0</v>
      </c>
      <c r="S51" s="81">
        <v>1</v>
      </c>
      <c r="T51" s="82">
        <f>IFERROR(S51/(O51+P51),"-")</f>
        <v>0.14285714285714</v>
      </c>
      <c r="U51" s="182"/>
      <c r="V51" s="84">
        <v>2</v>
      </c>
      <c r="W51" s="82">
        <f>IF(P51=0,"-",V51/P51)</f>
        <v>0.28571428571429</v>
      </c>
      <c r="X51" s="186">
        <v>169000</v>
      </c>
      <c r="Y51" s="187">
        <f>IFERROR(X51/P51,"-")</f>
        <v>24142.857142857</v>
      </c>
      <c r="Z51" s="187">
        <f>IFERROR(X51/V51,"-")</f>
        <v>84500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2</v>
      </c>
      <c r="AW51" s="107">
        <f>IF(P51=0,"",IF(AV51=0,"",(AV51/P51)))</f>
        <v>0.28571428571429</v>
      </c>
      <c r="AX51" s="106">
        <v>1</v>
      </c>
      <c r="AY51" s="108">
        <f>IFERROR(AX51/AV51,"-")</f>
        <v>0.5</v>
      </c>
      <c r="AZ51" s="109">
        <v>3000</v>
      </c>
      <c r="BA51" s="110">
        <f>IFERROR(AZ51/AV51,"-")</f>
        <v>1500</v>
      </c>
      <c r="BB51" s="111">
        <v>1</v>
      </c>
      <c r="BC51" s="111"/>
      <c r="BD51" s="111"/>
      <c r="BE51" s="112">
        <v>1</v>
      </c>
      <c r="BF51" s="113">
        <f>IF(P51=0,"",IF(BE51=0,"",(BE51/P51)))</f>
        <v>0.14285714285714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0.28571428571429</v>
      </c>
      <c r="BP51" s="121">
        <v>1</v>
      </c>
      <c r="BQ51" s="122">
        <f>IFERROR(BP51/BN51,"-")</f>
        <v>0.5</v>
      </c>
      <c r="BR51" s="123">
        <v>166000</v>
      </c>
      <c r="BS51" s="124">
        <f>IFERROR(BR51/BN51,"-")</f>
        <v>83000</v>
      </c>
      <c r="BT51" s="125"/>
      <c r="BU51" s="125"/>
      <c r="BV51" s="125">
        <v>1</v>
      </c>
      <c r="BW51" s="126">
        <v>2</v>
      </c>
      <c r="BX51" s="127">
        <f>IF(P51=0,"",IF(BW51=0,"",(BW51/P51)))</f>
        <v>0.28571428571429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169000</v>
      </c>
      <c r="CQ51" s="141">
        <v>166000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2.0846153846154</v>
      </c>
      <c r="B52" s="203" t="s">
        <v>157</v>
      </c>
      <c r="C52" s="203"/>
      <c r="D52" s="203" t="s">
        <v>96</v>
      </c>
      <c r="E52" s="203" t="s">
        <v>158</v>
      </c>
      <c r="F52" s="203" t="s">
        <v>64</v>
      </c>
      <c r="G52" s="203" t="s">
        <v>80</v>
      </c>
      <c r="H52" s="90" t="s">
        <v>86</v>
      </c>
      <c r="I52" s="205" t="s">
        <v>159</v>
      </c>
      <c r="J52" s="188">
        <v>130000</v>
      </c>
      <c r="K52" s="81">
        <v>0</v>
      </c>
      <c r="L52" s="81">
        <v>0</v>
      </c>
      <c r="M52" s="81">
        <v>38</v>
      </c>
      <c r="N52" s="91">
        <v>3</v>
      </c>
      <c r="O52" s="92">
        <v>0</v>
      </c>
      <c r="P52" s="93">
        <f>N52+O52</f>
        <v>3</v>
      </c>
      <c r="Q52" s="82">
        <f>IFERROR(P52/M52,"-")</f>
        <v>0.078947368421053</v>
      </c>
      <c r="R52" s="81">
        <v>0</v>
      </c>
      <c r="S52" s="81">
        <v>1</v>
      </c>
      <c r="T52" s="82">
        <f>IFERROR(S52/(O52+P52),"-")</f>
        <v>0.33333333333333</v>
      </c>
      <c r="U52" s="182">
        <f>IFERROR(J52/SUM(P52:P53),"-")</f>
        <v>16250</v>
      </c>
      <c r="V52" s="84">
        <v>1</v>
      </c>
      <c r="W52" s="82">
        <f>IF(P52=0,"-",V52/P52)</f>
        <v>0.33333333333333</v>
      </c>
      <c r="X52" s="186">
        <v>10000</v>
      </c>
      <c r="Y52" s="187">
        <f>IFERROR(X52/P52,"-")</f>
        <v>3333.3333333333</v>
      </c>
      <c r="Z52" s="187">
        <f>IFERROR(X52/V52,"-")</f>
        <v>10000</v>
      </c>
      <c r="AA52" s="188">
        <f>SUM(X52:X53)-SUM(J52:J53)</f>
        <v>141000</v>
      </c>
      <c r="AB52" s="85">
        <f>SUM(X52:X53)/SUM(J52:J53)</f>
        <v>2.0846153846154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0.66666666666667</v>
      </c>
      <c r="BP52" s="121">
        <v>1</v>
      </c>
      <c r="BQ52" s="122">
        <f>IFERROR(BP52/BN52,"-")</f>
        <v>0.5</v>
      </c>
      <c r="BR52" s="123">
        <v>10000</v>
      </c>
      <c r="BS52" s="124">
        <f>IFERROR(BR52/BN52,"-")</f>
        <v>5000</v>
      </c>
      <c r="BT52" s="125">
        <v>1</v>
      </c>
      <c r="BU52" s="125"/>
      <c r="BV52" s="125"/>
      <c r="BW52" s="126">
        <v>1</v>
      </c>
      <c r="BX52" s="127">
        <f>IF(P52=0,"",IF(BW52=0,"",(BW52/P52)))</f>
        <v>0.33333333333333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10000</v>
      </c>
      <c r="CQ52" s="141">
        <v>10000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160</v>
      </c>
      <c r="C53" s="203"/>
      <c r="D53" s="203" t="s">
        <v>96</v>
      </c>
      <c r="E53" s="203" t="s">
        <v>158</v>
      </c>
      <c r="F53" s="203" t="s">
        <v>76</v>
      </c>
      <c r="G53" s="203"/>
      <c r="H53" s="90"/>
      <c r="I53" s="90"/>
      <c r="J53" s="188"/>
      <c r="K53" s="81">
        <v>0</v>
      </c>
      <c r="L53" s="81">
        <v>0</v>
      </c>
      <c r="M53" s="81">
        <v>9</v>
      </c>
      <c r="N53" s="91">
        <v>5</v>
      </c>
      <c r="O53" s="92">
        <v>0</v>
      </c>
      <c r="P53" s="93">
        <f>N53+O53</f>
        <v>5</v>
      </c>
      <c r="Q53" s="82">
        <f>IFERROR(P53/M53,"-")</f>
        <v>0.55555555555556</v>
      </c>
      <c r="R53" s="81">
        <v>0</v>
      </c>
      <c r="S53" s="81">
        <v>1</v>
      </c>
      <c r="T53" s="82">
        <f>IFERROR(S53/(O53+P53),"-")</f>
        <v>0.2</v>
      </c>
      <c r="U53" s="182"/>
      <c r="V53" s="84">
        <v>3</v>
      </c>
      <c r="W53" s="82">
        <f>IF(P53=0,"-",V53/P53)</f>
        <v>0.6</v>
      </c>
      <c r="X53" s="186">
        <v>261000</v>
      </c>
      <c r="Y53" s="187">
        <f>IFERROR(X53/P53,"-")</f>
        <v>52200</v>
      </c>
      <c r="Z53" s="187">
        <f>IFERROR(X53/V53,"-")</f>
        <v>87000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4</v>
      </c>
      <c r="BF53" s="113">
        <f>IF(P53=0,"",IF(BE53=0,"",(BE53/P53)))</f>
        <v>0.8</v>
      </c>
      <c r="BG53" s="112">
        <v>3</v>
      </c>
      <c r="BH53" s="114">
        <f>IFERROR(BG53/BE53,"-")</f>
        <v>0.75</v>
      </c>
      <c r="BI53" s="115">
        <v>261000</v>
      </c>
      <c r="BJ53" s="116">
        <f>IFERROR(BI53/BE53,"-")</f>
        <v>65250</v>
      </c>
      <c r="BK53" s="117"/>
      <c r="BL53" s="117">
        <v>1</v>
      </c>
      <c r="BM53" s="117">
        <v>2</v>
      </c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0.2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3</v>
      </c>
      <c r="CP53" s="141">
        <v>261000</v>
      </c>
      <c r="CQ53" s="141">
        <v>241000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0.23076923076923</v>
      </c>
      <c r="B54" s="203" t="s">
        <v>161</v>
      </c>
      <c r="C54" s="203"/>
      <c r="D54" s="203" t="s">
        <v>96</v>
      </c>
      <c r="E54" s="203" t="s">
        <v>162</v>
      </c>
      <c r="F54" s="203" t="s">
        <v>84</v>
      </c>
      <c r="G54" s="203" t="s">
        <v>85</v>
      </c>
      <c r="H54" s="90" t="s">
        <v>86</v>
      </c>
      <c r="I54" s="205" t="s">
        <v>159</v>
      </c>
      <c r="J54" s="188">
        <v>130000</v>
      </c>
      <c r="K54" s="81">
        <v>0</v>
      </c>
      <c r="L54" s="81">
        <v>0</v>
      </c>
      <c r="M54" s="81">
        <v>82</v>
      </c>
      <c r="N54" s="91">
        <v>6</v>
      </c>
      <c r="O54" s="92">
        <v>0</v>
      </c>
      <c r="P54" s="93">
        <f>N54+O54</f>
        <v>6</v>
      </c>
      <c r="Q54" s="82">
        <f>IFERROR(P54/M54,"-")</f>
        <v>0.073170731707317</v>
      </c>
      <c r="R54" s="81">
        <v>0</v>
      </c>
      <c r="S54" s="81">
        <v>2</v>
      </c>
      <c r="T54" s="82">
        <f>IFERROR(S54/(O54+P54),"-")</f>
        <v>0.33333333333333</v>
      </c>
      <c r="U54" s="182">
        <f>IFERROR(J54/SUM(P54:P55),"-")</f>
        <v>16250</v>
      </c>
      <c r="V54" s="84">
        <v>1</v>
      </c>
      <c r="W54" s="82">
        <f>IF(P54=0,"-",V54/P54)</f>
        <v>0.16666666666667</v>
      </c>
      <c r="X54" s="186">
        <v>3000</v>
      </c>
      <c r="Y54" s="187">
        <f>IFERROR(X54/P54,"-")</f>
        <v>500</v>
      </c>
      <c r="Z54" s="187">
        <f>IFERROR(X54/V54,"-")</f>
        <v>3000</v>
      </c>
      <c r="AA54" s="188">
        <f>SUM(X54:X55)-SUM(J54:J55)</f>
        <v>-100000</v>
      </c>
      <c r="AB54" s="85">
        <f>SUM(X54:X55)/SUM(J54:J55)</f>
        <v>0.23076923076923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3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3</v>
      </c>
      <c r="BO54" s="120">
        <f>IF(P54=0,"",IF(BN54=0,"",(BN54/P54)))</f>
        <v>0.5</v>
      </c>
      <c r="BP54" s="121">
        <v>1</v>
      </c>
      <c r="BQ54" s="122">
        <f>IFERROR(BP54/BN54,"-")</f>
        <v>0.33333333333333</v>
      </c>
      <c r="BR54" s="123">
        <v>3000</v>
      </c>
      <c r="BS54" s="124">
        <f>IFERROR(BR54/BN54,"-")</f>
        <v>1000</v>
      </c>
      <c r="BT54" s="125">
        <v>1</v>
      </c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163</v>
      </c>
      <c r="C55" s="203"/>
      <c r="D55" s="203" t="s">
        <v>96</v>
      </c>
      <c r="E55" s="203" t="s">
        <v>162</v>
      </c>
      <c r="F55" s="203" t="s">
        <v>76</v>
      </c>
      <c r="G55" s="203"/>
      <c r="H55" s="90"/>
      <c r="I55" s="90"/>
      <c r="J55" s="188"/>
      <c r="K55" s="81">
        <v>0</v>
      </c>
      <c r="L55" s="81">
        <v>0</v>
      </c>
      <c r="M55" s="81">
        <v>7</v>
      </c>
      <c r="N55" s="91">
        <v>2</v>
      </c>
      <c r="O55" s="92">
        <v>0</v>
      </c>
      <c r="P55" s="93">
        <f>N55+O55</f>
        <v>2</v>
      </c>
      <c r="Q55" s="82">
        <f>IFERROR(P55/M55,"-")</f>
        <v>0.28571428571429</v>
      </c>
      <c r="R55" s="81">
        <v>0</v>
      </c>
      <c r="S55" s="81">
        <v>2</v>
      </c>
      <c r="T55" s="82">
        <f>IFERROR(S55/(O55+P55),"-")</f>
        <v>1</v>
      </c>
      <c r="U55" s="182"/>
      <c r="V55" s="84">
        <v>2</v>
      </c>
      <c r="W55" s="82">
        <f>IF(P55=0,"-",V55/P55)</f>
        <v>1</v>
      </c>
      <c r="X55" s="186">
        <v>27000</v>
      </c>
      <c r="Y55" s="187">
        <f>IFERROR(X55/P55,"-")</f>
        <v>13500</v>
      </c>
      <c r="Z55" s="187">
        <f>IFERROR(X55/V55,"-")</f>
        <v>13500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0.5</v>
      </c>
      <c r="BP55" s="121">
        <v>1</v>
      </c>
      <c r="BQ55" s="122">
        <f>IFERROR(BP55/BN55,"-")</f>
        <v>1</v>
      </c>
      <c r="BR55" s="123">
        <v>22000</v>
      </c>
      <c r="BS55" s="124">
        <f>IFERROR(BR55/BN55,"-")</f>
        <v>22000</v>
      </c>
      <c r="BT55" s="125"/>
      <c r="BU55" s="125"/>
      <c r="BV55" s="125">
        <v>1</v>
      </c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1</v>
      </c>
      <c r="CG55" s="134">
        <f>IF(P55=0,"",IF(CF55=0,"",(CF55/P55)))</f>
        <v>0.5</v>
      </c>
      <c r="CH55" s="135">
        <v>1</v>
      </c>
      <c r="CI55" s="136">
        <f>IFERROR(CH55/CF55,"-")</f>
        <v>1</v>
      </c>
      <c r="CJ55" s="137">
        <v>5000</v>
      </c>
      <c r="CK55" s="138">
        <f>IFERROR(CJ55/CF55,"-")</f>
        <v>5000</v>
      </c>
      <c r="CL55" s="139">
        <v>1</v>
      </c>
      <c r="CM55" s="139"/>
      <c r="CN55" s="139"/>
      <c r="CO55" s="140">
        <v>2</v>
      </c>
      <c r="CP55" s="141">
        <v>27000</v>
      </c>
      <c r="CQ55" s="141">
        <v>22000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4.575</v>
      </c>
      <c r="B56" s="203" t="s">
        <v>164</v>
      </c>
      <c r="C56" s="203"/>
      <c r="D56" s="203" t="s">
        <v>62</v>
      </c>
      <c r="E56" s="203" t="s">
        <v>63</v>
      </c>
      <c r="F56" s="203" t="s">
        <v>64</v>
      </c>
      <c r="G56" s="203" t="s">
        <v>165</v>
      </c>
      <c r="H56" s="90" t="s">
        <v>166</v>
      </c>
      <c r="I56" s="204" t="s">
        <v>81</v>
      </c>
      <c r="J56" s="188">
        <v>120000</v>
      </c>
      <c r="K56" s="81">
        <v>0</v>
      </c>
      <c r="L56" s="81">
        <v>0</v>
      </c>
      <c r="M56" s="81">
        <v>93</v>
      </c>
      <c r="N56" s="91">
        <v>5</v>
      </c>
      <c r="O56" s="92">
        <v>0</v>
      </c>
      <c r="P56" s="93">
        <f>N56+O56</f>
        <v>5</v>
      </c>
      <c r="Q56" s="82">
        <f>IFERROR(P56/M56,"-")</f>
        <v>0.053763440860215</v>
      </c>
      <c r="R56" s="81">
        <v>0</v>
      </c>
      <c r="S56" s="81">
        <v>1</v>
      </c>
      <c r="T56" s="82">
        <f>IFERROR(S56/(O56+P56),"-")</f>
        <v>0.2</v>
      </c>
      <c r="U56" s="182">
        <f>IFERROR(J56/SUM(P56:P57),"-")</f>
        <v>10000</v>
      </c>
      <c r="V56" s="84">
        <v>3</v>
      </c>
      <c r="W56" s="82">
        <f>IF(P56=0,"-",V56/P56)</f>
        <v>0.6</v>
      </c>
      <c r="X56" s="186">
        <v>26000</v>
      </c>
      <c r="Y56" s="187">
        <f>IFERROR(X56/P56,"-")</f>
        <v>5200</v>
      </c>
      <c r="Z56" s="187">
        <f>IFERROR(X56/V56,"-")</f>
        <v>8666.6666666667</v>
      </c>
      <c r="AA56" s="188">
        <f>SUM(X56:X57)-SUM(J56:J57)</f>
        <v>429000</v>
      </c>
      <c r="AB56" s="85">
        <f>SUM(X56:X57)/SUM(J56:J57)</f>
        <v>4.575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0.4</v>
      </c>
      <c r="BG56" s="112">
        <v>2</v>
      </c>
      <c r="BH56" s="114">
        <f>IFERROR(BG56/BE56,"-")</f>
        <v>1</v>
      </c>
      <c r="BI56" s="115">
        <v>23000</v>
      </c>
      <c r="BJ56" s="116">
        <f>IFERROR(BI56/BE56,"-")</f>
        <v>11500</v>
      </c>
      <c r="BK56" s="117">
        <v>1</v>
      </c>
      <c r="BL56" s="117"/>
      <c r="BM56" s="117">
        <v>1</v>
      </c>
      <c r="BN56" s="119">
        <v>3</v>
      </c>
      <c r="BO56" s="120">
        <f>IF(P56=0,"",IF(BN56=0,"",(BN56/P56)))</f>
        <v>0.6</v>
      </c>
      <c r="BP56" s="121">
        <v>1</v>
      </c>
      <c r="BQ56" s="122">
        <f>IFERROR(BP56/BN56,"-")</f>
        <v>0.33333333333333</v>
      </c>
      <c r="BR56" s="123">
        <v>3000</v>
      </c>
      <c r="BS56" s="124">
        <f>IFERROR(BR56/BN56,"-")</f>
        <v>1000</v>
      </c>
      <c r="BT56" s="125">
        <v>1</v>
      </c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3</v>
      </c>
      <c r="CP56" s="141">
        <v>26000</v>
      </c>
      <c r="CQ56" s="141">
        <v>20000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167</v>
      </c>
      <c r="C57" s="203"/>
      <c r="D57" s="203" t="s">
        <v>62</v>
      </c>
      <c r="E57" s="203" t="s">
        <v>63</v>
      </c>
      <c r="F57" s="203" t="s">
        <v>76</v>
      </c>
      <c r="G57" s="203"/>
      <c r="H57" s="90"/>
      <c r="I57" s="90"/>
      <c r="J57" s="188"/>
      <c r="K57" s="81">
        <v>0</v>
      </c>
      <c r="L57" s="81">
        <v>0</v>
      </c>
      <c r="M57" s="81">
        <v>13</v>
      </c>
      <c r="N57" s="91">
        <v>7</v>
      </c>
      <c r="O57" s="92">
        <v>0</v>
      </c>
      <c r="P57" s="93">
        <f>N57+O57</f>
        <v>7</v>
      </c>
      <c r="Q57" s="82">
        <f>IFERROR(P57/M57,"-")</f>
        <v>0.53846153846154</v>
      </c>
      <c r="R57" s="81">
        <v>1</v>
      </c>
      <c r="S57" s="81">
        <v>1</v>
      </c>
      <c r="T57" s="82">
        <f>IFERROR(S57/(O57+P57),"-")</f>
        <v>0.14285714285714</v>
      </c>
      <c r="U57" s="182"/>
      <c r="V57" s="84">
        <v>3</v>
      </c>
      <c r="W57" s="82">
        <f>IF(P57=0,"-",V57/P57)</f>
        <v>0.42857142857143</v>
      </c>
      <c r="X57" s="186">
        <v>523000</v>
      </c>
      <c r="Y57" s="187">
        <f>IFERROR(X57/P57,"-")</f>
        <v>74714.285714286</v>
      </c>
      <c r="Z57" s="187">
        <f>IFERROR(X57/V57,"-")</f>
        <v>174333.33333333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2</v>
      </c>
      <c r="BF57" s="113">
        <f>IF(P57=0,"",IF(BE57=0,"",(BE57/P57)))</f>
        <v>0.28571428571429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3</v>
      </c>
      <c r="BO57" s="120">
        <f>IF(P57=0,"",IF(BN57=0,"",(BN57/P57)))</f>
        <v>0.42857142857143</v>
      </c>
      <c r="BP57" s="121">
        <v>2</v>
      </c>
      <c r="BQ57" s="122">
        <f>IFERROR(BP57/BN57,"-")</f>
        <v>0.66666666666667</v>
      </c>
      <c r="BR57" s="123">
        <v>18000</v>
      </c>
      <c r="BS57" s="124">
        <f>IFERROR(BR57/BN57,"-")</f>
        <v>6000</v>
      </c>
      <c r="BT57" s="125">
        <v>1</v>
      </c>
      <c r="BU57" s="125">
        <v>1</v>
      </c>
      <c r="BV57" s="125"/>
      <c r="BW57" s="126">
        <v>1</v>
      </c>
      <c r="BX57" s="127">
        <f>IF(P57=0,"",IF(BW57=0,"",(BW57/P57)))</f>
        <v>0.14285714285714</v>
      </c>
      <c r="BY57" s="128">
        <v>1</v>
      </c>
      <c r="BZ57" s="129">
        <f>IFERROR(BY57/BW57,"-")</f>
        <v>1</v>
      </c>
      <c r="CA57" s="130">
        <v>505000</v>
      </c>
      <c r="CB57" s="131">
        <f>IFERROR(CA57/BW57,"-")</f>
        <v>505000</v>
      </c>
      <c r="CC57" s="132"/>
      <c r="CD57" s="132"/>
      <c r="CE57" s="132">
        <v>1</v>
      </c>
      <c r="CF57" s="133">
        <v>1</v>
      </c>
      <c r="CG57" s="134">
        <f>IF(P57=0,"",IF(CF57=0,"",(CF57/P57)))</f>
        <v>0.14285714285714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3</v>
      </c>
      <c r="CP57" s="141">
        <v>523000</v>
      </c>
      <c r="CQ57" s="141">
        <v>505000</v>
      </c>
      <c r="CR57" s="141"/>
      <c r="CS57" s="142" t="str">
        <f>IF(AND(CQ57=0,CR57=0),"",IF(AND(CQ57&lt;=100000,CR57&lt;=100000),"",IF(CQ57/CP57&gt;0.7,"男高",IF(CR57/CP57&gt;0.7,"女高",""))))</f>
        <v>男高</v>
      </c>
    </row>
    <row r="58" spans="1:98">
      <c r="A58" s="80">
        <f>AB58</f>
        <v>0.375</v>
      </c>
      <c r="B58" s="203" t="s">
        <v>168</v>
      </c>
      <c r="C58" s="203"/>
      <c r="D58" s="203" t="s">
        <v>90</v>
      </c>
      <c r="E58" s="203" t="s">
        <v>158</v>
      </c>
      <c r="F58" s="203" t="s">
        <v>84</v>
      </c>
      <c r="G58" s="203" t="s">
        <v>165</v>
      </c>
      <c r="H58" s="90" t="s">
        <v>66</v>
      </c>
      <c r="I58" s="90" t="s">
        <v>169</v>
      </c>
      <c r="J58" s="188">
        <v>120000</v>
      </c>
      <c r="K58" s="81">
        <v>0</v>
      </c>
      <c r="L58" s="81">
        <v>0</v>
      </c>
      <c r="M58" s="81">
        <v>85</v>
      </c>
      <c r="N58" s="91">
        <v>9</v>
      </c>
      <c r="O58" s="92">
        <v>0</v>
      </c>
      <c r="P58" s="93">
        <f>N58+O58</f>
        <v>9</v>
      </c>
      <c r="Q58" s="82">
        <f>IFERROR(P58/M58,"-")</f>
        <v>0.10588235294118</v>
      </c>
      <c r="R58" s="81">
        <v>0</v>
      </c>
      <c r="S58" s="81">
        <v>2</v>
      </c>
      <c r="T58" s="82">
        <f>IFERROR(S58/(O58+P58),"-")</f>
        <v>0.22222222222222</v>
      </c>
      <c r="U58" s="182">
        <f>IFERROR(J58/SUM(P58:P59),"-")</f>
        <v>8571.4285714286</v>
      </c>
      <c r="V58" s="84">
        <v>2</v>
      </c>
      <c r="W58" s="82">
        <f>IF(P58=0,"-",V58/P58)</f>
        <v>0.22222222222222</v>
      </c>
      <c r="X58" s="186">
        <v>45000</v>
      </c>
      <c r="Y58" s="187">
        <f>IFERROR(X58/P58,"-")</f>
        <v>5000</v>
      </c>
      <c r="Z58" s="187">
        <f>IFERROR(X58/V58,"-")</f>
        <v>22500</v>
      </c>
      <c r="AA58" s="188">
        <f>SUM(X58:X59)-SUM(J58:J59)</f>
        <v>-75000</v>
      </c>
      <c r="AB58" s="85">
        <f>SUM(X58:X59)/SUM(J58:J59)</f>
        <v>0.375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0.11111111111111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3</v>
      </c>
      <c r="BF58" s="113">
        <f>IF(P58=0,"",IF(BE58=0,"",(BE58/P58)))</f>
        <v>0.33333333333333</v>
      </c>
      <c r="BG58" s="112">
        <v>1</v>
      </c>
      <c r="BH58" s="114">
        <f>IFERROR(BG58/BE58,"-")</f>
        <v>0.33333333333333</v>
      </c>
      <c r="BI58" s="115">
        <v>42000</v>
      </c>
      <c r="BJ58" s="116">
        <f>IFERROR(BI58/BE58,"-")</f>
        <v>14000</v>
      </c>
      <c r="BK58" s="117"/>
      <c r="BL58" s="117"/>
      <c r="BM58" s="117">
        <v>1</v>
      </c>
      <c r="BN58" s="119">
        <v>3</v>
      </c>
      <c r="BO58" s="120">
        <f>IF(P58=0,"",IF(BN58=0,"",(BN58/P58)))</f>
        <v>0.33333333333333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2</v>
      </c>
      <c r="BX58" s="127">
        <f>IF(P58=0,"",IF(BW58=0,"",(BW58/P58)))</f>
        <v>0.22222222222222</v>
      </c>
      <c r="BY58" s="128">
        <v>1</v>
      </c>
      <c r="BZ58" s="129">
        <f>IFERROR(BY58/BW58,"-")</f>
        <v>0.5</v>
      </c>
      <c r="CA58" s="130">
        <v>3000</v>
      </c>
      <c r="CB58" s="131">
        <f>IFERROR(CA58/BW58,"-")</f>
        <v>1500</v>
      </c>
      <c r="CC58" s="132">
        <v>1</v>
      </c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45000</v>
      </c>
      <c r="CQ58" s="141">
        <v>42000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170</v>
      </c>
      <c r="C59" s="203"/>
      <c r="D59" s="203" t="s">
        <v>90</v>
      </c>
      <c r="E59" s="203" t="s">
        <v>158</v>
      </c>
      <c r="F59" s="203" t="s">
        <v>76</v>
      </c>
      <c r="G59" s="203"/>
      <c r="H59" s="90"/>
      <c r="I59" s="90"/>
      <c r="J59" s="188"/>
      <c r="K59" s="81">
        <v>0</v>
      </c>
      <c r="L59" s="81">
        <v>0</v>
      </c>
      <c r="M59" s="81">
        <v>6</v>
      </c>
      <c r="N59" s="91">
        <v>5</v>
      </c>
      <c r="O59" s="92">
        <v>0</v>
      </c>
      <c r="P59" s="93">
        <f>N59+O59</f>
        <v>5</v>
      </c>
      <c r="Q59" s="82">
        <f>IFERROR(P59/M59,"-")</f>
        <v>0.83333333333333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2</v>
      </c>
      <c r="BF59" s="113">
        <f>IF(P59=0,"",IF(BE59=0,"",(BE59/P59)))</f>
        <v>0.4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0.2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2</v>
      </c>
      <c r="BX59" s="127">
        <f>IF(P59=0,"",IF(BW59=0,"",(BW59/P59)))</f>
        <v>0.4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2.6</v>
      </c>
      <c r="B60" s="203" t="s">
        <v>171</v>
      </c>
      <c r="C60" s="203"/>
      <c r="D60" s="203" t="s">
        <v>62</v>
      </c>
      <c r="E60" s="203" t="s">
        <v>63</v>
      </c>
      <c r="F60" s="203" t="s">
        <v>64</v>
      </c>
      <c r="G60" s="203" t="s">
        <v>172</v>
      </c>
      <c r="H60" s="90" t="s">
        <v>86</v>
      </c>
      <c r="I60" s="204" t="s">
        <v>67</v>
      </c>
      <c r="J60" s="188">
        <v>300000</v>
      </c>
      <c r="K60" s="81">
        <v>0</v>
      </c>
      <c r="L60" s="81">
        <v>0</v>
      </c>
      <c r="M60" s="81">
        <v>83</v>
      </c>
      <c r="N60" s="91">
        <v>13</v>
      </c>
      <c r="O60" s="92">
        <v>0</v>
      </c>
      <c r="P60" s="93">
        <f>N60+O60</f>
        <v>13</v>
      </c>
      <c r="Q60" s="82">
        <f>IFERROR(P60/M60,"-")</f>
        <v>0.1566265060241</v>
      </c>
      <c r="R60" s="81">
        <v>1</v>
      </c>
      <c r="S60" s="81">
        <v>3</v>
      </c>
      <c r="T60" s="82">
        <f>IFERROR(S60/(O60+P60),"-")</f>
        <v>0.23076923076923</v>
      </c>
      <c r="U60" s="182">
        <f>IFERROR(J60/SUM(P60:P61),"-")</f>
        <v>13636.363636364</v>
      </c>
      <c r="V60" s="84">
        <v>3</v>
      </c>
      <c r="W60" s="82">
        <f>IF(P60=0,"-",V60/P60)</f>
        <v>0.23076923076923</v>
      </c>
      <c r="X60" s="186">
        <v>132000</v>
      </c>
      <c r="Y60" s="187">
        <f>IFERROR(X60/P60,"-")</f>
        <v>10153.846153846</v>
      </c>
      <c r="Z60" s="187">
        <f>IFERROR(X60/V60,"-")</f>
        <v>44000</v>
      </c>
      <c r="AA60" s="188">
        <f>SUM(X60:X61)-SUM(J60:J61)</f>
        <v>480000</v>
      </c>
      <c r="AB60" s="85">
        <f>SUM(X60:X61)/SUM(J60:J61)</f>
        <v>2.6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4</v>
      </c>
      <c r="BF60" s="113">
        <f>IF(P60=0,"",IF(BE60=0,"",(BE60/P60)))</f>
        <v>0.30769230769231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5</v>
      </c>
      <c r="BO60" s="120">
        <f>IF(P60=0,"",IF(BN60=0,"",(BN60/P60)))</f>
        <v>0.38461538461538</v>
      </c>
      <c r="BP60" s="121">
        <v>1</v>
      </c>
      <c r="BQ60" s="122">
        <f>IFERROR(BP60/BN60,"-")</f>
        <v>0.2</v>
      </c>
      <c r="BR60" s="123">
        <v>92000</v>
      </c>
      <c r="BS60" s="124">
        <f>IFERROR(BR60/BN60,"-")</f>
        <v>18400</v>
      </c>
      <c r="BT60" s="125"/>
      <c r="BU60" s="125"/>
      <c r="BV60" s="125">
        <v>1</v>
      </c>
      <c r="BW60" s="126">
        <v>4</v>
      </c>
      <c r="BX60" s="127">
        <f>IF(P60=0,"",IF(BW60=0,"",(BW60/P60)))</f>
        <v>0.30769230769231</v>
      </c>
      <c r="BY60" s="128">
        <v>2</v>
      </c>
      <c r="BZ60" s="129">
        <f>IFERROR(BY60/BW60,"-")</f>
        <v>0.5</v>
      </c>
      <c r="CA60" s="130">
        <v>40000</v>
      </c>
      <c r="CB60" s="131">
        <f>IFERROR(CA60/BW60,"-")</f>
        <v>10000</v>
      </c>
      <c r="CC60" s="132"/>
      <c r="CD60" s="132"/>
      <c r="CE60" s="132">
        <v>2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3</v>
      </c>
      <c r="CP60" s="141">
        <v>132000</v>
      </c>
      <c r="CQ60" s="141">
        <v>92000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173</v>
      </c>
      <c r="C61" s="203"/>
      <c r="D61" s="203" t="s">
        <v>62</v>
      </c>
      <c r="E61" s="203" t="s">
        <v>63</v>
      </c>
      <c r="F61" s="203" t="s">
        <v>76</v>
      </c>
      <c r="G61" s="203"/>
      <c r="H61" s="90"/>
      <c r="I61" s="90"/>
      <c r="J61" s="188"/>
      <c r="K61" s="81">
        <v>0</v>
      </c>
      <c r="L61" s="81">
        <v>0</v>
      </c>
      <c r="M61" s="81">
        <v>30</v>
      </c>
      <c r="N61" s="91">
        <v>9</v>
      </c>
      <c r="O61" s="92">
        <v>0</v>
      </c>
      <c r="P61" s="93">
        <f>N61+O61</f>
        <v>9</v>
      </c>
      <c r="Q61" s="82">
        <f>IFERROR(P61/M61,"-")</f>
        <v>0.3</v>
      </c>
      <c r="R61" s="81">
        <v>1</v>
      </c>
      <c r="S61" s="81">
        <v>4</v>
      </c>
      <c r="T61" s="82">
        <f>IFERROR(S61/(O61+P61),"-")</f>
        <v>0.44444444444444</v>
      </c>
      <c r="U61" s="182"/>
      <c r="V61" s="84">
        <v>3</v>
      </c>
      <c r="W61" s="82">
        <f>IF(P61=0,"-",V61/P61)</f>
        <v>0.33333333333333</v>
      </c>
      <c r="X61" s="186">
        <v>648000</v>
      </c>
      <c r="Y61" s="187">
        <f>IFERROR(X61/P61,"-")</f>
        <v>72000</v>
      </c>
      <c r="Z61" s="187">
        <f>IFERROR(X61/V61,"-")</f>
        <v>216000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0.11111111111111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6</v>
      </c>
      <c r="BO61" s="120">
        <f>IF(P61=0,"",IF(BN61=0,"",(BN61/P61)))</f>
        <v>0.66666666666667</v>
      </c>
      <c r="BP61" s="121">
        <v>2</v>
      </c>
      <c r="BQ61" s="122">
        <f>IFERROR(BP61/BN61,"-")</f>
        <v>0.33333333333333</v>
      </c>
      <c r="BR61" s="123">
        <v>630000</v>
      </c>
      <c r="BS61" s="124">
        <f>IFERROR(BR61/BN61,"-")</f>
        <v>105000</v>
      </c>
      <c r="BT61" s="125"/>
      <c r="BU61" s="125"/>
      <c r="BV61" s="125">
        <v>2</v>
      </c>
      <c r="BW61" s="126">
        <v>2</v>
      </c>
      <c r="BX61" s="127">
        <f>IF(P61=0,"",IF(BW61=0,"",(BW61/P61)))</f>
        <v>0.22222222222222</v>
      </c>
      <c r="BY61" s="128">
        <v>1</v>
      </c>
      <c r="BZ61" s="129">
        <f>IFERROR(BY61/BW61,"-")</f>
        <v>0.5</v>
      </c>
      <c r="CA61" s="130">
        <v>18000</v>
      </c>
      <c r="CB61" s="131">
        <f>IFERROR(CA61/BW61,"-")</f>
        <v>9000</v>
      </c>
      <c r="CC61" s="132"/>
      <c r="CD61" s="132"/>
      <c r="CE61" s="132">
        <v>1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3</v>
      </c>
      <c r="CP61" s="141">
        <v>648000</v>
      </c>
      <c r="CQ61" s="141">
        <v>340000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2.0755555555556</v>
      </c>
      <c r="B62" s="203" t="s">
        <v>174</v>
      </c>
      <c r="C62" s="203"/>
      <c r="D62" s="203" t="s">
        <v>90</v>
      </c>
      <c r="E62" s="203" t="s">
        <v>146</v>
      </c>
      <c r="F62" s="203" t="s">
        <v>64</v>
      </c>
      <c r="G62" s="203" t="s">
        <v>175</v>
      </c>
      <c r="H62" s="90" t="s">
        <v>86</v>
      </c>
      <c r="I62" s="90" t="s">
        <v>176</v>
      </c>
      <c r="J62" s="188">
        <v>225000</v>
      </c>
      <c r="K62" s="81">
        <v>0</v>
      </c>
      <c r="L62" s="81">
        <v>0</v>
      </c>
      <c r="M62" s="81">
        <v>79</v>
      </c>
      <c r="N62" s="91">
        <v>6</v>
      </c>
      <c r="O62" s="92">
        <v>0</v>
      </c>
      <c r="P62" s="93">
        <f>N62+O62</f>
        <v>6</v>
      </c>
      <c r="Q62" s="82">
        <f>IFERROR(P62/M62,"-")</f>
        <v>0.075949367088608</v>
      </c>
      <c r="R62" s="81">
        <v>1</v>
      </c>
      <c r="S62" s="81">
        <v>1</v>
      </c>
      <c r="T62" s="82">
        <f>IFERROR(S62/(O62+P62),"-")</f>
        <v>0.16666666666667</v>
      </c>
      <c r="U62" s="182">
        <f>IFERROR(J62/SUM(P62:P63),"-")</f>
        <v>17307.692307692</v>
      </c>
      <c r="V62" s="84">
        <v>3</v>
      </c>
      <c r="W62" s="82">
        <f>IF(P62=0,"-",V62/P62)</f>
        <v>0.5</v>
      </c>
      <c r="X62" s="186">
        <v>467000</v>
      </c>
      <c r="Y62" s="187">
        <f>IFERROR(X62/P62,"-")</f>
        <v>77833.333333333</v>
      </c>
      <c r="Z62" s="187">
        <f>IFERROR(X62/V62,"-")</f>
        <v>155666.66666667</v>
      </c>
      <c r="AA62" s="188">
        <f>SUM(X62:X63)-SUM(J62:J63)</f>
        <v>242000</v>
      </c>
      <c r="AB62" s="85">
        <f>SUM(X62:X63)/SUM(J62:J63)</f>
        <v>2.0755555555556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2</v>
      </c>
      <c r="AW62" s="107">
        <f>IF(P62=0,"",IF(AV62=0,"",(AV62/P62)))</f>
        <v>0.33333333333333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1</v>
      </c>
      <c r="BF62" s="113">
        <f>IF(P62=0,"",IF(BE62=0,"",(BE62/P62)))</f>
        <v>0.16666666666667</v>
      </c>
      <c r="BG62" s="112">
        <v>1</v>
      </c>
      <c r="BH62" s="114">
        <f>IFERROR(BG62/BE62,"-")</f>
        <v>1</v>
      </c>
      <c r="BI62" s="115">
        <v>9000</v>
      </c>
      <c r="BJ62" s="116">
        <f>IFERROR(BI62/BE62,"-")</f>
        <v>9000</v>
      </c>
      <c r="BK62" s="117"/>
      <c r="BL62" s="117"/>
      <c r="BM62" s="117">
        <v>1</v>
      </c>
      <c r="BN62" s="119">
        <v>3</v>
      </c>
      <c r="BO62" s="120">
        <f>IF(P62=0,"",IF(BN62=0,"",(BN62/P62)))</f>
        <v>0.5</v>
      </c>
      <c r="BP62" s="121">
        <v>2</v>
      </c>
      <c r="BQ62" s="122">
        <f>IFERROR(BP62/BN62,"-")</f>
        <v>0.66666666666667</v>
      </c>
      <c r="BR62" s="123">
        <v>458000</v>
      </c>
      <c r="BS62" s="124">
        <f>IFERROR(BR62/BN62,"-")</f>
        <v>152666.66666667</v>
      </c>
      <c r="BT62" s="125">
        <v>1</v>
      </c>
      <c r="BU62" s="125"/>
      <c r="BV62" s="125">
        <v>1</v>
      </c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3</v>
      </c>
      <c r="CP62" s="141">
        <v>467000</v>
      </c>
      <c r="CQ62" s="141">
        <v>455000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80"/>
      <c r="B63" s="203" t="s">
        <v>177</v>
      </c>
      <c r="C63" s="203"/>
      <c r="D63" s="203" t="s">
        <v>90</v>
      </c>
      <c r="E63" s="203" t="s">
        <v>146</v>
      </c>
      <c r="F63" s="203" t="s">
        <v>76</v>
      </c>
      <c r="G63" s="203"/>
      <c r="H63" s="90"/>
      <c r="I63" s="90"/>
      <c r="J63" s="188"/>
      <c r="K63" s="81">
        <v>0</v>
      </c>
      <c r="L63" s="81">
        <v>0</v>
      </c>
      <c r="M63" s="81">
        <v>67</v>
      </c>
      <c r="N63" s="91">
        <v>7</v>
      </c>
      <c r="O63" s="92">
        <v>0</v>
      </c>
      <c r="P63" s="93">
        <f>N63+O63</f>
        <v>7</v>
      </c>
      <c r="Q63" s="82">
        <f>IFERROR(P63/M63,"-")</f>
        <v>0.1044776119403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2</v>
      </c>
      <c r="BF63" s="113">
        <f>IF(P63=0,"",IF(BE63=0,"",(BE63/P63)))</f>
        <v>0.28571428571429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3</v>
      </c>
      <c r="BO63" s="120">
        <f>IF(P63=0,"",IF(BN63=0,"",(BN63/P63)))</f>
        <v>0.42857142857143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0.14285714285714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0.14285714285714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2.9818181818182</v>
      </c>
      <c r="B64" s="203" t="s">
        <v>178</v>
      </c>
      <c r="C64" s="203"/>
      <c r="D64" s="203" t="s">
        <v>79</v>
      </c>
      <c r="E64" s="203" t="s">
        <v>158</v>
      </c>
      <c r="F64" s="203" t="s">
        <v>64</v>
      </c>
      <c r="G64" s="203" t="s">
        <v>179</v>
      </c>
      <c r="H64" s="90" t="s">
        <v>86</v>
      </c>
      <c r="I64" s="90" t="s">
        <v>180</v>
      </c>
      <c r="J64" s="188">
        <v>110000</v>
      </c>
      <c r="K64" s="81">
        <v>0</v>
      </c>
      <c r="L64" s="81">
        <v>0</v>
      </c>
      <c r="M64" s="81">
        <v>44</v>
      </c>
      <c r="N64" s="91">
        <v>5</v>
      </c>
      <c r="O64" s="92">
        <v>0</v>
      </c>
      <c r="P64" s="93">
        <f>N64+O64</f>
        <v>5</v>
      </c>
      <c r="Q64" s="82">
        <f>IFERROR(P64/M64,"-")</f>
        <v>0.11363636363636</v>
      </c>
      <c r="R64" s="81">
        <v>0</v>
      </c>
      <c r="S64" s="81">
        <v>1</v>
      </c>
      <c r="T64" s="82">
        <f>IFERROR(S64/(O64+P64),"-")</f>
        <v>0.2</v>
      </c>
      <c r="U64" s="182">
        <f>IFERROR(J64/SUM(P64:P65),"-")</f>
        <v>13750</v>
      </c>
      <c r="V64" s="84">
        <v>1</v>
      </c>
      <c r="W64" s="82">
        <f>IF(P64=0,"-",V64/P64)</f>
        <v>0.2</v>
      </c>
      <c r="X64" s="186">
        <v>15000</v>
      </c>
      <c r="Y64" s="187">
        <f>IFERROR(X64/P64,"-")</f>
        <v>3000</v>
      </c>
      <c r="Z64" s="187">
        <f>IFERROR(X64/V64,"-")</f>
        <v>15000</v>
      </c>
      <c r="AA64" s="188">
        <f>SUM(X64:X65)-SUM(J64:J65)</f>
        <v>218000</v>
      </c>
      <c r="AB64" s="85">
        <f>SUM(X64:X65)/SUM(J64:J65)</f>
        <v>2.9818181818182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0.4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3</v>
      </c>
      <c r="BX64" s="127">
        <f>IF(P64=0,"",IF(BW64=0,"",(BW64/P64)))</f>
        <v>0.6</v>
      </c>
      <c r="BY64" s="128">
        <v>1</v>
      </c>
      <c r="BZ64" s="129">
        <f>IFERROR(BY64/BW64,"-")</f>
        <v>0.33333333333333</v>
      </c>
      <c r="CA64" s="130">
        <v>15000</v>
      </c>
      <c r="CB64" s="131">
        <f>IFERROR(CA64/BW64,"-")</f>
        <v>5000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15000</v>
      </c>
      <c r="CQ64" s="141">
        <v>15000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181</v>
      </c>
      <c r="C65" s="203"/>
      <c r="D65" s="203" t="s">
        <v>79</v>
      </c>
      <c r="E65" s="203" t="s">
        <v>158</v>
      </c>
      <c r="F65" s="203" t="s">
        <v>76</v>
      </c>
      <c r="G65" s="203"/>
      <c r="H65" s="90"/>
      <c r="I65" s="90"/>
      <c r="J65" s="188"/>
      <c r="K65" s="81">
        <v>0</v>
      </c>
      <c r="L65" s="81">
        <v>0</v>
      </c>
      <c r="M65" s="81">
        <v>67</v>
      </c>
      <c r="N65" s="91">
        <v>3</v>
      </c>
      <c r="O65" s="92">
        <v>0</v>
      </c>
      <c r="P65" s="93">
        <f>N65+O65</f>
        <v>3</v>
      </c>
      <c r="Q65" s="82">
        <f>IFERROR(P65/M65,"-")</f>
        <v>0.044776119402985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1</v>
      </c>
      <c r="W65" s="82">
        <f>IF(P65=0,"-",V65/P65)</f>
        <v>0.33333333333333</v>
      </c>
      <c r="X65" s="186">
        <v>313000</v>
      </c>
      <c r="Y65" s="187">
        <f>IFERROR(X65/P65,"-")</f>
        <v>104333.33333333</v>
      </c>
      <c r="Z65" s="187">
        <f>IFERROR(X65/V65,"-")</f>
        <v>313000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0.33333333333333</v>
      </c>
      <c r="BY65" s="128">
        <v>1</v>
      </c>
      <c r="BZ65" s="129">
        <f>IFERROR(BY65/BW65,"-")</f>
        <v>1</v>
      </c>
      <c r="CA65" s="130">
        <v>313000</v>
      </c>
      <c r="CB65" s="131">
        <f>IFERROR(CA65/BW65,"-")</f>
        <v>313000</v>
      </c>
      <c r="CC65" s="132"/>
      <c r="CD65" s="132"/>
      <c r="CE65" s="132">
        <v>1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313000</v>
      </c>
      <c r="CQ65" s="141">
        <v>313000</v>
      </c>
      <c r="CR65" s="141"/>
      <c r="CS65" s="142" t="str">
        <f>IF(AND(CQ65=0,CR65=0),"",IF(AND(CQ65&lt;=100000,CR65&lt;=100000),"",IF(CQ65/CP65&gt;0.7,"男高",IF(CR65/CP65&gt;0.7,"女高",""))))</f>
        <v>男高</v>
      </c>
    </row>
    <row r="66" spans="1:98">
      <c r="A66" s="80">
        <f>AB66</f>
        <v>0.11538461538462</v>
      </c>
      <c r="B66" s="203" t="s">
        <v>182</v>
      </c>
      <c r="C66" s="203"/>
      <c r="D66" s="203" t="s">
        <v>96</v>
      </c>
      <c r="E66" s="203" t="s">
        <v>63</v>
      </c>
      <c r="F66" s="203" t="s">
        <v>92</v>
      </c>
      <c r="G66" s="203" t="s">
        <v>183</v>
      </c>
      <c r="H66" s="90" t="s">
        <v>86</v>
      </c>
      <c r="I66" s="204" t="s">
        <v>81</v>
      </c>
      <c r="J66" s="188">
        <v>130000</v>
      </c>
      <c r="K66" s="81">
        <v>0</v>
      </c>
      <c r="L66" s="81">
        <v>0</v>
      </c>
      <c r="M66" s="81">
        <v>43</v>
      </c>
      <c r="N66" s="91">
        <v>5</v>
      </c>
      <c r="O66" s="92">
        <v>0</v>
      </c>
      <c r="P66" s="93">
        <f>N66+O66</f>
        <v>5</v>
      </c>
      <c r="Q66" s="82">
        <f>IFERROR(P66/M66,"-")</f>
        <v>0.11627906976744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14444.444444444</v>
      </c>
      <c r="V66" s="84">
        <v>1</v>
      </c>
      <c r="W66" s="82">
        <f>IF(P66=0,"-",V66/P66)</f>
        <v>0.2</v>
      </c>
      <c r="X66" s="186">
        <v>12000</v>
      </c>
      <c r="Y66" s="187">
        <f>IFERROR(X66/P66,"-")</f>
        <v>2400</v>
      </c>
      <c r="Z66" s="187">
        <f>IFERROR(X66/V66,"-")</f>
        <v>12000</v>
      </c>
      <c r="AA66" s="188">
        <f>SUM(X66:X67)-SUM(J66:J67)</f>
        <v>-115000</v>
      </c>
      <c r="AB66" s="85">
        <f>SUM(X66:X67)/SUM(J66:J67)</f>
        <v>0.11538461538462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0.2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0.2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3</v>
      </c>
      <c r="BO66" s="120">
        <f>IF(P66=0,"",IF(BN66=0,"",(BN66/P66)))</f>
        <v>0.6</v>
      </c>
      <c r="BP66" s="121">
        <v>1</v>
      </c>
      <c r="BQ66" s="122">
        <f>IFERROR(BP66/BN66,"-")</f>
        <v>0.33333333333333</v>
      </c>
      <c r="BR66" s="123">
        <v>12000</v>
      </c>
      <c r="BS66" s="124">
        <f>IFERROR(BR66/BN66,"-")</f>
        <v>4000</v>
      </c>
      <c r="BT66" s="125"/>
      <c r="BU66" s="125"/>
      <c r="BV66" s="125">
        <v>1</v>
      </c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12000</v>
      </c>
      <c r="CQ66" s="141">
        <v>12000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184</v>
      </c>
      <c r="C67" s="203"/>
      <c r="D67" s="203" t="s">
        <v>96</v>
      </c>
      <c r="E67" s="203" t="s">
        <v>63</v>
      </c>
      <c r="F67" s="203" t="s">
        <v>76</v>
      </c>
      <c r="G67" s="203"/>
      <c r="H67" s="90"/>
      <c r="I67" s="90"/>
      <c r="J67" s="188"/>
      <c r="K67" s="81">
        <v>0</v>
      </c>
      <c r="L67" s="81">
        <v>0</v>
      </c>
      <c r="M67" s="81">
        <v>6</v>
      </c>
      <c r="N67" s="91">
        <v>4</v>
      </c>
      <c r="O67" s="92">
        <v>0</v>
      </c>
      <c r="P67" s="93">
        <f>N67+O67</f>
        <v>4</v>
      </c>
      <c r="Q67" s="82">
        <f>IFERROR(P67/M67,"-")</f>
        <v>0.66666666666667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1</v>
      </c>
      <c r="W67" s="82">
        <f>IF(P67=0,"-",V67/P67)</f>
        <v>0.25</v>
      </c>
      <c r="X67" s="186">
        <v>3000</v>
      </c>
      <c r="Y67" s="187">
        <f>IFERROR(X67/P67,"-")</f>
        <v>750</v>
      </c>
      <c r="Z67" s="187">
        <f>IFERROR(X67/V67,"-")</f>
        <v>3000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2</v>
      </c>
      <c r="BO67" s="120">
        <f>IF(P67=0,"",IF(BN67=0,"",(BN67/P67)))</f>
        <v>0.5</v>
      </c>
      <c r="BP67" s="121">
        <v>1</v>
      </c>
      <c r="BQ67" s="122">
        <f>IFERROR(BP67/BN67,"-")</f>
        <v>0.5</v>
      </c>
      <c r="BR67" s="123">
        <v>3000</v>
      </c>
      <c r="BS67" s="124">
        <f>IFERROR(BR67/BN67,"-")</f>
        <v>1500</v>
      </c>
      <c r="BT67" s="125">
        <v>1</v>
      </c>
      <c r="BU67" s="125"/>
      <c r="BV67" s="125"/>
      <c r="BW67" s="126">
        <v>1</v>
      </c>
      <c r="BX67" s="127">
        <f>IF(P67=0,"",IF(BW67=0,"",(BW67/P67)))</f>
        <v>0.25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3000</v>
      </c>
      <c r="CQ67" s="141">
        <v>3000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0.061538461538462</v>
      </c>
      <c r="B68" s="203" t="s">
        <v>185</v>
      </c>
      <c r="C68" s="203"/>
      <c r="D68" s="203" t="s">
        <v>79</v>
      </c>
      <c r="E68" s="203" t="s">
        <v>146</v>
      </c>
      <c r="F68" s="203" t="s">
        <v>84</v>
      </c>
      <c r="G68" s="203" t="s">
        <v>183</v>
      </c>
      <c r="H68" s="90" t="s">
        <v>86</v>
      </c>
      <c r="I68" s="205" t="s">
        <v>159</v>
      </c>
      <c r="J68" s="188">
        <v>130000</v>
      </c>
      <c r="K68" s="81">
        <v>0</v>
      </c>
      <c r="L68" s="81">
        <v>0</v>
      </c>
      <c r="M68" s="81">
        <v>39</v>
      </c>
      <c r="N68" s="91">
        <v>5</v>
      </c>
      <c r="O68" s="92">
        <v>0</v>
      </c>
      <c r="P68" s="93">
        <f>N68+O68</f>
        <v>5</v>
      </c>
      <c r="Q68" s="82">
        <f>IFERROR(P68/M68,"-")</f>
        <v>0.12820512820513</v>
      </c>
      <c r="R68" s="81">
        <v>0</v>
      </c>
      <c r="S68" s="81">
        <v>2</v>
      </c>
      <c r="T68" s="82">
        <f>IFERROR(S68/(O68+P68),"-")</f>
        <v>0.4</v>
      </c>
      <c r="U68" s="182">
        <f>IFERROR(J68/SUM(P68:P69),"-")</f>
        <v>13000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-122000</v>
      </c>
      <c r="AB68" s="85">
        <f>SUM(X68:X69)/SUM(J68:J69)</f>
        <v>0.061538461538462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4</v>
      </c>
      <c r="BO68" s="120">
        <f>IF(P68=0,"",IF(BN68=0,"",(BN68/P68)))</f>
        <v>0.8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0.2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186</v>
      </c>
      <c r="C69" s="203"/>
      <c r="D69" s="203" t="s">
        <v>79</v>
      </c>
      <c r="E69" s="203" t="s">
        <v>146</v>
      </c>
      <c r="F69" s="203" t="s">
        <v>76</v>
      </c>
      <c r="G69" s="203"/>
      <c r="H69" s="90"/>
      <c r="I69" s="90"/>
      <c r="J69" s="188"/>
      <c r="K69" s="81">
        <v>0</v>
      </c>
      <c r="L69" s="81">
        <v>0</v>
      </c>
      <c r="M69" s="81">
        <v>11</v>
      </c>
      <c r="N69" s="91">
        <v>5</v>
      </c>
      <c r="O69" s="92">
        <v>0</v>
      </c>
      <c r="P69" s="93">
        <f>N69+O69</f>
        <v>5</v>
      </c>
      <c r="Q69" s="82">
        <f>IFERROR(P69/M69,"-")</f>
        <v>0.45454545454545</v>
      </c>
      <c r="R69" s="81">
        <v>0</v>
      </c>
      <c r="S69" s="81">
        <v>1</v>
      </c>
      <c r="T69" s="82">
        <f>IFERROR(S69/(O69+P69),"-")</f>
        <v>0.2</v>
      </c>
      <c r="U69" s="182"/>
      <c r="V69" s="84">
        <v>1</v>
      </c>
      <c r="W69" s="82">
        <f>IF(P69=0,"-",V69/P69)</f>
        <v>0.2</v>
      </c>
      <c r="X69" s="186">
        <v>8000</v>
      </c>
      <c r="Y69" s="187">
        <f>IFERROR(X69/P69,"-")</f>
        <v>1600</v>
      </c>
      <c r="Z69" s="187">
        <f>IFERROR(X69/V69,"-")</f>
        <v>8000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0.2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>
        <v>1</v>
      </c>
      <c r="BF69" s="113">
        <f>IF(P69=0,"",IF(BE69=0,"",(BE69/P69)))</f>
        <v>0.2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3</v>
      </c>
      <c r="BO69" s="120">
        <f>IF(P69=0,"",IF(BN69=0,"",(BN69/P69)))</f>
        <v>0.6</v>
      </c>
      <c r="BP69" s="121">
        <v>1</v>
      </c>
      <c r="BQ69" s="122">
        <f>IFERROR(BP69/BN69,"-")</f>
        <v>0.33333333333333</v>
      </c>
      <c r="BR69" s="123">
        <v>8000</v>
      </c>
      <c r="BS69" s="124">
        <f>IFERROR(BR69/BN69,"-")</f>
        <v>2666.6666666667</v>
      </c>
      <c r="BT69" s="125"/>
      <c r="BU69" s="125">
        <v>1</v>
      </c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8000</v>
      </c>
      <c r="CQ69" s="141">
        <v>8000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0.1</v>
      </c>
      <c r="B70" s="203" t="s">
        <v>187</v>
      </c>
      <c r="C70" s="203"/>
      <c r="D70" s="203" t="s">
        <v>96</v>
      </c>
      <c r="E70" s="203" t="s">
        <v>63</v>
      </c>
      <c r="F70" s="203" t="s">
        <v>84</v>
      </c>
      <c r="G70" s="203" t="s">
        <v>188</v>
      </c>
      <c r="H70" s="90" t="s">
        <v>86</v>
      </c>
      <c r="I70" s="204" t="s">
        <v>81</v>
      </c>
      <c r="J70" s="188">
        <v>80000</v>
      </c>
      <c r="K70" s="81">
        <v>0</v>
      </c>
      <c r="L70" s="81">
        <v>0</v>
      </c>
      <c r="M70" s="81">
        <v>27</v>
      </c>
      <c r="N70" s="91">
        <v>5</v>
      </c>
      <c r="O70" s="92">
        <v>0</v>
      </c>
      <c r="P70" s="93">
        <f>N70+O70</f>
        <v>5</v>
      </c>
      <c r="Q70" s="82">
        <f>IFERROR(P70/M70,"-")</f>
        <v>0.18518518518519</v>
      </c>
      <c r="R70" s="81">
        <v>0</v>
      </c>
      <c r="S70" s="81">
        <v>3</v>
      </c>
      <c r="T70" s="82">
        <f>IFERROR(S70/(O70+P70),"-")</f>
        <v>0.6</v>
      </c>
      <c r="U70" s="182">
        <f>IFERROR(J70/SUM(P70:P71),"-")</f>
        <v>16000</v>
      </c>
      <c r="V70" s="84">
        <v>2</v>
      </c>
      <c r="W70" s="82">
        <f>IF(P70=0,"-",V70/P70)</f>
        <v>0.4</v>
      </c>
      <c r="X70" s="186">
        <v>8000</v>
      </c>
      <c r="Y70" s="187">
        <f>IFERROR(X70/P70,"-")</f>
        <v>1600</v>
      </c>
      <c r="Z70" s="187">
        <f>IFERROR(X70/V70,"-")</f>
        <v>4000</v>
      </c>
      <c r="AA70" s="188">
        <f>SUM(X70:X71)-SUM(J70:J71)</f>
        <v>-72000</v>
      </c>
      <c r="AB70" s="85">
        <f>SUM(X70:X71)/SUM(J70:J71)</f>
        <v>0.1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0.2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3</v>
      </c>
      <c r="BF70" s="113">
        <f>IF(P70=0,"",IF(BE70=0,"",(BE70/P70)))</f>
        <v>0.6</v>
      </c>
      <c r="BG70" s="112">
        <v>2</v>
      </c>
      <c r="BH70" s="114">
        <f>IFERROR(BG70/BE70,"-")</f>
        <v>0.66666666666667</v>
      </c>
      <c r="BI70" s="115">
        <v>8000</v>
      </c>
      <c r="BJ70" s="116">
        <f>IFERROR(BI70/BE70,"-")</f>
        <v>2666.6666666667</v>
      </c>
      <c r="BK70" s="117">
        <v>2</v>
      </c>
      <c r="BL70" s="117"/>
      <c r="BM70" s="117"/>
      <c r="BN70" s="119">
        <v>1</v>
      </c>
      <c r="BO70" s="120">
        <f>IF(P70=0,"",IF(BN70=0,"",(BN70/P70)))</f>
        <v>0.2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2</v>
      </c>
      <c r="CP70" s="141">
        <v>8000</v>
      </c>
      <c r="CQ70" s="141">
        <v>5000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189</v>
      </c>
      <c r="C71" s="203"/>
      <c r="D71" s="203" t="s">
        <v>96</v>
      </c>
      <c r="E71" s="203" t="s">
        <v>63</v>
      </c>
      <c r="F71" s="203" t="s">
        <v>76</v>
      </c>
      <c r="G71" s="203"/>
      <c r="H71" s="90"/>
      <c r="I71" s="90"/>
      <c r="J71" s="188"/>
      <c r="K71" s="81">
        <v>0</v>
      </c>
      <c r="L71" s="81">
        <v>0</v>
      </c>
      <c r="M71" s="81">
        <v>1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0.075</v>
      </c>
      <c r="B72" s="203" t="s">
        <v>190</v>
      </c>
      <c r="C72" s="203"/>
      <c r="D72" s="203" t="s">
        <v>79</v>
      </c>
      <c r="E72" s="203" t="s">
        <v>146</v>
      </c>
      <c r="F72" s="203" t="s">
        <v>64</v>
      </c>
      <c r="G72" s="203" t="s">
        <v>188</v>
      </c>
      <c r="H72" s="90" t="s">
        <v>86</v>
      </c>
      <c r="I72" s="90"/>
      <c r="J72" s="188">
        <v>80000</v>
      </c>
      <c r="K72" s="81">
        <v>0</v>
      </c>
      <c r="L72" s="81">
        <v>0</v>
      </c>
      <c r="M72" s="81">
        <v>30</v>
      </c>
      <c r="N72" s="91">
        <v>1</v>
      </c>
      <c r="O72" s="92">
        <v>0</v>
      </c>
      <c r="P72" s="93">
        <f>N72+O72</f>
        <v>1</v>
      </c>
      <c r="Q72" s="82">
        <f>IFERROR(P72/M72,"-")</f>
        <v>0.033333333333333</v>
      </c>
      <c r="R72" s="81">
        <v>0</v>
      </c>
      <c r="S72" s="81">
        <v>0</v>
      </c>
      <c r="T72" s="82">
        <f>IFERROR(S72/(O72+P72),"-")</f>
        <v>0</v>
      </c>
      <c r="U72" s="182">
        <f>IFERROR(J72/SUM(P72:P73),"-")</f>
        <v>16000</v>
      </c>
      <c r="V72" s="84">
        <v>1</v>
      </c>
      <c r="W72" s="82">
        <f>IF(P72=0,"-",V72/P72)</f>
        <v>1</v>
      </c>
      <c r="X72" s="186">
        <v>6000</v>
      </c>
      <c r="Y72" s="187">
        <f>IFERROR(X72/P72,"-")</f>
        <v>6000</v>
      </c>
      <c r="Z72" s="187">
        <f>IFERROR(X72/V72,"-")</f>
        <v>6000</v>
      </c>
      <c r="AA72" s="188">
        <f>SUM(X72:X73)-SUM(J72:J73)</f>
        <v>-74000</v>
      </c>
      <c r="AB72" s="85">
        <f>SUM(X72:X73)/SUM(J72:J73)</f>
        <v>0.075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1</v>
      </c>
      <c r="BY72" s="128">
        <v>1</v>
      </c>
      <c r="BZ72" s="129">
        <f>IFERROR(BY72/BW72,"-")</f>
        <v>1</v>
      </c>
      <c r="CA72" s="130">
        <v>6000</v>
      </c>
      <c r="CB72" s="131">
        <f>IFERROR(CA72/BW72,"-")</f>
        <v>6000</v>
      </c>
      <c r="CC72" s="132"/>
      <c r="CD72" s="132">
        <v>1</v>
      </c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6000</v>
      </c>
      <c r="CQ72" s="141">
        <v>6000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191</v>
      </c>
      <c r="C73" s="203"/>
      <c r="D73" s="203" t="s">
        <v>79</v>
      </c>
      <c r="E73" s="203" t="s">
        <v>146</v>
      </c>
      <c r="F73" s="203" t="s">
        <v>76</v>
      </c>
      <c r="G73" s="203"/>
      <c r="H73" s="90"/>
      <c r="I73" s="90"/>
      <c r="J73" s="188"/>
      <c r="K73" s="81">
        <v>0</v>
      </c>
      <c r="L73" s="81">
        <v>0</v>
      </c>
      <c r="M73" s="81">
        <v>17</v>
      </c>
      <c r="N73" s="91">
        <v>4</v>
      </c>
      <c r="O73" s="92">
        <v>0</v>
      </c>
      <c r="P73" s="93">
        <f>N73+O73</f>
        <v>4</v>
      </c>
      <c r="Q73" s="82">
        <f>IFERROR(P73/M73,"-")</f>
        <v>0.23529411764706</v>
      </c>
      <c r="R73" s="81">
        <v>0</v>
      </c>
      <c r="S73" s="81">
        <v>1</v>
      </c>
      <c r="T73" s="82">
        <f>IFERROR(S73/(O73+P73),"-")</f>
        <v>0.25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0.25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2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1</v>
      </c>
      <c r="BX73" s="127">
        <f>IF(P73=0,"",IF(BW73=0,"",(BW73/P73)))</f>
        <v>0.25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192</v>
      </c>
      <c r="C74" s="203"/>
      <c r="D74" s="203" t="s">
        <v>76</v>
      </c>
      <c r="E74" s="203" t="s">
        <v>193</v>
      </c>
      <c r="F74" s="203" t="s">
        <v>92</v>
      </c>
      <c r="G74" s="203" t="s">
        <v>194</v>
      </c>
      <c r="H74" s="90" t="s">
        <v>195</v>
      </c>
      <c r="I74" s="90" t="s">
        <v>196</v>
      </c>
      <c r="J74" s="188">
        <v>50000</v>
      </c>
      <c r="K74" s="81">
        <v>0</v>
      </c>
      <c r="L74" s="81">
        <v>0</v>
      </c>
      <c r="M74" s="81">
        <v>13</v>
      </c>
      <c r="N74" s="91">
        <v>0</v>
      </c>
      <c r="O74" s="92">
        <v>0</v>
      </c>
      <c r="P74" s="93">
        <f>N74+O74</f>
        <v>0</v>
      </c>
      <c r="Q74" s="82">
        <f>IFERROR(P74/M74,"-")</f>
        <v>0</v>
      </c>
      <c r="R74" s="81">
        <v>0</v>
      </c>
      <c r="S74" s="81">
        <v>0</v>
      </c>
      <c r="T74" s="82" t="str">
        <f>IFERROR(S74/(O74+P74),"-")</f>
        <v>-</v>
      </c>
      <c r="U74" s="182">
        <f>IFERROR(J74/SUM(P74:P75),"-")</f>
        <v>25000</v>
      </c>
      <c r="V74" s="84">
        <v>0</v>
      </c>
      <c r="W74" s="82" t="str">
        <f>IF(P74=0,"-",V74/P74)</f>
        <v>-</v>
      </c>
      <c r="X74" s="186">
        <v>0</v>
      </c>
      <c r="Y74" s="187" t="str">
        <f>IFERROR(X74/P74,"-")</f>
        <v>-</v>
      </c>
      <c r="Z74" s="187" t="str">
        <f>IFERROR(X74/V74,"-")</f>
        <v>-</v>
      </c>
      <c r="AA74" s="188">
        <f>SUM(X74:X75)-SUM(J74:J75)</f>
        <v>-50000</v>
      </c>
      <c r="AB74" s="85">
        <f>SUM(X74:X75)/SUM(J74:J75)</f>
        <v>0</v>
      </c>
      <c r="AC74" s="79"/>
      <c r="AD74" s="94"/>
      <c r="AE74" s="95" t="str">
        <f>IF(P74=0,"",IF(AD74=0,"",(AD74/P74)))</f>
        <v/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 t="str">
        <f>IF(P74=0,"",IF(AM74=0,"",(AM74/P74)))</f>
        <v/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 t="str">
        <f>IF(P74=0,"",IF(AV74=0,"",(AV74/P74)))</f>
        <v/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 t="str">
        <f>IF(P74=0,"",IF(BE74=0,"",(BE74/P74)))</f>
        <v/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 t="str">
        <f>IF(P74=0,"",IF(BN74=0,"",(BN74/P74)))</f>
        <v/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/>
      <c r="BX74" s="127" t="str">
        <f>IF(P74=0,"",IF(BW74=0,"",(BW74/P74)))</f>
        <v/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 t="str">
        <f>IF(P74=0,"",IF(CF74=0,"",(CF74/P74)))</f>
        <v/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197</v>
      </c>
      <c r="C75" s="203"/>
      <c r="D75" s="203" t="s">
        <v>76</v>
      </c>
      <c r="E75" s="203" t="s">
        <v>193</v>
      </c>
      <c r="F75" s="203" t="s">
        <v>76</v>
      </c>
      <c r="G75" s="203"/>
      <c r="H75" s="90"/>
      <c r="I75" s="90"/>
      <c r="J75" s="188"/>
      <c r="K75" s="81">
        <v>0</v>
      </c>
      <c r="L75" s="81">
        <v>0</v>
      </c>
      <c r="M75" s="81">
        <v>6</v>
      </c>
      <c r="N75" s="91">
        <v>2</v>
      </c>
      <c r="O75" s="92">
        <v>0</v>
      </c>
      <c r="P75" s="93">
        <f>N75+O75</f>
        <v>2</v>
      </c>
      <c r="Q75" s="82">
        <f>IFERROR(P75/M75,"-")</f>
        <v>0.33333333333333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2</v>
      </c>
      <c r="BO75" s="120">
        <f>IF(P75=0,"",IF(BN75=0,"",(BN75/P75)))</f>
        <v>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</v>
      </c>
      <c r="B76" s="203" t="s">
        <v>198</v>
      </c>
      <c r="C76" s="203"/>
      <c r="D76" s="203" t="s">
        <v>76</v>
      </c>
      <c r="E76" s="203" t="s">
        <v>63</v>
      </c>
      <c r="F76" s="203" t="s">
        <v>84</v>
      </c>
      <c r="G76" s="203" t="s">
        <v>199</v>
      </c>
      <c r="H76" s="90" t="s">
        <v>195</v>
      </c>
      <c r="I76" s="90" t="s">
        <v>169</v>
      </c>
      <c r="J76" s="188">
        <v>50000</v>
      </c>
      <c r="K76" s="81">
        <v>0</v>
      </c>
      <c r="L76" s="81">
        <v>0</v>
      </c>
      <c r="M76" s="81">
        <v>19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IFERROR(J76/SUM(P76:P77),"-")</f>
        <v>50000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SUM(X76:X77)-SUM(J76:J77)</f>
        <v>-50000</v>
      </c>
      <c r="AB76" s="85">
        <f>SUM(X76:X77)/SUM(J76:J77)</f>
        <v>0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200</v>
      </c>
      <c r="C77" s="203"/>
      <c r="D77" s="203" t="s">
        <v>76</v>
      </c>
      <c r="E77" s="203" t="s">
        <v>63</v>
      </c>
      <c r="F77" s="203" t="s">
        <v>76</v>
      </c>
      <c r="G77" s="203"/>
      <c r="H77" s="90"/>
      <c r="I77" s="90"/>
      <c r="J77" s="188"/>
      <c r="K77" s="81">
        <v>0</v>
      </c>
      <c r="L77" s="81">
        <v>0</v>
      </c>
      <c r="M77" s="81">
        <v>49</v>
      </c>
      <c r="N77" s="91">
        <v>1</v>
      </c>
      <c r="O77" s="92">
        <v>0</v>
      </c>
      <c r="P77" s="93">
        <f>N77+O77</f>
        <v>1</v>
      </c>
      <c r="Q77" s="82">
        <f>IFERROR(P77/M77,"-")</f>
        <v>0.020408163265306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1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0.34</v>
      </c>
      <c r="B78" s="203" t="s">
        <v>201</v>
      </c>
      <c r="C78" s="203"/>
      <c r="D78" s="203" t="s">
        <v>76</v>
      </c>
      <c r="E78" s="203" t="s">
        <v>146</v>
      </c>
      <c r="F78" s="203" t="s">
        <v>64</v>
      </c>
      <c r="G78" s="203" t="s">
        <v>202</v>
      </c>
      <c r="H78" s="90" t="s">
        <v>195</v>
      </c>
      <c r="I78" s="90" t="s">
        <v>136</v>
      </c>
      <c r="J78" s="188">
        <v>150000</v>
      </c>
      <c r="K78" s="81">
        <v>0</v>
      </c>
      <c r="L78" s="81">
        <v>0</v>
      </c>
      <c r="M78" s="81">
        <v>17</v>
      </c>
      <c r="N78" s="91">
        <v>1</v>
      </c>
      <c r="O78" s="92">
        <v>0</v>
      </c>
      <c r="P78" s="93">
        <f>N78+O78</f>
        <v>1</v>
      </c>
      <c r="Q78" s="82">
        <f>IFERROR(P78/M78,"-")</f>
        <v>0.058823529411765</v>
      </c>
      <c r="R78" s="81">
        <v>0</v>
      </c>
      <c r="S78" s="81">
        <v>1</v>
      </c>
      <c r="T78" s="82">
        <f>IFERROR(S78/(O78+P78),"-")</f>
        <v>1</v>
      </c>
      <c r="U78" s="182">
        <f>IFERROR(J78/SUM(P78:P81),"-")</f>
        <v>9375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SUM(X78:X81)-SUM(J78:J81)</f>
        <v>-99000</v>
      </c>
      <c r="AB78" s="85">
        <f>SUM(X78:X81)/SUM(J78:J81)</f>
        <v>0.34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1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203</v>
      </c>
      <c r="C79" s="203"/>
      <c r="D79" s="203" t="s">
        <v>76</v>
      </c>
      <c r="E79" s="203" t="s">
        <v>193</v>
      </c>
      <c r="F79" s="203" t="s">
        <v>64</v>
      </c>
      <c r="G79" s="203"/>
      <c r="H79" s="90" t="s">
        <v>195</v>
      </c>
      <c r="I79" s="90"/>
      <c r="J79" s="188"/>
      <c r="K79" s="81">
        <v>0</v>
      </c>
      <c r="L79" s="81">
        <v>0</v>
      </c>
      <c r="M79" s="81">
        <v>19</v>
      </c>
      <c r="N79" s="91">
        <v>3</v>
      </c>
      <c r="O79" s="92">
        <v>0</v>
      </c>
      <c r="P79" s="93">
        <f>N79+O79</f>
        <v>3</v>
      </c>
      <c r="Q79" s="82">
        <f>IFERROR(P79/M79,"-")</f>
        <v>0.15789473684211</v>
      </c>
      <c r="R79" s="81">
        <v>0</v>
      </c>
      <c r="S79" s="81">
        <v>2</v>
      </c>
      <c r="T79" s="82">
        <f>IFERROR(S79/(O79+P79),"-")</f>
        <v>0.66666666666667</v>
      </c>
      <c r="U79" s="182"/>
      <c r="V79" s="84">
        <v>1</v>
      </c>
      <c r="W79" s="82">
        <f>IF(P79=0,"-",V79/P79)</f>
        <v>0.33333333333333</v>
      </c>
      <c r="X79" s="186">
        <v>3000</v>
      </c>
      <c r="Y79" s="187">
        <f>IFERROR(X79/P79,"-")</f>
        <v>1000</v>
      </c>
      <c r="Z79" s="187">
        <f>IFERROR(X79/V79,"-")</f>
        <v>3000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0.33333333333333</v>
      </c>
      <c r="BP79" s="121">
        <v>1</v>
      </c>
      <c r="BQ79" s="122">
        <f>IFERROR(BP79/BN79,"-")</f>
        <v>1</v>
      </c>
      <c r="BR79" s="123">
        <v>3000</v>
      </c>
      <c r="BS79" s="124">
        <f>IFERROR(BR79/BN79,"-")</f>
        <v>3000</v>
      </c>
      <c r="BT79" s="125">
        <v>1</v>
      </c>
      <c r="BU79" s="125"/>
      <c r="BV79" s="125"/>
      <c r="BW79" s="126">
        <v>2</v>
      </c>
      <c r="BX79" s="127">
        <f>IF(P79=0,"",IF(BW79=0,"",(BW79/P79)))</f>
        <v>0.66666666666667</v>
      </c>
      <c r="BY79" s="128"/>
      <c r="BZ79" s="129">
        <f>IFERROR(BY79/BW79,"-")</f>
        <v>0</v>
      </c>
      <c r="CA79" s="130"/>
      <c r="CB79" s="131">
        <f>IFERROR(CA79/BW79,"-")</f>
        <v>0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3000</v>
      </c>
      <c r="CQ79" s="141">
        <v>3000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204</v>
      </c>
      <c r="C80" s="203"/>
      <c r="D80" s="203" t="s">
        <v>76</v>
      </c>
      <c r="E80" s="203" t="s">
        <v>158</v>
      </c>
      <c r="F80" s="203" t="s">
        <v>64</v>
      </c>
      <c r="G80" s="203"/>
      <c r="H80" s="90" t="s">
        <v>195</v>
      </c>
      <c r="I80" s="90"/>
      <c r="J80" s="188"/>
      <c r="K80" s="81">
        <v>0</v>
      </c>
      <c r="L80" s="81">
        <v>0</v>
      </c>
      <c r="M80" s="81">
        <v>16</v>
      </c>
      <c r="N80" s="91">
        <v>2</v>
      </c>
      <c r="O80" s="92">
        <v>0</v>
      </c>
      <c r="P80" s="93">
        <f>N80+O80</f>
        <v>2</v>
      </c>
      <c r="Q80" s="82">
        <f>IFERROR(P80/M80,"-")</f>
        <v>0.125</v>
      </c>
      <c r="R80" s="81">
        <v>0</v>
      </c>
      <c r="S80" s="81">
        <v>1</v>
      </c>
      <c r="T80" s="82">
        <f>IFERROR(S80/(O80+P80),"-")</f>
        <v>0.5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0.5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0.5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205</v>
      </c>
      <c r="C81" s="203"/>
      <c r="D81" s="203" t="s">
        <v>75</v>
      </c>
      <c r="E81" s="203" t="s">
        <v>75</v>
      </c>
      <c r="F81" s="203" t="s">
        <v>76</v>
      </c>
      <c r="G81" s="203"/>
      <c r="H81" s="90"/>
      <c r="I81" s="90"/>
      <c r="J81" s="188"/>
      <c r="K81" s="81">
        <v>0</v>
      </c>
      <c r="L81" s="81">
        <v>0</v>
      </c>
      <c r="M81" s="81">
        <v>19</v>
      </c>
      <c r="N81" s="91">
        <v>10</v>
      </c>
      <c r="O81" s="92">
        <v>0</v>
      </c>
      <c r="P81" s="93">
        <f>N81+O81</f>
        <v>10</v>
      </c>
      <c r="Q81" s="82">
        <f>IFERROR(P81/M81,"-")</f>
        <v>0.52631578947368</v>
      </c>
      <c r="R81" s="81">
        <v>1</v>
      </c>
      <c r="S81" s="81">
        <v>1</v>
      </c>
      <c r="T81" s="82">
        <f>IFERROR(S81/(O81+P81),"-")</f>
        <v>0.1</v>
      </c>
      <c r="U81" s="182"/>
      <c r="V81" s="84">
        <v>2</v>
      </c>
      <c r="W81" s="82">
        <f>IF(P81=0,"-",V81/P81)</f>
        <v>0.2</v>
      </c>
      <c r="X81" s="186">
        <v>48000</v>
      </c>
      <c r="Y81" s="187">
        <f>IFERROR(X81/P81,"-")</f>
        <v>4800</v>
      </c>
      <c r="Z81" s="187">
        <f>IFERROR(X81/V81,"-")</f>
        <v>24000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0.1</v>
      </c>
      <c r="BG81" s="112">
        <v>1</v>
      </c>
      <c r="BH81" s="114">
        <f>IFERROR(BG81/BE81,"-")</f>
        <v>1</v>
      </c>
      <c r="BI81" s="115">
        <v>19000</v>
      </c>
      <c r="BJ81" s="116">
        <f>IFERROR(BI81/BE81,"-")</f>
        <v>19000</v>
      </c>
      <c r="BK81" s="117"/>
      <c r="BL81" s="117"/>
      <c r="BM81" s="117">
        <v>1</v>
      </c>
      <c r="BN81" s="119">
        <v>4</v>
      </c>
      <c r="BO81" s="120">
        <f>IF(P81=0,"",IF(BN81=0,"",(BN81/P81)))</f>
        <v>0.4</v>
      </c>
      <c r="BP81" s="121">
        <v>1</v>
      </c>
      <c r="BQ81" s="122">
        <f>IFERROR(BP81/BN81,"-")</f>
        <v>0.25</v>
      </c>
      <c r="BR81" s="123">
        <v>29000</v>
      </c>
      <c r="BS81" s="124">
        <f>IFERROR(BR81/BN81,"-")</f>
        <v>7250</v>
      </c>
      <c r="BT81" s="125"/>
      <c r="BU81" s="125"/>
      <c r="BV81" s="125">
        <v>1</v>
      </c>
      <c r="BW81" s="126">
        <v>4</v>
      </c>
      <c r="BX81" s="127">
        <f>IF(P81=0,"",IF(BW81=0,"",(BW81/P81)))</f>
        <v>0.4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>
        <v>1</v>
      </c>
      <c r="CG81" s="134">
        <f>IF(P81=0,"",IF(CF81=0,"",(CF81/P81)))</f>
        <v>0.1</v>
      </c>
      <c r="CH81" s="135"/>
      <c r="CI81" s="136">
        <f>IFERROR(CH81/CF81,"-")</f>
        <v>0</v>
      </c>
      <c r="CJ81" s="137"/>
      <c r="CK81" s="138">
        <f>IFERROR(CJ81/CF81,"-")</f>
        <v>0</v>
      </c>
      <c r="CL81" s="139"/>
      <c r="CM81" s="139"/>
      <c r="CN81" s="139"/>
      <c r="CO81" s="140">
        <v>2</v>
      </c>
      <c r="CP81" s="141">
        <v>48000</v>
      </c>
      <c r="CQ81" s="141">
        <v>29000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</v>
      </c>
      <c r="B82" s="203" t="s">
        <v>206</v>
      </c>
      <c r="C82" s="203"/>
      <c r="D82" s="203" t="s">
        <v>90</v>
      </c>
      <c r="E82" s="203" t="s">
        <v>193</v>
      </c>
      <c r="F82" s="203" t="s">
        <v>64</v>
      </c>
      <c r="G82" s="203" t="s">
        <v>207</v>
      </c>
      <c r="H82" s="90" t="s">
        <v>208</v>
      </c>
      <c r="I82" s="90"/>
      <c r="J82" s="188">
        <v>50000</v>
      </c>
      <c r="K82" s="81">
        <v>0</v>
      </c>
      <c r="L82" s="81">
        <v>0</v>
      </c>
      <c r="M82" s="81">
        <v>1</v>
      </c>
      <c r="N82" s="91">
        <v>0</v>
      </c>
      <c r="O82" s="92">
        <v>0</v>
      </c>
      <c r="P82" s="93">
        <f>N82+O82</f>
        <v>0</v>
      </c>
      <c r="Q82" s="82">
        <f>IFERROR(P82/M82,"-")</f>
        <v>0</v>
      </c>
      <c r="R82" s="81">
        <v>0</v>
      </c>
      <c r="S82" s="81">
        <v>0</v>
      </c>
      <c r="T82" s="82" t="str">
        <f>IFERROR(S82/(O82+P82),"-")</f>
        <v>-</v>
      </c>
      <c r="U82" s="182" t="str">
        <f>IFERROR(J82/SUM(P82:P83),"-")</f>
        <v>-</v>
      </c>
      <c r="V82" s="84">
        <v>0</v>
      </c>
      <c r="W82" s="82" t="str">
        <f>IF(P82=0,"-",V82/P82)</f>
        <v>-</v>
      </c>
      <c r="X82" s="186">
        <v>0</v>
      </c>
      <c r="Y82" s="187" t="str">
        <f>IFERROR(X82/P82,"-")</f>
        <v>-</v>
      </c>
      <c r="Z82" s="187" t="str">
        <f>IFERROR(X82/V82,"-")</f>
        <v>-</v>
      </c>
      <c r="AA82" s="188">
        <f>SUM(X82:X83)-SUM(J82:J83)</f>
        <v>-50000</v>
      </c>
      <c r="AB82" s="85">
        <f>SUM(X82:X83)/SUM(J82:J83)</f>
        <v>0</v>
      </c>
      <c r="AC82" s="79"/>
      <c r="AD82" s="94"/>
      <c r="AE82" s="95" t="str">
        <f>IF(P82=0,"",IF(AD82=0,"",(AD82/P82)))</f>
        <v/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 t="str">
        <f>IF(P82=0,"",IF(AM82=0,"",(AM82/P82)))</f>
        <v/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 t="str">
        <f>IF(P82=0,"",IF(AV82=0,"",(AV82/P82)))</f>
        <v/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 t="str">
        <f>IF(P82=0,"",IF(BE82=0,"",(BE82/P82)))</f>
        <v/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 t="str">
        <f>IF(P82=0,"",IF(BN82=0,"",(BN82/P82)))</f>
        <v/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 t="str">
        <f>IF(P82=0,"",IF(BW82=0,"",(BW82/P82)))</f>
        <v/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 t="str">
        <f>IF(P82=0,"",IF(CF82=0,"",(CF82/P82)))</f>
        <v/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209</v>
      </c>
      <c r="C83" s="203"/>
      <c r="D83" s="203" t="s">
        <v>90</v>
      </c>
      <c r="E83" s="203" t="s">
        <v>193</v>
      </c>
      <c r="F83" s="203" t="s">
        <v>76</v>
      </c>
      <c r="G83" s="203"/>
      <c r="H83" s="90"/>
      <c r="I83" s="90"/>
      <c r="J83" s="188"/>
      <c r="K83" s="81">
        <v>0</v>
      </c>
      <c r="L83" s="81">
        <v>0</v>
      </c>
      <c r="M83" s="81">
        <v>0</v>
      </c>
      <c r="N83" s="91">
        <v>0</v>
      </c>
      <c r="O83" s="92">
        <v>0</v>
      </c>
      <c r="P83" s="93">
        <f>N83+O83</f>
        <v>0</v>
      </c>
      <c r="Q83" s="82" t="str">
        <f>IFERROR(P83/M83,"-")</f>
        <v>-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 t="str">
        <f>AB84</f>
        <v>0</v>
      </c>
      <c r="B84" s="203" t="s">
        <v>210</v>
      </c>
      <c r="C84" s="203"/>
      <c r="D84" s="203"/>
      <c r="E84" s="203"/>
      <c r="F84" s="203" t="s">
        <v>64</v>
      </c>
      <c r="G84" s="203" t="s">
        <v>188</v>
      </c>
      <c r="H84" s="90" t="s">
        <v>211</v>
      </c>
      <c r="I84" s="90"/>
      <c r="J84" s="188">
        <v>0</v>
      </c>
      <c r="K84" s="81">
        <v>0</v>
      </c>
      <c r="L84" s="81">
        <v>0</v>
      </c>
      <c r="M84" s="81">
        <v>34</v>
      </c>
      <c r="N84" s="91">
        <v>2</v>
      </c>
      <c r="O84" s="92">
        <v>0</v>
      </c>
      <c r="P84" s="93">
        <f>N84+O84</f>
        <v>2</v>
      </c>
      <c r="Q84" s="82">
        <f>IFERROR(P84/M84,"-")</f>
        <v>0.058823529411765</v>
      </c>
      <c r="R84" s="81">
        <v>0</v>
      </c>
      <c r="S84" s="81">
        <v>0</v>
      </c>
      <c r="T84" s="82">
        <f>IFERROR(S84/(O84+P84),"-")</f>
        <v>0</v>
      </c>
      <c r="U84" s="182">
        <f>IFERROR(J84/SUM(P84:P85),"-")</f>
        <v>0</v>
      </c>
      <c r="V84" s="84">
        <v>1</v>
      </c>
      <c r="W84" s="82">
        <f>IF(P84=0,"-",V84/P84)</f>
        <v>0.5</v>
      </c>
      <c r="X84" s="186">
        <v>5000</v>
      </c>
      <c r="Y84" s="187">
        <f>IFERROR(X84/P84,"-")</f>
        <v>2500</v>
      </c>
      <c r="Z84" s="187">
        <f>IFERROR(X84/V84,"-")</f>
        <v>5000</v>
      </c>
      <c r="AA84" s="188">
        <f>SUM(X84:X85)-SUM(J84:J85)</f>
        <v>5000</v>
      </c>
      <c r="AB84" s="85" t="str">
        <f>SUM(X84:X85)/SUM(J84:J85)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0.5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1</v>
      </c>
      <c r="BO84" s="120">
        <f>IF(P84=0,"",IF(BN84=0,"",(BN84/P84)))</f>
        <v>0.5</v>
      </c>
      <c r="BP84" s="121">
        <v>1</v>
      </c>
      <c r="BQ84" s="122">
        <f>IFERROR(BP84/BN84,"-")</f>
        <v>1</v>
      </c>
      <c r="BR84" s="123">
        <v>5000</v>
      </c>
      <c r="BS84" s="124">
        <f>IFERROR(BR84/BN84,"-")</f>
        <v>5000</v>
      </c>
      <c r="BT84" s="125">
        <v>1</v>
      </c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1</v>
      </c>
      <c r="CP84" s="141">
        <v>5000</v>
      </c>
      <c r="CQ84" s="141">
        <v>5000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212</v>
      </c>
      <c r="C85" s="203"/>
      <c r="D85" s="203"/>
      <c r="E85" s="203"/>
      <c r="F85" s="203" t="s">
        <v>76</v>
      </c>
      <c r="G85" s="203"/>
      <c r="H85" s="90"/>
      <c r="I85" s="90"/>
      <c r="J85" s="188"/>
      <c r="K85" s="81">
        <v>0</v>
      </c>
      <c r="L85" s="81">
        <v>0</v>
      </c>
      <c r="M85" s="81">
        <v>2</v>
      </c>
      <c r="N85" s="91">
        <v>1</v>
      </c>
      <c r="O85" s="92">
        <v>0</v>
      </c>
      <c r="P85" s="93">
        <f>N85+O85</f>
        <v>1</v>
      </c>
      <c r="Q85" s="82">
        <f>IFERROR(P85/M85,"-")</f>
        <v>0.5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1</v>
      </c>
      <c r="BO85" s="120">
        <f>IF(P85=0,"",IF(BN85=0,"",(BN85/P85)))</f>
        <v>1</v>
      </c>
      <c r="BP85" s="121"/>
      <c r="BQ85" s="122">
        <f>IFERROR(BP85/BN85,"-")</f>
        <v>0</v>
      </c>
      <c r="BR85" s="123"/>
      <c r="BS85" s="124">
        <f>IFERROR(BR85/BN85,"-")</f>
        <v>0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30"/>
      <c r="B86" s="87"/>
      <c r="C86" s="88"/>
      <c r="D86" s="88"/>
      <c r="E86" s="88"/>
      <c r="F86" s="89"/>
      <c r="G86" s="90"/>
      <c r="H86" s="90"/>
      <c r="I86" s="90"/>
      <c r="J86" s="192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59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30"/>
      <c r="B87" s="37"/>
      <c r="C87" s="21"/>
      <c r="D87" s="21"/>
      <c r="E87" s="21"/>
      <c r="F87" s="22"/>
      <c r="G87" s="36"/>
      <c r="H87" s="36"/>
      <c r="I87" s="75"/>
      <c r="J87" s="193"/>
      <c r="K87" s="34"/>
      <c r="L87" s="34"/>
      <c r="M87" s="31"/>
      <c r="N87" s="23"/>
      <c r="O87" s="23"/>
      <c r="P87" s="23"/>
      <c r="Q87" s="33"/>
      <c r="R87" s="32"/>
      <c r="S87" s="23"/>
      <c r="T87" s="32"/>
      <c r="U87" s="183"/>
      <c r="V87" s="25"/>
      <c r="W87" s="25"/>
      <c r="X87" s="189"/>
      <c r="Y87" s="189"/>
      <c r="Z87" s="189"/>
      <c r="AA87" s="189"/>
      <c r="AB87" s="33"/>
      <c r="AC87" s="61"/>
      <c r="AD87" s="63"/>
      <c r="AE87" s="64"/>
      <c r="AF87" s="63"/>
      <c r="AG87" s="67"/>
      <c r="AH87" s="68"/>
      <c r="AI87" s="69"/>
      <c r="AJ87" s="70"/>
      <c r="AK87" s="70"/>
      <c r="AL87" s="70"/>
      <c r="AM87" s="63"/>
      <c r="AN87" s="64"/>
      <c r="AO87" s="63"/>
      <c r="AP87" s="67"/>
      <c r="AQ87" s="68"/>
      <c r="AR87" s="69"/>
      <c r="AS87" s="70"/>
      <c r="AT87" s="70"/>
      <c r="AU87" s="70"/>
      <c r="AV87" s="63"/>
      <c r="AW87" s="64"/>
      <c r="AX87" s="63"/>
      <c r="AY87" s="67"/>
      <c r="AZ87" s="68"/>
      <c r="BA87" s="69"/>
      <c r="BB87" s="70"/>
      <c r="BC87" s="70"/>
      <c r="BD87" s="70"/>
      <c r="BE87" s="63"/>
      <c r="BF87" s="64"/>
      <c r="BG87" s="63"/>
      <c r="BH87" s="67"/>
      <c r="BI87" s="68"/>
      <c r="BJ87" s="69"/>
      <c r="BK87" s="70"/>
      <c r="BL87" s="70"/>
      <c r="BM87" s="70"/>
      <c r="BN87" s="65"/>
      <c r="BO87" s="66"/>
      <c r="BP87" s="63"/>
      <c r="BQ87" s="67"/>
      <c r="BR87" s="68"/>
      <c r="BS87" s="69"/>
      <c r="BT87" s="70"/>
      <c r="BU87" s="70"/>
      <c r="BV87" s="70"/>
      <c r="BW87" s="65"/>
      <c r="BX87" s="66"/>
      <c r="BY87" s="63"/>
      <c r="BZ87" s="67"/>
      <c r="CA87" s="68"/>
      <c r="CB87" s="69"/>
      <c r="CC87" s="70"/>
      <c r="CD87" s="70"/>
      <c r="CE87" s="70"/>
      <c r="CF87" s="65"/>
      <c r="CG87" s="66"/>
      <c r="CH87" s="63"/>
      <c r="CI87" s="67"/>
      <c r="CJ87" s="68"/>
      <c r="CK87" s="69"/>
      <c r="CL87" s="70"/>
      <c r="CM87" s="70"/>
      <c r="CN87" s="70"/>
      <c r="CO87" s="71"/>
      <c r="CP87" s="68"/>
      <c r="CQ87" s="68"/>
      <c r="CR87" s="68"/>
      <c r="CS87" s="72"/>
    </row>
    <row r="88" spans="1:98">
      <c r="A88" s="19">
        <f>AB88</f>
        <v>1.2803534883721</v>
      </c>
      <c r="B88" s="39"/>
      <c r="C88" s="39"/>
      <c r="D88" s="39"/>
      <c r="E88" s="39"/>
      <c r="F88" s="39"/>
      <c r="G88" s="40" t="s">
        <v>213</v>
      </c>
      <c r="H88" s="40"/>
      <c r="I88" s="40"/>
      <c r="J88" s="190">
        <f>SUM(J6:J87)</f>
        <v>5375000</v>
      </c>
      <c r="K88" s="41">
        <f>SUM(K6:K87)</f>
        <v>0</v>
      </c>
      <c r="L88" s="41">
        <f>SUM(L6:L87)</f>
        <v>0</v>
      </c>
      <c r="M88" s="41">
        <f>SUM(M6:M87)</f>
        <v>2992</v>
      </c>
      <c r="N88" s="41">
        <f>SUM(N6:N87)</f>
        <v>381</v>
      </c>
      <c r="O88" s="41">
        <f>SUM(O6:O87)</f>
        <v>1</v>
      </c>
      <c r="P88" s="41">
        <f>SUM(P6:P87)</f>
        <v>382</v>
      </c>
      <c r="Q88" s="42">
        <f>IFERROR(P88/M88,"-")</f>
        <v>0.12767379679144</v>
      </c>
      <c r="R88" s="78">
        <f>SUM(R6:R87)</f>
        <v>19</v>
      </c>
      <c r="S88" s="78">
        <f>SUM(S6:S87)</f>
        <v>101</v>
      </c>
      <c r="T88" s="42">
        <f>IFERROR(R88/P88,"-")</f>
        <v>0.049738219895288</v>
      </c>
      <c r="U88" s="184">
        <f>IFERROR(J88/P88,"-")</f>
        <v>14070.680628272</v>
      </c>
      <c r="V88" s="44">
        <f>SUM(V6:V87)</f>
        <v>103</v>
      </c>
      <c r="W88" s="42">
        <f>IFERROR(V88/P88,"-")</f>
        <v>0.2696335078534</v>
      </c>
      <c r="X88" s="190">
        <f>SUM(X6:X87)</f>
        <v>6881900</v>
      </c>
      <c r="Y88" s="190">
        <f>IFERROR(X88/P88,"-")</f>
        <v>18015.445026178</v>
      </c>
      <c r="Z88" s="190">
        <f>IFERROR(X88/V88,"-")</f>
        <v>66814.563106796</v>
      </c>
      <c r="AA88" s="190">
        <f>X88-J88</f>
        <v>1506900</v>
      </c>
      <c r="AB88" s="47">
        <f>X88/J88</f>
        <v>1.2803534883721</v>
      </c>
      <c r="AC88" s="60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9"/>
    <mergeCell ref="J25:J29"/>
    <mergeCell ref="U25:U29"/>
    <mergeCell ref="AA25:AA29"/>
    <mergeCell ref="AB25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41"/>
    <mergeCell ref="J38:J41"/>
    <mergeCell ref="U38:U41"/>
    <mergeCell ref="AA38:AA41"/>
    <mergeCell ref="AB38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81"/>
    <mergeCell ref="J78:J81"/>
    <mergeCell ref="U78:U81"/>
    <mergeCell ref="AA78:AA81"/>
    <mergeCell ref="AB78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214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0.148</v>
      </c>
      <c r="B6" s="203" t="s">
        <v>215</v>
      </c>
      <c r="C6" s="203" t="s">
        <v>216</v>
      </c>
      <c r="D6" s="203" t="s">
        <v>79</v>
      </c>
      <c r="E6" s="203" t="s">
        <v>146</v>
      </c>
      <c r="F6" s="203" t="s">
        <v>64</v>
      </c>
      <c r="G6" s="203" t="s">
        <v>217</v>
      </c>
      <c r="H6" s="90" t="s">
        <v>218</v>
      </c>
      <c r="I6" s="90" t="s">
        <v>219</v>
      </c>
      <c r="J6" s="188">
        <v>250000</v>
      </c>
      <c r="K6" s="81">
        <v>0</v>
      </c>
      <c r="L6" s="81">
        <v>0</v>
      </c>
      <c r="M6" s="81">
        <v>65</v>
      </c>
      <c r="N6" s="91">
        <v>14</v>
      </c>
      <c r="O6" s="92">
        <v>1</v>
      </c>
      <c r="P6" s="93">
        <f>N6+O6</f>
        <v>15</v>
      </c>
      <c r="Q6" s="82">
        <f>IFERROR(P6/M6,"-")</f>
        <v>0.23076923076923</v>
      </c>
      <c r="R6" s="81">
        <v>0</v>
      </c>
      <c r="S6" s="81">
        <v>6</v>
      </c>
      <c r="T6" s="82">
        <f>IFERROR(S6/(O6+P6),"-")</f>
        <v>0.375</v>
      </c>
      <c r="U6" s="182">
        <f>IFERROR(J6/SUM(P6:P7),"-")</f>
        <v>10000</v>
      </c>
      <c r="V6" s="84">
        <v>2</v>
      </c>
      <c r="W6" s="82">
        <f>IF(P6=0,"-",V6/P6)</f>
        <v>0.13333333333333</v>
      </c>
      <c r="X6" s="186">
        <v>20000</v>
      </c>
      <c r="Y6" s="187">
        <f>IFERROR(X6/P6,"-")</f>
        <v>1333.3333333333</v>
      </c>
      <c r="Z6" s="187">
        <f>IFERROR(X6/V6,"-")</f>
        <v>10000</v>
      </c>
      <c r="AA6" s="188">
        <f>SUM(X6:X7)-SUM(J6:J7)</f>
        <v>-213000</v>
      </c>
      <c r="AB6" s="85">
        <f>SUM(X6:X7)/SUM(J6:J7)</f>
        <v>0.148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</v>
      </c>
      <c r="BP6" s="121">
        <v>1</v>
      </c>
      <c r="BQ6" s="122">
        <f>IFERROR(BP6/BN6,"-")</f>
        <v>0.33333333333333</v>
      </c>
      <c r="BR6" s="123">
        <v>10000</v>
      </c>
      <c r="BS6" s="124">
        <f>IFERROR(BR6/BN6,"-")</f>
        <v>3333.3333333333</v>
      </c>
      <c r="BT6" s="125"/>
      <c r="BU6" s="125">
        <v>1</v>
      </c>
      <c r="BV6" s="125"/>
      <c r="BW6" s="126">
        <v>2</v>
      </c>
      <c r="BX6" s="127">
        <f>IF(P6=0,"",IF(BW6=0,"",(BW6/P6)))</f>
        <v>0.13333333333333</v>
      </c>
      <c r="BY6" s="128">
        <v>1</v>
      </c>
      <c r="BZ6" s="129">
        <f>IFERROR(BY6/BW6,"-")</f>
        <v>0.5</v>
      </c>
      <c r="CA6" s="130">
        <v>10000</v>
      </c>
      <c r="CB6" s="131">
        <f>IFERROR(CA6/BW6,"-")</f>
        <v>5000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220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0</v>
      </c>
      <c r="L7" s="81">
        <v>0</v>
      </c>
      <c r="M7" s="81">
        <v>27</v>
      </c>
      <c r="N7" s="91">
        <v>10</v>
      </c>
      <c r="O7" s="92">
        <v>0</v>
      </c>
      <c r="P7" s="93">
        <f>N7+O7</f>
        <v>10</v>
      </c>
      <c r="Q7" s="82">
        <f>IFERROR(P7/M7,"-")</f>
        <v>0.37037037037037</v>
      </c>
      <c r="R7" s="81">
        <v>1</v>
      </c>
      <c r="S7" s="81">
        <v>1</v>
      </c>
      <c r="T7" s="82">
        <f>IFERROR(S7/(O7+P7),"-")</f>
        <v>0.1</v>
      </c>
      <c r="U7" s="182"/>
      <c r="V7" s="84">
        <v>2</v>
      </c>
      <c r="W7" s="82">
        <f>IF(P7=0,"-",V7/P7)</f>
        <v>0.2</v>
      </c>
      <c r="X7" s="186">
        <v>17000</v>
      </c>
      <c r="Y7" s="187">
        <f>IFERROR(X7/P7,"-")</f>
        <v>1700</v>
      </c>
      <c r="Z7" s="187">
        <f>IFERROR(X7/V7,"-")</f>
        <v>8500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</v>
      </c>
      <c r="AX7" s="106">
        <v>1</v>
      </c>
      <c r="AY7" s="108">
        <f>IFERROR(AX7/AV7,"-")</f>
        <v>1</v>
      </c>
      <c r="AZ7" s="109">
        <v>11000</v>
      </c>
      <c r="BA7" s="110">
        <f>IFERROR(AZ7/AV7,"-")</f>
        <v>11000</v>
      </c>
      <c r="BB7" s="111"/>
      <c r="BC7" s="111"/>
      <c r="BD7" s="111">
        <v>1</v>
      </c>
      <c r="BE7" s="112">
        <v>5</v>
      </c>
      <c r="BF7" s="113">
        <f>IF(P7=0,"",IF(BE7=0,"",(BE7/P7)))</f>
        <v>0.5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0.3</v>
      </c>
      <c r="BY7" s="128">
        <v>1</v>
      </c>
      <c r="BZ7" s="129">
        <f>IFERROR(BY7/BW7,"-")</f>
        <v>0.33333333333333</v>
      </c>
      <c r="CA7" s="130">
        <v>6000</v>
      </c>
      <c r="CB7" s="131">
        <f>IFERROR(CA7/BW7,"-")</f>
        <v>2000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17000</v>
      </c>
      <c r="CQ7" s="141">
        <v>11000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1.02488</v>
      </c>
      <c r="B8" s="203" t="s">
        <v>221</v>
      </c>
      <c r="C8" s="203" t="s">
        <v>222</v>
      </c>
      <c r="D8" s="203" t="s">
        <v>79</v>
      </c>
      <c r="E8" s="203" t="s">
        <v>223</v>
      </c>
      <c r="F8" s="203" t="s">
        <v>64</v>
      </c>
      <c r="G8" s="203" t="s">
        <v>224</v>
      </c>
      <c r="H8" s="90" t="s">
        <v>208</v>
      </c>
      <c r="I8" s="90" t="s">
        <v>225</v>
      </c>
      <c r="J8" s="188">
        <v>200000</v>
      </c>
      <c r="K8" s="81">
        <v>0</v>
      </c>
      <c r="L8" s="81">
        <v>0</v>
      </c>
      <c r="M8" s="81">
        <v>55</v>
      </c>
      <c r="N8" s="91">
        <v>3</v>
      </c>
      <c r="O8" s="92">
        <v>0</v>
      </c>
      <c r="P8" s="93">
        <f>N8+O8</f>
        <v>3</v>
      </c>
      <c r="Q8" s="82">
        <f>IFERROR(P8/M8,"-")</f>
        <v>0.054545454545455</v>
      </c>
      <c r="R8" s="81">
        <v>1</v>
      </c>
      <c r="S8" s="81">
        <v>0</v>
      </c>
      <c r="T8" s="82">
        <f>IFERROR(S8/(O8+P8),"-")</f>
        <v>0</v>
      </c>
      <c r="U8" s="182">
        <f>IFERROR(J8/SUM(P8:P9),"-")</f>
        <v>22222.222222222</v>
      </c>
      <c r="V8" s="84">
        <v>2</v>
      </c>
      <c r="W8" s="82">
        <f>IF(P8=0,"-",V8/P8)</f>
        <v>0.66666666666667</v>
      </c>
      <c r="X8" s="186">
        <v>81000</v>
      </c>
      <c r="Y8" s="187">
        <f>IFERROR(X8/P8,"-")</f>
        <v>27000</v>
      </c>
      <c r="Z8" s="187">
        <f>IFERROR(X8/V8,"-")</f>
        <v>40500</v>
      </c>
      <c r="AA8" s="188">
        <f>SUM(X8:X9)-SUM(J8:J9)</f>
        <v>4976</v>
      </c>
      <c r="AB8" s="85">
        <f>SUM(X8:X9)/SUM(J8:J9)</f>
        <v>1.02488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0.66666666666667</v>
      </c>
      <c r="BP8" s="121">
        <v>2</v>
      </c>
      <c r="BQ8" s="122">
        <f>IFERROR(BP8/BN8,"-")</f>
        <v>1</v>
      </c>
      <c r="BR8" s="123">
        <v>81000</v>
      </c>
      <c r="BS8" s="124">
        <f>IFERROR(BR8/BN8,"-")</f>
        <v>40500</v>
      </c>
      <c r="BT8" s="125"/>
      <c r="BU8" s="125"/>
      <c r="BV8" s="125">
        <v>2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81000</v>
      </c>
      <c r="CQ8" s="141">
        <v>72000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226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0</v>
      </c>
      <c r="L9" s="81">
        <v>0</v>
      </c>
      <c r="M9" s="81">
        <v>43</v>
      </c>
      <c r="N9" s="91">
        <v>6</v>
      </c>
      <c r="O9" s="92">
        <v>0</v>
      </c>
      <c r="P9" s="93">
        <f>N9+O9</f>
        <v>6</v>
      </c>
      <c r="Q9" s="82">
        <f>IFERROR(P9/M9,"-")</f>
        <v>0.13953488372093</v>
      </c>
      <c r="R9" s="81">
        <v>1</v>
      </c>
      <c r="S9" s="81">
        <v>1</v>
      </c>
      <c r="T9" s="82">
        <f>IFERROR(S9/(O9+P9),"-")</f>
        <v>0.16666666666667</v>
      </c>
      <c r="U9" s="182"/>
      <c r="V9" s="84">
        <v>1</v>
      </c>
      <c r="W9" s="82">
        <f>IF(P9=0,"-",V9/P9)</f>
        <v>0.16666666666667</v>
      </c>
      <c r="X9" s="186">
        <v>123976</v>
      </c>
      <c r="Y9" s="187">
        <f>IFERROR(X9/P9,"-")</f>
        <v>20662.666666667</v>
      </c>
      <c r="Z9" s="187">
        <f>IFERROR(X9/V9,"-")</f>
        <v>123976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>
        <v>1</v>
      </c>
      <c r="BQ9" s="122">
        <f>IFERROR(BP9/BN9,"-")</f>
        <v>0.33333333333333</v>
      </c>
      <c r="BR9" s="123">
        <v>123976</v>
      </c>
      <c r="BS9" s="124">
        <f>IFERROR(BR9/BN9,"-")</f>
        <v>41325.333333333</v>
      </c>
      <c r="BT9" s="125"/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0.16666666666667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123976</v>
      </c>
      <c r="CQ9" s="141">
        <v>123976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0.2</v>
      </c>
      <c r="B10" s="203" t="s">
        <v>227</v>
      </c>
      <c r="C10" s="203" t="s">
        <v>228</v>
      </c>
      <c r="D10" s="203" t="s">
        <v>79</v>
      </c>
      <c r="E10" s="203" t="s">
        <v>146</v>
      </c>
      <c r="F10" s="203" t="s">
        <v>64</v>
      </c>
      <c r="G10" s="203" t="s">
        <v>229</v>
      </c>
      <c r="H10" s="90" t="s">
        <v>208</v>
      </c>
      <c r="I10" s="90" t="s">
        <v>230</v>
      </c>
      <c r="J10" s="188">
        <v>340000</v>
      </c>
      <c r="K10" s="81">
        <v>0</v>
      </c>
      <c r="L10" s="81">
        <v>0</v>
      </c>
      <c r="M10" s="81">
        <v>81</v>
      </c>
      <c r="N10" s="91">
        <v>7</v>
      </c>
      <c r="O10" s="92">
        <v>0</v>
      </c>
      <c r="P10" s="93">
        <f>N10+O10</f>
        <v>7</v>
      </c>
      <c r="Q10" s="82">
        <f>IFERROR(P10/M10,"-")</f>
        <v>0.08641975308642</v>
      </c>
      <c r="R10" s="81">
        <v>0</v>
      </c>
      <c r="S10" s="81">
        <v>2</v>
      </c>
      <c r="T10" s="82">
        <f>IFERROR(S10/(O10+P10),"-")</f>
        <v>0.28571428571429</v>
      </c>
      <c r="U10" s="182">
        <f>IFERROR(J10/SUM(P10:P11),"-")</f>
        <v>21250</v>
      </c>
      <c r="V10" s="84">
        <v>1</v>
      </c>
      <c r="W10" s="82">
        <f>IF(P10=0,"-",V10/P10)</f>
        <v>0.14285714285714</v>
      </c>
      <c r="X10" s="186">
        <v>63000</v>
      </c>
      <c r="Y10" s="187">
        <f>IFERROR(X10/P10,"-")</f>
        <v>9000</v>
      </c>
      <c r="Z10" s="187">
        <f>IFERROR(X10/V10,"-")</f>
        <v>63000</v>
      </c>
      <c r="AA10" s="188">
        <f>SUM(X10:X11)-SUM(J10:J11)</f>
        <v>-272000</v>
      </c>
      <c r="AB10" s="85">
        <f>SUM(X10:X11)/SUM(J10:J11)</f>
        <v>0.2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0.28571428571429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0.14285714285714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>
        <v>1</v>
      </c>
      <c r="BH10" s="114">
        <f>IFERROR(BG10/BE10,"-")</f>
        <v>0.5</v>
      </c>
      <c r="BI10" s="115">
        <v>63000</v>
      </c>
      <c r="BJ10" s="116">
        <f>IFERROR(BI10/BE10,"-")</f>
        <v>31500</v>
      </c>
      <c r="BK10" s="117"/>
      <c r="BL10" s="117"/>
      <c r="BM10" s="117">
        <v>1</v>
      </c>
      <c r="BN10" s="119">
        <v>2</v>
      </c>
      <c r="BO10" s="120">
        <f>IF(P10=0,"",IF(BN10=0,"",(BN10/P10)))</f>
        <v>0.28571428571429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63000</v>
      </c>
      <c r="CQ10" s="141">
        <v>63000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231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0</v>
      </c>
      <c r="L11" s="81">
        <v>0</v>
      </c>
      <c r="M11" s="81">
        <v>15</v>
      </c>
      <c r="N11" s="91">
        <v>9</v>
      </c>
      <c r="O11" s="92">
        <v>0</v>
      </c>
      <c r="P11" s="93">
        <f>N11+O11</f>
        <v>9</v>
      </c>
      <c r="Q11" s="82">
        <f>IFERROR(P11/M11,"-")</f>
        <v>0.6</v>
      </c>
      <c r="R11" s="81">
        <v>1</v>
      </c>
      <c r="S11" s="81">
        <v>1</v>
      </c>
      <c r="T11" s="82">
        <f>IFERROR(S11/(O11+P11),"-")</f>
        <v>0.11111111111111</v>
      </c>
      <c r="U11" s="182"/>
      <c r="V11" s="84">
        <v>1</v>
      </c>
      <c r="W11" s="82">
        <f>IF(P11=0,"-",V11/P11)</f>
        <v>0.11111111111111</v>
      </c>
      <c r="X11" s="186">
        <v>5000</v>
      </c>
      <c r="Y11" s="187">
        <f>IFERROR(X11/P11,"-")</f>
        <v>555.55555555556</v>
      </c>
      <c r="Z11" s="187">
        <f>IFERROR(X11/V11,"-")</f>
        <v>5000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0.11111111111111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0.22222222222222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0.11111111111111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0.22222222222222</v>
      </c>
      <c r="BP11" s="121">
        <v>1</v>
      </c>
      <c r="BQ11" s="122">
        <f>IFERROR(BP11/BN11,"-")</f>
        <v>0.5</v>
      </c>
      <c r="BR11" s="123">
        <v>5000</v>
      </c>
      <c r="BS11" s="124">
        <f>IFERROR(BR11/BN11,"-")</f>
        <v>2500</v>
      </c>
      <c r="BT11" s="125">
        <v>1</v>
      </c>
      <c r="BU11" s="125"/>
      <c r="BV11" s="125"/>
      <c r="BW11" s="126">
        <v>3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5000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0.3923746835443</v>
      </c>
      <c r="B14" s="39"/>
      <c r="C14" s="39"/>
      <c r="D14" s="39"/>
      <c r="E14" s="39"/>
      <c r="F14" s="39"/>
      <c r="G14" s="40" t="s">
        <v>232</v>
      </c>
      <c r="H14" s="40"/>
      <c r="I14" s="40"/>
      <c r="J14" s="190">
        <f>SUM(J6:J13)</f>
        <v>790000</v>
      </c>
      <c r="K14" s="41">
        <f>SUM(K6:K13)</f>
        <v>0</v>
      </c>
      <c r="L14" s="41">
        <f>SUM(L6:L13)</f>
        <v>0</v>
      </c>
      <c r="M14" s="41">
        <f>SUM(M6:M13)</f>
        <v>286</v>
      </c>
      <c r="N14" s="41">
        <f>SUM(N6:N13)</f>
        <v>49</v>
      </c>
      <c r="O14" s="41">
        <f>SUM(O6:O13)</f>
        <v>1</v>
      </c>
      <c r="P14" s="41">
        <f>SUM(P6:P13)</f>
        <v>50</v>
      </c>
      <c r="Q14" s="42">
        <f>IFERROR(P14/M14,"-")</f>
        <v>0.17482517482517</v>
      </c>
      <c r="R14" s="78">
        <f>SUM(R6:R13)</f>
        <v>4</v>
      </c>
      <c r="S14" s="78">
        <f>SUM(S6:S13)</f>
        <v>11</v>
      </c>
      <c r="T14" s="42">
        <f>IFERROR(R14/P14,"-")</f>
        <v>0.08</v>
      </c>
      <c r="U14" s="184">
        <f>IFERROR(J14/P14,"-")</f>
        <v>15800</v>
      </c>
      <c r="V14" s="44">
        <f>SUM(V6:V13)</f>
        <v>9</v>
      </c>
      <c r="W14" s="42">
        <f>IFERROR(V14/P14,"-")</f>
        <v>0.18</v>
      </c>
      <c r="X14" s="190">
        <f>SUM(X6:X13)</f>
        <v>309976</v>
      </c>
      <c r="Y14" s="190">
        <f>IFERROR(X14/P14,"-")</f>
        <v>6199.52</v>
      </c>
      <c r="Z14" s="190">
        <f>IFERROR(X14/V14,"-")</f>
        <v>34441.777777778</v>
      </c>
      <c r="AA14" s="190">
        <f>X14-J14</f>
        <v>-480024</v>
      </c>
      <c r="AB14" s="47">
        <f>X14/J14</f>
        <v>0.3923746835443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