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<sst xmlns="http://schemas.openxmlformats.org/spreadsheetml/2006/main" uniqueCount="240">
  <si>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</si>
  <si>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</si>
  <si>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</si>
  <si>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</si>
  <si>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</si>
  <si>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</si>
  <si>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</si>
  <si>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</si>
  <si>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</si>
  <si>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</si>
  <si>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</si>
  <si>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</si>
  <si>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</si>
  <si>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</si>
  <si>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</si>
  <si>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</si>
  <si>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</si>
  <si>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</si>
  <si>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</si>
  <si>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</si>
  <si>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</si>
  <si>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</si>
  <si>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</si>
  <si>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</si>
  <si>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</si>
  <si>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04月</t>
  </si>
  <si>
    <t>アイメール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</si>
  <si>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</si>
  <si>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</si>
  <si>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</si>
  <si>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</si>
  <si>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</si>
  <si>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</si>
  <si>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</si>
  <si>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</si>
  <si>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</si>
  <si>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</si>
  <si>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</si>
  <si>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</si>
  <si>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</si>
  <si>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</si>
  <si>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</si>
  <si>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</si>
  <si>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</si>
  <si>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</si>
  <si>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</si>
  <si>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</si>
  <si>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</si>
  <si>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</si>
  <si>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</si>
  <si>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</si>
  <si>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</si>
  <si>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</si>
  <si>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</si>
  <si>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</si>
  <si>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</si>
  <si>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</si>
  <si>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</si>
  <si>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</si>
  <si>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</si>
  <si>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</si>
  <si>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sms_u979</t>
  </si>
  <si>
    <t>右女３</t>
  </si>
  <si>
    <t>男の夢をかなえます 超美熟女から逆指名</t>
  </si>
  <si>
    <t>i34</t>
  </si>
  <si>
    <t>スポニチ関東</t>
  </si>
  <si>
    <t>4C煙突</t>
  </si>
  <si>
    <t>4月14日(日)</t>
  </si>
  <si>
    <t>sms_u980</t>
  </si>
  <si>
    <t>恋愛経験は不要！女性がリードしてくれます！</t>
  </si>
  <si>
    <t>スポニチ関西</t>
  </si>
  <si>
    <t>sms_u981</t>
  </si>
  <si>
    <t>スポニチ西部</t>
  </si>
  <si>
    <t>sms_u982</t>
  </si>
  <si>
    <t>スポニチ北海道</t>
  </si>
  <si>
    <t>smss1604</t>
  </si>
  <si>
    <t>(空電共通)</t>
  </si>
  <si>
    <t>空電</t>
  </si>
  <si>
    <t>空電(共通)</t>
  </si>
  <si>
    <t>sms_u983</t>
  </si>
  <si>
    <t>サンスポ関西</t>
  </si>
  <si>
    <t>4C終面全5段</t>
  </si>
  <si>
    <t>4月07日(日)</t>
  </si>
  <si>
    <t>smss1605</t>
  </si>
  <si>
    <t>sms_u984</t>
  </si>
  <si>
    <t>黒：右女３</t>
  </si>
  <si>
    <t>GOGO(i31)</t>
  </si>
  <si>
    <t>サンスポ関東</t>
  </si>
  <si>
    <t>全5段</t>
  </si>
  <si>
    <t>4月20日(土)</t>
  </si>
  <si>
    <t>smss1606</t>
  </si>
  <si>
    <t>sms_u985</t>
  </si>
  <si>
    <t>雑誌版</t>
  </si>
  <si>
    <t>求む！５０歳以上の女性と…</t>
  </si>
  <si>
    <t>i38</t>
  </si>
  <si>
    <t>4月28日(日)</t>
  </si>
  <si>
    <t>smss1607</t>
  </si>
  <si>
    <t>sms_u986</t>
  </si>
  <si>
    <t>記事風版</t>
  </si>
  <si>
    <t>スポーツ報知関東</t>
  </si>
  <si>
    <t>全5段つかみ4回</t>
  </si>
  <si>
    <t>4月03日(水)</t>
  </si>
  <si>
    <t>smss1608</t>
  </si>
  <si>
    <t>sms_u987</t>
  </si>
  <si>
    <t>黒：C版</t>
  </si>
  <si>
    <t>女性からナンパしてほしい…</t>
  </si>
  <si>
    <t>4月10日(水)</t>
  </si>
  <si>
    <t>smss1609</t>
  </si>
  <si>
    <t>sms_u988</t>
  </si>
  <si>
    <t>私みたいなおばさんが初めてで後悔しない?</t>
  </si>
  <si>
    <t>smss1610</t>
  </si>
  <si>
    <t>sms_u989</t>
  </si>
  <si>
    <t>出会い懇願！私たち（この歳でも）真剣なんです</t>
  </si>
  <si>
    <t>4月18日(木)</t>
  </si>
  <si>
    <t>smss1611</t>
  </si>
  <si>
    <t>sms_u990</t>
  </si>
  <si>
    <t>スポーツ報知関西</t>
  </si>
  <si>
    <t>つかみ</t>
  </si>
  <si>
    <t>smss1612</t>
  </si>
  <si>
    <t>sms_u991</t>
  </si>
  <si>
    <t>smss1613</t>
  </si>
  <si>
    <t>sms_u992</t>
  </si>
  <si>
    <t>私みたいなおばさんが初めてで後悔しない</t>
  </si>
  <si>
    <t>smss1614</t>
  </si>
  <si>
    <t>sms_u993</t>
  </si>
  <si>
    <t>smss1615</t>
  </si>
  <si>
    <t>sms_u994</t>
  </si>
  <si>
    <t>①求む！５０歳以上の女性と…</t>
  </si>
  <si>
    <t>デイリースポーツ関西</t>
  </si>
  <si>
    <t>半2段つかみ20段保証</t>
  </si>
  <si>
    <t>20段保証</t>
  </si>
  <si>
    <t>sms_u995</t>
  </si>
  <si>
    <t>②もう５０代の熟女だけど、試しに付き合ってみる？</t>
  </si>
  <si>
    <t>sms_u996</t>
  </si>
  <si>
    <t>③男の夢をかなえます 超美熟女から逆指名</t>
  </si>
  <si>
    <t>smss1616</t>
  </si>
  <si>
    <t>sms_u997</t>
  </si>
  <si>
    <t>東スポ 8回セット</t>
  </si>
  <si>
    <t>半2段金土</t>
  </si>
  <si>
    <t>4/1～</t>
  </si>
  <si>
    <t>sms_u998</t>
  </si>
  <si>
    <t>sms_u999</t>
  </si>
  <si>
    <t>smss1617</t>
  </si>
  <si>
    <t>sms_w001</t>
  </si>
  <si>
    <t>C版</t>
  </si>
  <si>
    <t>4月04日(木)</t>
  </si>
  <si>
    <t>smss1618</t>
  </si>
  <si>
    <t>sms_w002</t>
  </si>
  <si>
    <t>smss1619</t>
  </si>
  <si>
    <t>sms_w003</t>
  </si>
  <si>
    <t>smss1620</t>
  </si>
  <si>
    <t>sms_w004</t>
  </si>
  <si>
    <t>4月05日(金)</t>
  </si>
  <si>
    <t>smss1621</t>
  </si>
  <si>
    <t>sms_w005</t>
  </si>
  <si>
    <t>トゥギャザーする女性をゲットしようぜ！</t>
  </si>
  <si>
    <t>smss1622</t>
  </si>
  <si>
    <t>sms_w006</t>
  </si>
  <si>
    <t>熟女版</t>
  </si>
  <si>
    <t>4月21日(日)</t>
  </si>
  <si>
    <t>smss1623</t>
  </si>
  <si>
    <t>sms_w007</t>
  </si>
  <si>
    <t>漫画版</t>
  </si>
  <si>
    <t>4月29日(月)</t>
  </si>
  <si>
    <t>smss1624</t>
  </si>
  <si>
    <t>sms_w008</t>
  </si>
  <si>
    <t>女性と出会って５分で</t>
  </si>
  <si>
    <t>smss1625</t>
  </si>
  <si>
    <t>sms_w009</t>
  </si>
  <si>
    <t>smss1626</t>
  </si>
  <si>
    <t>sms_w010</t>
  </si>
  <si>
    <t>ニッカン関東</t>
  </si>
  <si>
    <t>smss1627</t>
  </si>
  <si>
    <t>sms_w011</t>
  </si>
  <si>
    <t>ニッカン関東 平日</t>
  </si>
  <si>
    <t>4月24日(水)</t>
  </si>
  <si>
    <t>smss1628</t>
  </si>
  <si>
    <t>sms_w012</t>
  </si>
  <si>
    <t>４コマ漫画版</t>
  </si>
  <si>
    <t>ニッカン関東 休刊日</t>
  </si>
  <si>
    <t>4月15日(月)</t>
  </si>
  <si>
    <t>smss1629</t>
  </si>
  <si>
    <t>sms_w013</t>
  </si>
  <si>
    <t>五十路女性から逆指名</t>
  </si>
  <si>
    <t>ニッカン関西</t>
  </si>
  <si>
    <t>smss1630</t>
  </si>
  <si>
    <t>sms_w014</t>
  </si>
  <si>
    <t>黒：記事風版</t>
  </si>
  <si>
    <t>4月27日(土)</t>
  </si>
  <si>
    <t>smss1631</t>
  </si>
  <si>
    <t>sms_w015</t>
  </si>
  <si>
    <t>九スポ</t>
  </si>
  <si>
    <t>smss1632</t>
  </si>
  <si>
    <t>sms_w016</t>
  </si>
  <si>
    <t>4月13日(土)</t>
  </si>
  <si>
    <t>smss1633</t>
  </si>
  <si>
    <t>sms_w017</t>
  </si>
  <si>
    <t>スポーツ報知関東 1回目</t>
  </si>
  <si>
    <t>4C終面雑報</t>
  </si>
  <si>
    <t>smss1634</t>
  </si>
  <si>
    <t>sms_w018</t>
  </si>
  <si>
    <t>スポーツ報知関東 2回目</t>
  </si>
  <si>
    <t>4月09日(火)</t>
  </si>
  <si>
    <t>smss1635</t>
  </si>
  <si>
    <t>sms_w019</t>
  </si>
  <si>
    <t>東スポ・大スポ・中京スポ・九スポ</t>
  </si>
  <si>
    <t>記事枠</t>
  </si>
  <si>
    <t>4月25日(木)</t>
  </si>
  <si>
    <t>smss1636</t>
  </si>
  <si>
    <t>sms_w020</t>
  </si>
  <si>
    <t>東スポ GW特価</t>
  </si>
  <si>
    <t>5月01日(水)</t>
  </si>
  <si>
    <t>smss1637</t>
  </si>
  <si>
    <t>sms_w021</t>
  </si>
  <si>
    <t>smss1638</t>
  </si>
  <si>
    <t>sms_w022</t>
  </si>
  <si>
    <t>右女3</t>
  </si>
  <si>
    <t>中京スポーツ</t>
  </si>
  <si>
    <t>4月12日(金)</t>
  </si>
  <si>
    <t>smss1639</t>
  </si>
  <si>
    <t>sms_w023</t>
  </si>
  <si>
    <t>黒・漫画版</t>
  </si>
  <si>
    <t>依存症男性急増中！</t>
  </si>
  <si>
    <t>smss1640</t>
  </si>
  <si>
    <t>新聞 TOTAL</t>
  </si>
  <si>
    <t>●雑誌 広告</t>
  </si>
  <si>
    <t>sms_u977</t>
  </si>
  <si>
    <t>ぶんか社</t>
  </si>
  <si>
    <t>EXMAX</t>
  </si>
  <si>
    <t>表4</t>
  </si>
  <si>
    <t>4月26日(金)</t>
  </si>
  <si>
    <t>smss1602</t>
  </si>
  <si>
    <t>sms_u978</t>
  </si>
  <si>
    <t>光文社</t>
  </si>
  <si>
    <t>もう５０代の熟女だけど、試しに付き合ってみる？</t>
  </si>
  <si>
    <t>FLASH</t>
  </si>
  <si>
    <t>1C2P</t>
  </si>
  <si>
    <t>4月16日(火)</t>
  </si>
  <si>
    <t>smss1603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</si>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</sst>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81</v>
      </c>
      <c r="D6" s="195">
        <v>5825000</v>
      </c>
      <c r="E6" s="81">
        <v>0</v>
      </c>
      <c r="F6" s="81">
        <v>0</v>
      </c>
      <c r="G6" s="81">
        <v>3238</v>
      </c>
      <c r="H6" s="91">
        <v>385</v>
      </c>
      <c r="I6" s="92">
        <v>2</v>
      </c>
      <c r="J6" s="145">
        <f>H6+I6</f>
        <v>387</v>
      </c>
      <c r="K6" s="82">
        <f>IFERROR(J6/G6,"-")</f>
        <v>0.11951822112415</v>
      </c>
      <c r="L6" s="81">
        <v>26</v>
      </c>
      <c r="M6" s="81">
        <v>95</v>
      </c>
      <c r="N6" s="82">
        <f>IFERROR(L6/J6,"-")</f>
        <v>0.0671834625323</v>
      </c>
      <c r="O6" s="83">
        <f>IFERROR(D6/J6,"-")</f>
        <v>15051.679586563</v>
      </c>
      <c r="P6" s="84">
        <v>85</v>
      </c>
      <c r="Q6" s="82">
        <f>IFERROR(P6/J6,"-")</f>
        <v>0.21963824289406</v>
      </c>
      <c r="R6" s="200">
        <v>6992701</v>
      </c>
      <c r="S6" s="201">
        <f>IFERROR(R6/J6,"-")</f>
        <v>18068.994832041</v>
      </c>
      <c r="T6" s="201">
        <f>IFERROR(R6/P6,"-")</f>
        <v>82267.070588235</v>
      </c>
      <c r="U6" s="195">
        <f>IFERROR(R6-D6,"-")</f>
        <v>1167701</v>
      </c>
      <c r="V6" s="85">
        <f>R6/D6</f>
        <v>1.2004636909871</v>
      </c>
      <c r="W6" s="79"/>
      <c r="X6" s="144"/>
    </row>
    <row r="7" spans="1:24">
      <c r="A7" s="80"/>
      <c r="B7" s="86" t="s">
        <v>24</v>
      </c>
      <c r="C7" s="86">
        <v>4</v>
      </c>
      <c r="D7" s="195">
        <v>480000</v>
      </c>
      <c r="E7" s="81">
        <v>0</v>
      </c>
      <c r="F7" s="81">
        <v>0</v>
      </c>
      <c r="G7" s="81">
        <v>166</v>
      </c>
      <c r="H7" s="91">
        <v>39</v>
      </c>
      <c r="I7" s="92">
        <v>0</v>
      </c>
      <c r="J7" s="145">
        <f>H7+I7</f>
        <v>39</v>
      </c>
      <c r="K7" s="82">
        <f>IFERROR(J7/G7,"-")</f>
        <v>0.23493975903614</v>
      </c>
      <c r="L7" s="81">
        <v>1</v>
      </c>
      <c r="M7" s="81">
        <v>8</v>
      </c>
      <c r="N7" s="82">
        <f>IFERROR(L7/J7,"-")</f>
        <v>0.025641025641026</v>
      </c>
      <c r="O7" s="83">
        <f>IFERROR(D7/J7,"-")</f>
        <v>12307.692307692</v>
      </c>
      <c r="P7" s="84">
        <v>4</v>
      </c>
      <c r="Q7" s="82">
        <f>IFERROR(P7/J7,"-")</f>
        <v>0.1025641025641</v>
      </c>
      <c r="R7" s="200">
        <v>385000</v>
      </c>
      <c r="S7" s="201">
        <f>IFERROR(R7/J7,"-")</f>
        <v>9871.7948717949</v>
      </c>
      <c r="T7" s="201">
        <f>IFERROR(R7/P7,"-")</f>
        <v>96250</v>
      </c>
      <c r="U7" s="195">
        <f>IFERROR(R7-D7,"-")</f>
        <v>-95000</v>
      </c>
      <c r="V7" s="85">
        <f>R7/D7</f>
        <v>0.80208333333333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6305000</v>
      </c>
      <c r="E10" s="41">
        <f>SUM(E6:E8)</f>
        <v>0</v>
      </c>
      <c r="F10" s="41">
        <f>SUM(F6:F8)</f>
        <v>0</v>
      </c>
      <c r="G10" s="41">
        <f>SUM(G6:G8)</f>
        <v>3404</v>
      </c>
      <c r="H10" s="41">
        <f>SUM(H6:H8)</f>
        <v>424</v>
      </c>
      <c r="I10" s="41">
        <f>SUM(I6:I8)</f>
        <v>2</v>
      </c>
      <c r="J10" s="41">
        <f>SUM(J6:J8)</f>
        <v>426</v>
      </c>
      <c r="K10" s="42">
        <f>IFERROR(J10/G10,"-")</f>
        <v>0.12514688601645</v>
      </c>
      <c r="L10" s="78">
        <f>SUM(L6:L8)</f>
        <v>27</v>
      </c>
      <c r="M10" s="78">
        <f>SUM(M6:M8)</f>
        <v>103</v>
      </c>
      <c r="N10" s="42">
        <f>IFERROR(L10/J10,"-")</f>
        <v>0.063380281690141</v>
      </c>
      <c r="O10" s="43">
        <f>IFERROR(D10/J10,"-")</f>
        <v>14800.469483568</v>
      </c>
      <c r="P10" s="44">
        <f>SUM(P6:P8)</f>
        <v>89</v>
      </c>
      <c r="Q10" s="42">
        <f>IFERROR(P10/J10,"-")</f>
        <v>0.20892018779343</v>
      </c>
      <c r="R10" s="45">
        <f>SUM(R6:R8)</f>
        <v>7377701</v>
      </c>
      <c r="S10" s="45">
        <f>IFERROR(R10/J10,"-")</f>
        <v>17318.546948357</v>
      </c>
      <c r="T10" s="45">
        <f>IFERROR(R10/P10,"-")</f>
        <v>82895.516853933</v>
      </c>
      <c r="U10" s="46">
        <f>SUM(U6:U8)</f>
        <v>1072701</v>
      </c>
      <c r="V10" s="47">
        <f>IFERROR(R10/D10,"-")</f>
        <v>1.1701349722443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0.28235294117647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850000</v>
      </c>
      <c r="K6" s="81">
        <v>0</v>
      </c>
      <c r="L6" s="81">
        <v>0</v>
      </c>
      <c r="M6" s="81">
        <v>108</v>
      </c>
      <c r="N6" s="91">
        <v>7</v>
      </c>
      <c r="O6" s="92">
        <v>0</v>
      </c>
      <c r="P6" s="93">
        <f>N6+O6</f>
        <v>7</v>
      </c>
      <c r="Q6" s="82">
        <f>IFERROR(P6/M6,"-")</f>
        <v>0.064814814814815</v>
      </c>
      <c r="R6" s="81">
        <v>0</v>
      </c>
      <c r="S6" s="81">
        <v>4</v>
      </c>
      <c r="T6" s="82">
        <f>IFERROR(S6/(O6+P6),"-")</f>
        <v>0.57142857142857</v>
      </c>
      <c r="U6" s="182">
        <f>IFERROR(J6/SUM(P6:P10),"-")</f>
        <v>22972.972972973</v>
      </c>
      <c r="V6" s="84">
        <v>3</v>
      </c>
      <c r="W6" s="82">
        <f>IF(P6=0,"-",V6/P6)</f>
        <v>0.42857142857143</v>
      </c>
      <c r="X6" s="186">
        <v>100000</v>
      </c>
      <c r="Y6" s="187">
        <f>IFERROR(X6/P6,"-")</f>
        <v>14285.714285714</v>
      </c>
      <c r="Z6" s="187">
        <f>IFERROR(X6/V6,"-")</f>
        <v>33333.333333333</v>
      </c>
      <c r="AA6" s="188">
        <f>SUM(X6:X10)-SUM(J6:J10)</f>
        <v>-610000</v>
      </c>
      <c r="AB6" s="85">
        <f>SUM(X6:X10)/SUM(J6:J10)</f>
        <v>0.28235294117647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2</v>
      </c>
      <c r="AW6" s="107">
        <f>IF(P6=0,"",IF(AV6=0,"",(AV6/P6)))</f>
        <v>0.28571428571429</v>
      </c>
      <c r="AX6" s="106">
        <v>1</v>
      </c>
      <c r="AY6" s="108">
        <f>IFERROR(AX6/AV6,"-")</f>
        <v>0.5</v>
      </c>
      <c r="AZ6" s="109">
        <v>5000</v>
      </c>
      <c r="BA6" s="110">
        <f>IFERROR(AZ6/AV6,"-")</f>
        <v>2500</v>
      </c>
      <c r="BB6" s="111">
        <v>1</v>
      </c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0.14285714285714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4</v>
      </c>
      <c r="BX6" s="127">
        <f>IF(P6=0,"",IF(BW6=0,"",(BW6/P6)))</f>
        <v>0.57142857142857</v>
      </c>
      <c r="BY6" s="128">
        <v>2</v>
      </c>
      <c r="BZ6" s="129">
        <f>IFERROR(BY6/BW6,"-")</f>
        <v>0.5</v>
      </c>
      <c r="CA6" s="130">
        <v>95000</v>
      </c>
      <c r="CB6" s="131">
        <f>IFERROR(CA6/BW6,"-")</f>
        <v>23750</v>
      </c>
      <c r="CC6" s="132">
        <v>1</v>
      </c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100000</v>
      </c>
      <c r="CQ6" s="141">
        <v>90000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69</v>
      </c>
      <c r="F7" s="203" t="s">
        <v>64</v>
      </c>
      <c r="G7" s="203" t="s">
        <v>70</v>
      </c>
      <c r="H7" s="90" t="s">
        <v>66</v>
      </c>
      <c r="I7" s="204" t="s">
        <v>67</v>
      </c>
      <c r="J7" s="188"/>
      <c r="K7" s="81">
        <v>0</v>
      </c>
      <c r="L7" s="81">
        <v>0</v>
      </c>
      <c r="M7" s="81">
        <v>90</v>
      </c>
      <c r="N7" s="91">
        <v>9</v>
      </c>
      <c r="O7" s="92">
        <v>0</v>
      </c>
      <c r="P7" s="93">
        <f>N7+O7</f>
        <v>9</v>
      </c>
      <c r="Q7" s="82">
        <f>IFERROR(P7/M7,"-")</f>
        <v>0.1</v>
      </c>
      <c r="R7" s="81">
        <v>0</v>
      </c>
      <c r="S7" s="81">
        <v>3</v>
      </c>
      <c r="T7" s="82">
        <f>IFERROR(S7/(O7+P7),"-")</f>
        <v>0.33333333333333</v>
      </c>
      <c r="U7" s="182"/>
      <c r="V7" s="84">
        <v>2</v>
      </c>
      <c r="W7" s="82">
        <f>IF(P7=0,"-",V7/P7)</f>
        <v>0.22222222222222</v>
      </c>
      <c r="X7" s="186">
        <v>18000</v>
      </c>
      <c r="Y7" s="187">
        <f>IFERROR(X7/P7,"-")</f>
        <v>2000</v>
      </c>
      <c r="Z7" s="187">
        <f>IFERROR(X7/V7,"-")</f>
        <v>9000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4</v>
      </c>
      <c r="BF7" s="113">
        <f>IF(P7=0,"",IF(BE7=0,"",(BE7/P7)))</f>
        <v>0.44444444444444</v>
      </c>
      <c r="BG7" s="112">
        <v>1</v>
      </c>
      <c r="BH7" s="114">
        <f>IFERROR(BG7/BE7,"-")</f>
        <v>0.25</v>
      </c>
      <c r="BI7" s="115">
        <v>3000</v>
      </c>
      <c r="BJ7" s="116">
        <f>IFERROR(BI7/BE7,"-")</f>
        <v>750</v>
      </c>
      <c r="BK7" s="117">
        <v>1</v>
      </c>
      <c r="BL7" s="117"/>
      <c r="BM7" s="117"/>
      <c r="BN7" s="119">
        <v>2</v>
      </c>
      <c r="BO7" s="120">
        <f>IF(P7=0,"",IF(BN7=0,"",(BN7/P7)))</f>
        <v>0.22222222222222</v>
      </c>
      <c r="BP7" s="121">
        <v>1</v>
      </c>
      <c r="BQ7" s="122">
        <f>IFERROR(BP7/BN7,"-")</f>
        <v>0.5</v>
      </c>
      <c r="BR7" s="123">
        <v>15000</v>
      </c>
      <c r="BS7" s="124">
        <f>IFERROR(BR7/BN7,"-")</f>
        <v>7500</v>
      </c>
      <c r="BT7" s="125"/>
      <c r="BU7" s="125"/>
      <c r="BV7" s="125">
        <v>1</v>
      </c>
      <c r="BW7" s="126">
        <v>2</v>
      </c>
      <c r="BX7" s="127">
        <f>IF(P7=0,"",IF(BW7=0,"",(BW7/P7)))</f>
        <v>0.22222222222222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0.11111111111111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2</v>
      </c>
      <c r="CP7" s="141">
        <v>18000</v>
      </c>
      <c r="CQ7" s="141">
        <v>15000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71</v>
      </c>
      <c r="C8" s="203"/>
      <c r="D8" s="203" t="s">
        <v>62</v>
      </c>
      <c r="E8" s="203" t="s">
        <v>63</v>
      </c>
      <c r="F8" s="203" t="s">
        <v>64</v>
      </c>
      <c r="G8" s="203" t="s">
        <v>72</v>
      </c>
      <c r="H8" s="90" t="s">
        <v>66</v>
      </c>
      <c r="I8" s="204" t="s">
        <v>67</v>
      </c>
      <c r="J8" s="188"/>
      <c r="K8" s="81">
        <v>0</v>
      </c>
      <c r="L8" s="81">
        <v>0</v>
      </c>
      <c r="M8" s="81">
        <v>31</v>
      </c>
      <c r="N8" s="91">
        <v>3</v>
      </c>
      <c r="O8" s="92">
        <v>0</v>
      </c>
      <c r="P8" s="93">
        <f>N8+O8</f>
        <v>3</v>
      </c>
      <c r="Q8" s="82">
        <f>IFERROR(P8/M8,"-")</f>
        <v>0.096774193548387</v>
      </c>
      <c r="R8" s="81">
        <v>0</v>
      </c>
      <c r="S8" s="81">
        <v>0</v>
      </c>
      <c r="T8" s="82">
        <f>IFERROR(S8/(O8+P8),"-")</f>
        <v>0</v>
      </c>
      <c r="U8" s="182"/>
      <c r="V8" s="84">
        <v>1</v>
      </c>
      <c r="W8" s="82">
        <f>IF(P8=0,"-",V8/P8)</f>
        <v>0.33333333333333</v>
      </c>
      <c r="X8" s="186">
        <v>3000</v>
      </c>
      <c r="Y8" s="187">
        <f>IFERROR(X8/P8,"-")</f>
        <v>1000</v>
      </c>
      <c r="Z8" s="187">
        <f>IFERROR(X8/V8,"-")</f>
        <v>3000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0.33333333333333</v>
      </c>
      <c r="BG8" s="112">
        <v>1</v>
      </c>
      <c r="BH8" s="114">
        <f>IFERROR(BG8/BE8,"-")</f>
        <v>1</v>
      </c>
      <c r="BI8" s="115">
        <v>3000</v>
      </c>
      <c r="BJ8" s="116">
        <f>IFERROR(BI8/BE8,"-")</f>
        <v>3000</v>
      </c>
      <c r="BK8" s="117">
        <v>1</v>
      </c>
      <c r="BL8" s="117"/>
      <c r="BM8" s="117"/>
      <c r="BN8" s="119">
        <v>2</v>
      </c>
      <c r="BO8" s="120">
        <f>IF(P8=0,"",IF(BN8=0,"",(BN8/P8)))</f>
        <v>0.66666666666667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3000</v>
      </c>
      <c r="CQ8" s="141">
        <v>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 t="s">
        <v>62</v>
      </c>
      <c r="E9" s="203" t="s">
        <v>69</v>
      </c>
      <c r="F9" s="203" t="s">
        <v>64</v>
      </c>
      <c r="G9" s="203" t="s">
        <v>74</v>
      </c>
      <c r="H9" s="90" t="s">
        <v>66</v>
      </c>
      <c r="I9" s="204" t="s">
        <v>67</v>
      </c>
      <c r="J9" s="188"/>
      <c r="K9" s="81">
        <v>0</v>
      </c>
      <c r="L9" s="81">
        <v>0</v>
      </c>
      <c r="M9" s="81">
        <v>15</v>
      </c>
      <c r="N9" s="91">
        <v>0</v>
      </c>
      <c r="O9" s="92">
        <v>0</v>
      </c>
      <c r="P9" s="93">
        <f>N9+O9</f>
        <v>0</v>
      </c>
      <c r="Q9" s="82">
        <f>IFERROR(P9/M9,"-")</f>
        <v>0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75</v>
      </c>
      <c r="C10" s="203"/>
      <c r="D10" s="203" t="s">
        <v>76</v>
      </c>
      <c r="E10" s="203" t="s">
        <v>76</v>
      </c>
      <c r="F10" s="203" t="s">
        <v>77</v>
      </c>
      <c r="G10" s="203" t="s">
        <v>78</v>
      </c>
      <c r="H10" s="90"/>
      <c r="I10" s="90"/>
      <c r="J10" s="188"/>
      <c r="K10" s="81">
        <v>0</v>
      </c>
      <c r="L10" s="81">
        <v>0</v>
      </c>
      <c r="M10" s="81">
        <v>54</v>
      </c>
      <c r="N10" s="91">
        <v>18</v>
      </c>
      <c r="O10" s="92">
        <v>0</v>
      </c>
      <c r="P10" s="93">
        <f>N10+O10</f>
        <v>18</v>
      </c>
      <c r="Q10" s="82">
        <f>IFERROR(P10/M10,"-")</f>
        <v>0.33333333333333</v>
      </c>
      <c r="R10" s="81">
        <v>0</v>
      </c>
      <c r="S10" s="81">
        <v>1</v>
      </c>
      <c r="T10" s="82">
        <f>IFERROR(S10/(O10+P10),"-")</f>
        <v>0.055555555555556</v>
      </c>
      <c r="U10" s="182"/>
      <c r="V10" s="84">
        <v>4</v>
      </c>
      <c r="W10" s="82">
        <f>IF(P10=0,"-",V10/P10)</f>
        <v>0.22222222222222</v>
      </c>
      <c r="X10" s="186">
        <v>119000</v>
      </c>
      <c r="Y10" s="187">
        <f>IFERROR(X10/P10,"-")</f>
        <v>6611.1111111111</v>
      </c>
      <c r="Z10" s="187">
        <f>IFERROR(X10/V10,"-")</f>
        <v>29750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0.055555555555556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1</v>
      </c>
      <c r="BF10" s="113">
        <f>IF(P10=0,"",IF(BE10=0,"",(BE10/P10)))</f>
        <v>0.055555555555556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8</v>
      </c>
      <c r="BO10" s="120">
        <f>IF(P10=0,"",IF(BN10=0,"",(BN10/P10)))</f>
        <v>0.44444444444444</v>
      </c>
      <c r="BP10" s="121">
        <v>3</v>
      </c>
      <c r="BQ10" s="122">
        <f>IFERROR(BP10/BN10,"-")</f>
        <v>0.375</v>
      </c>
      <c r="BR10" s="123">
        <v>91000</v>
      </c>
      <c r="BS10" s="124">
        <f>IFERROR(BR10/BN10,"-")</f>
        <v>11375</v>
      </c>
      <c r="BT10" s="125">
        <v>1</v>
      </c>
      <c r="BU10" s="125"/>
      <c r="BV10" s="125">
        <v>2</v>
      </c>
      <c r="BW10" s="126">
        <v>8</v>
      </c>
      <c r="BX10" s="127">
        <f>IF(P10=0,"",IF(BW10=0,"",(BW10/P10)))</f>
        <v>0.44444444444444</v>
      </c>
      <c r="BY10" s="128">
        <v>1</v>
      </c>
      <c r="BZ10" s="129">
        <f>IFERROR(BY10/BW10,"-")</f>
        <v>0.125</v>
      </c>
      <c r="CA10" s="130">
        <v>28000</v>
      </c>
      <c r="CB10" s="131">
        <f>IFERROR(CA10/BW10,"-")</f>
        <v>3500</v>
      </c>
      <c r="CC10" s="132"/>
      <c r="CD10" s="132"/>
      <c r="CE10" s="132">
        <v>1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4</v>
      </c>
      <c r="CP10" s="141">
        <v>119000</v>
      </c>
      <c r="CQ10" s="141">
        <v>65000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1.7350877192982</v>
      </c>
      <c r="B11" s="203" t="s">
        <v>79</v>
      </c>
      <c r="C11" s="203"/>
      <c r="D11" s="203" t="s">
        <v>62</v>
      </c>
      <c r="E11" s="203" t="s">
        <v>63</v>
      </c>
      <c r="F11" s="203" t="s">
        <v>64</v>
      </c>
      <c r="G11" s="203" t="s">
        <v>80</v>
      </c>
      <c r="H11" s="90" t="s">
        <v>81</v>
      </c>
      <c r="I11" s="204" t="s">
        <v>82</v>
      </c>
      <c r="J11" s="188">
        <v>570000</v>
      </c>
      <c r="K11" s="81">
        <v>0</v>
      </c>
      <c r="L11" s="81">
        <v>0</v>
      </c>
      <c r="M11" s="81">
        <v>94</v>
      </c>
      <c r="N11" s="91">
        <v>13</v>
      </c>
      <c r="O11" s="92">
        <v>0</v>
      </c>
      <c r="P11" s="93">
        <f>N11+O11</f>
        <v>13</v>
      </c>
      <c r="Q11" s="82">
        <f>IFERROR(P11/M11,"-")</f>
        <v>0.13829787234043</v>
      </c>
      <c r="R11" s="81">
        <v>0</v>
      </c>
      <c r="S11" s="81">
        <v>5</v>
      </c>
      <c r="T11" s="82">
        <f>IFERROR(S11/(O11+P11),"-")</f>
        <v>0.38461538461538</v>
      </c>
      <c r="U11" s="182">
        <f>IFERROR(J11/SUM(P11:P16),"-")</f>
        <v>12666.666666667</v>
      </c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>
        <f>SUM(X11:X16)-SUM(J11:J16)</f>
        <v>419000</v>
      </c>
      <c r="AB11" s="85">
        <f>SUM(X11:X16)/SUM(J11:J16)</f>
        <v>1.7350877192982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2</v>
      </c>
      <c r="AN11" s="101">
        <f>IF(P11=0,"",IF(AM11=0,"",(AM11/P11)))</f>
        <v>0.15384615384615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3</v>
      </c>
      <c r="AW11" s="107">
        <f>IF(P11=0,"",IF(AV11=0,"",(AV11/P11)))</f>
        <v>0.23076923076923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5</v>
      </c>
      <c r="BF11" s="113">
        <f>IF(P11=0,"",IF(BE11=0,"",(BE11/P11)))</f>
        <v>0.38461538461538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2</v>
      </c>
      <c r="BO11" s="120">
        <f>IF(P11=0,"",IF(BN11=0,"",(BN11/P11)))</f>
        <v>0.15384615384615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0.076923076923077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83</v>
      </c>
      <c r="C12" s="203"/>
      <c r="D12" s="203" t="s">
        <v>62</v>
      </c>
      <c r="E12" s="203" t="s">
        <v>63</v>
      </c>
      <c r="F12" s="203" t="s">
        <v>77</v>
      </c>
      <c r="G12" s="203"/>
      <c r="H12" s="90"/>
      <c r="I12" s="90"/>
      <c r="J12" s="188"/>
      <c r="K12" s="81">
        <v>0</v>
      </c>
      <c r="L12" s="81">
        <v>0</v>
      </c>
      <c r="M12" s="81">
        <v>54</v>
      </c>
      <c r="N12" s="91">
        <v>15</v>
      </c>
      <c r="O12" s="92">
        <v>0</v>
      </c>
      <c r="P12" s="93">
        <f>N12+O12</f>
        <v>15</v>
      </c>
      <c r="Q12" s="82">
        <f>IFERROR(P12/M12,"-")</f>
        <v>0.27777777777778</v>
      </c>
      <c r="R12" s="81">
        <v>0</v>
      </c>
      <c r="S12" s="81">
        <v>3</v>
      </c>
      <c r="T12" s="82">
        <f>IFERROR(S12/(O12+P12),"-")</f>
        <v>0.2</v>
      </c>
      <c r="U12" s="182"/>
      <c r="V12" s="84">
        <v>3</v>
      </c>
      <c r="W12" s="82">
        <f>IF(P12=0,"-",V12/P12)</f>
        <v>0.2</v>
      </c>
      <c r="X12" s="186">
        <v>13000</v>
      </c>
      <c r="Y12" s="187">
        <f>IFERROR(X12/P12,"-")</f>
        <v>866.66666666667</v>
      </c>
      <c r="Z12" s="187">
        <f>IFERROR(X12/V12,"-")</f>
        <v>4333.3333333333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0.066666666666667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1</v>
      </c>
      <c r="AW12" s="107">
        <f>IF(P12=0,"",IF(AV12=0,"",(AV12/P12)))</f>
        <v>0.066666666666667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2</v>
      </c>
      <c r="BF12" s="113">
        <f>IF(P12=0,"",IF(BE12=0,"",(BE12/P12)))</f>
        <v>0.13333333333333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8</v>
      </c>
      <c r="BO12" s="120">
        <f>IF(P12=0,"",IF(BN12=0,"",(BN12/P12)))</f>
        <v>0.53333333333333</v>
      </c>
      <c r="BP12" s="121">
        <v>2</v>
      </c>
      <c r="BQ12" s="122">
        <f>IFERROR(BP12/BN12,"-")</f>
        <v>0.25</v>
      </c>
      <c r="BR12" s="123">
        <v>10000</v>
      </c>
      <c r="BS12" s="124">
        <f>IFERROR(BR12/BN12,"-")</f>
        <v>1250</v>
      </c>
      <c r="BT12" s="125">
        <v>1</v>
      </c>
      <c r="BU12" s="125">
        <v>1</v>
      </c>
      <c r="BV12" s="125"/>
      <c r="BW12" s="126">
        <v>3</v>
      </c>
      <c r="BX12" s="127">
        <f>IF(P12=0,"",IF(BW12=0,"",(BW12/P12)))</f>
        <v>0.2</v>
      </c>
      <c r="BY12" s="128">
        <v>1</v>
      </c>
      <c r="BZ12" s="129">
        <f>IFERROR(BY12/BW12,"-")</f>
        <v>0.33333333333333</v>
      </c>
      <c r="CA12" s="130">
        <v>3000</v>
      </c>
      <c r="CB12" s="131">
        <f>IFERROR(CA12/BW12,"-")</f>
        <v>1000</v>
      </c>
      <c r="CC12" s="132">
        <v>1</v>
      </c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3</v>
      </c>
      <c r="CP12" s="141">
        <v>13000</v>
      </c>
      <c r="CQ12" s="141">
        <v>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84</v>
      </c>
      <c r="C13" s="203"/>
      <c r="D13" s="203" t="s">
        <v>85</v>
      </c>
      <c r="E13" s="203" t="s">
        <v>63</v>
      </c>
      <c r="F13" s="203" t="s">
        <v>86</v>
      </c>
      <c r="G13" s="203" t="s">
        <v>87</v>
      </c>
      <c r="H13" s="90" t="s">
        <v>88</v>
      </c>
      <c r="I13" s="205" t="s">
        <v>89</v>
      </c>
      <c r="J13" s="188"/>
      <c r="K13" s="81">
        <v>0</v>
      </c>
      <c r="L13" s="81">
        <v>0</v>
      </c>
      <c r="M13" s="81">
        <v>31</v>
      </c>
      <c r="N13" s="91">
        <v>4</v>
      </c>
      <c r="O13" s="92">
        <v>0</v>
      </c>
      <c r="P13" s="93">
        <f>N13+O13</f>
        <v>4</v>
      </c>
      <c r="Q13" s="82">
        <f>IFERROR(P13/M13,"-")</f>
        <v>0.12903225806452</v>
      </c>
      <c r="R13" s="81">
        <v>1</v>
      </c>
      <c r="S13" s="81">
        <v>1</v>
      </c>
      <c r="T13" s="82">
        <f>IFERROR(S13/(O13+P13),"-")</f>
        <v>0.25</v>
      </c>
      <c r="U13" s="182"/>
      <c r="V13" s="84">
        <v>1</v>
      </c>
      <c r="W13" s="82">
        <f>IF(P13=0,"-",V13/P13)</f>
        <v>0.25</v>
      </c>
      <c r="X13" s="186">
        <v>138000</v>
      </c>
      <c r="Y13" s="187">
        <f>IFERROR(X13/P13,"-")</f>
        <v>34500</v>
      </c>
      <c r="Z13" s="187">
        <f>IFERROR(X13/V13,"-")</f>
        <v>138000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0.25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1</v>
      </c>
      <c r="AW13" s="107">
        <f>IF(P13=0,"",IF(AV13=0,"",(AV13/P13)))</f>
        <v>0.25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2</v>
      </c>
      <c r="BF13" s="113">
        <f>IF(P13=0,"",IF(BE13=0,"",(BE13/P13)))</f>
        <v>0.5</v>
      </c>
      <c r="BG13" s="112">
        <v>1</v>
      </c>
      <c r="BH13" s="114">
        <f>IFERROR(BG13/BE13,"-")</f>
        <v>0.5</v>
      </c>
      <c r="BI13" s="115">
        <v>138000</v>
      </c>
      <c r="BJ13" s="116">
        <f>IFERROR(BI13/BE13,"-")</f>
        <v>69000</v>
      </c>
      <c r="BK13" s="117"/>
      <c r="BL13" s="117"/>
      <c r="BM13" s="117">
        <v>1</v>
      </c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138000</v>
      </c>
      <c r="CQ13" s="141">
        <v>138000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80"/>
      <c r="B14" s="203" t="s">
        <v>90</v>
      </c>
      <c r="C14" s="203"/>
      <c r="D14" s="203" t="s">
        <v>85</v>
      </c>
      <c r="E14" s="203" t="s">
        <v>63</v>
      </c>
      <c r="F14" s="203" t="s">
        <v>77</v>
      </c>
      <c r="G14" s="203"/>
      <c r="H14" s="90"/>
      <c r="I14" s="90"/>
      <c r="J14" s="188"/>
      <c r="K14" s="81">
        <v>0</v>
      </c>
      <c r="L14" s="81">
        <v>0</v>
      </c>
      <c r="M14" s="81">
        <v>5</v>
      </c>
      <c r="N14" s="91">
        <v>3</v>
      </c>
      <c r="O14" s="92">
        <v>0</v>
      </c>
      <c r="P14" s="93">
        <f>N14+O14</f>
        <v>3</v>
      </c>
      <c r="Q14" s="82">
        <f>IFERROR(P14/M14,"-")</f>
        <v>0.6</v>
      </c>
      <c r="R14" s="81">
        <v>0</v>
      </c>
      <c r="S14" s="81">
        <v>1</v>
      </c>
      <c r="T14" s="82">
        <f>IFERROR(S14/(O14+P14),"-")</f>
        <v>0.33333333333333</v>
      </c>
      <c r="U14" s="182"/>
      <c r="V14" s="84">
        <v>2</v>
      </c>
      <c r="W14" s="82">
        <f>IF(P14=0,"-",V14/P14)</f>
        <v>0.66666666666667</v>
      </c>
      <c r="X14" s="186">
        <v>98000</v>
      </c>
      <c r="Y14" s="187">
        <f>IFERROR(X14/P14,"-")</f>
        <v>32666.666666667</v>
      </c>
      <c r="Z14" s="187">
        <f>IFERROR(X14/V14,"-")</f>
        <v>49000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2</v>
      </c>
      <c r="BO14" s="120">
        <f>IF(P14=0,"",IF(BN14=0,"",(BN14/P14)))</f>
        <v>0.66666666666667</v>
      </c>
      <c r="BP14" s="121">
        <v>1</v>
      </c>
      <c r="BQ14" s="122">
        <f>IFERROR(BP14/BN14,"-")</f>
        <v>0.5</v>
      </c>
      <c r="BR14" s="123">
        <v>3000</v>
      </c>
      <c r="BS14" s="124">
        <f>IFERROR(BR14/BN14,"-")</f>
        <v>1500</v>
      </c>
      <c r="BT14" s="125">
        <v>1</v>
      </c>
      <c r="BU14" s="125"/>
      <c r="BV14" s="125"/>
      <c r="BW14" s="126">
        <v>1</v>
      </c>
      <c r="BX14" s="127">
        <f>IF(P14=0,"",IF(BW14=0,"",(BW14/P14)))</f>
        <v>0.33333333333333</v>
      </c>
      <c r="BY14" s="128">
        <v>1</v>
      </c>
      <c r="BZ14" s="129">
        <f>IFERROR(BY14/BW14,"-")</f>
        <v>1</v>
      </c>
      <c r="CA14" s="130">
        <v>95000</v>
      </c>
      <c r="CB14" s="131">
        <f>IFERROR(CA14/BW14,"-")</f>
        <v>95000</v>
      </c>
      <c r="CC14" s="132"/>
      <c r="CD14" s="132"/>
      <c r="CE14" s="132">
        <v>1</v>
      </c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2</v>
      </c>
      <c r="CP14" s="141">
        <v>98000</v>
      </c>
      <c r="CQ14" s="141">
        <v>95000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91</v>
      </c>
      <c r="C15" s="203"/>
      <c r="D15" s="203" t="s">
        <v>92</v>
      </c>
      <c r="E15" s="203" t="s">
        <v>93</v>
      </c>
      <c r="F15" s="203" t="s">
        <v>94</v>
      </c>
      <c r="G15" s="203" t="s">
        <v>87</v>
      </c>
      <c r="H15" s="90" t="s">
        <v>88</v>
      </c>
      <c r="I15" s="204" t="s">
        <v>95</v>
      </c>
      <c r="J15" s="188"/>
      <c r="K15" s="81">
        <v>0</v>
      </c>
      <c r="L15" s="81">
        <v>0</v>
      </c>
      <c r="M15" s="81">
        <v>38</v>
      </c>
      <c r="N15" s="91">
        <v>5</v>
      </c>
      <c r="O15" s="92">
        <v>0</v>
      </c>
      <c r="P15" s="93">
        <f>N15+O15</f>
        <v>5</v>
      </c>
      <c r="Q15" s="82">
        <f>IFERROR(P15/M15,"-")</f>
        <v>0.13157894736842</v>
      </c>
      <c r="R15" s="81">
        <v>0</v>
      </c>
      <c r="S15" s="81">
        <v>3</v>
      </c>
      <c r="T15" s="82">
        <f>IFERROR(S15/(O15+P15),"-")</f>
        <v>0.6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5</v>
      </c>
      <c r="BO15" s="120">
        <f>IF(P15=0,"",IF(BN15=0,"",(BN15/P15)))</f>
        <v>1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96</v>
      </c>
      <c r="C16" s="203"/>
      <c r="D16" s="203" t="s">
        <v>92</v>
      </c>
      <c r="E16" s="203" t="s">
        <v>93</v>
      </c>
      <c r="F16" s="203" t="s">
        <v>77</v>
      </c>
      <c r="G16" s="203"/>
      <c r="H16" s="90"/>
      <c r="I16" s="90"/>
      <c r="J16" s="188"/>
      <c r="K16" s="81">
        <v>0</v>
      </c>
      <c r="L16" s="81">
        <v>0</v>
      </c>
      <c r="M16" s="81">
        <v>25</v>
      </c>
      <c r="N16" s="91">
        <v>5</v>
      </c>
      <c r="O16" s="92">
        <v>0</v>
      </c>
      <c r="P16" s="93">
        <f>N16+O16</f>
        <v>5</v>
      </c>
      <c r="Q16" s="82">
        <f>IFERROR(P16/M16,"-")</f>
        <v>0.2</v>
      </c>
      <c r="R16" s="81">
        <v>2</v>
      </c>
      <c r="S16" s="81">
        <v>0</v>
      </c>
      <c r="T16" s="82">
        <f>IFERROR(S16/(O16+P16),"-")</f>
        <v>0</v>
      </c>
      <c r="U16" s="182"/>
      <c r="V16" s="84">
        <v>1</v>
      </c>
      <c r="W16" s="82">
        <f>IF(P16=0,"-",V16/P16)</f>
        <v>0.2</v>
      </c>
      <c r="X16" s="186">
        <v>740000</v>
      </c>
      <c r="Y16" s="187">
        <f>IFERROR(X16/P16,"-")</f>
        <v>148000</v>
      </c>
      <c r="Z16" s="187">
        <f>IFERROR(X16/V16,"-")</f>
        <v>740000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0.4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1</v>
      </c>
      <c r="BO16" s="120">
        <f>IF(P16=0,"",IF(BN16=0,"",(BN16/P16)))</f>
        <v>0.2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>
        <v>2</v>
      </c>
      <c r="CG16" s="134">
        <f>IF(P16=0,"",IF(CF16=0,"",(CF16/P16)))</f>
        <v>0.4</v>
      </c>
      <c r="CH16" s="135">
        <v>1</v>
      </c>
      <c r="CI16" s="136">
        <f>IFERROR(CH16/CF16,"-")</f>
        <v>0.5</v>
      </c>
      <c r="CJ16" s="137">
        <v>740000</v>
      </c>
      <c r="CK16" s="138">
        <f>IFERROR(CJ16/CF16,"-")</f>
        <v>370000</v>
      </c>
      <c r="CL16" s="139"/>
      <c r="CM16" s="139"/>
      <c r="CN16" s="139">
        <v>1</v>
      </c>
      <c r="CO16" s="140">
        <v>1</v>
      </c>
      <c r="CP16" s="141">
        <v>740000</v>
      </c>
      <c r="CQ16" s="141">
        <v>740000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>
        <f>AB17</f>
        <v>1.1590384615385</v>
      </c>
      <c r="B17" s="203" t="s">
        <v>97</v>
      </c>
      <c r="C17" s="203"/>
      <c r="D17" s="203" t="s">
        <v>98</v>
      </c>
      <c r="E17" s="203" t="s">
        <v>63</v>
      </c>
      <c r="F17" s="203" t="s">
        <v>64</v>
      </c>
      <c r="G17" s="203" t="s">
        <v>99</v>
      </c>
      <c r="H17" s="90" t="s">
        <v>100</v>
      </c>
      <c r="I17" s="90" t="s">
        <v>101</v>
      </c>
      <c r="J17" s="188">
        <v>520000</v>
      </c>
      <c r="K17" s="81">
        <v>0</v>
      </c>
      <c r="L17" s="81">
        <v>0</v>
      </c>
      <c r="M17" s="81">
        <v>35</v>
      </c>
      <c r="N17" s="91">
        <v>2</v>
      </c>
      <c r="O17" s="92">
        <v>0</v>
      </c>
      <c r="P17" s="93">
        <f>N17+O17</f>
        <v>2</v>
      </c>
      <c r="Q17" s="82">
        <f>IFERROR(P17/M17,"-")</f>
        <v>0.057142857142857</v>
      </c>
      <c r="R17" s="81">
        <v>0</v>
      </c>
      <c r="S17" s="81">
        <v>0</v>
      </c>
      <c r="T17" s="82">
        <f>IFERROR(S17/(O17+P17),"-")</f>
        <v>0</v>
      </c>
      <c r="U17" s="182">
        <f>IFERROR(J17/SUM(P17:P24),"-")</f>
        <v>15757.575757576</v>
      </c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>
        <f>SUM(X17:X24)-SUM(J17:J24)</f>
        <v>82700</v>
      </c>
      <c r="AB17" s="85">
        <f>SUM(X17:X24)/SUM(J17:J24)</f>
        <v>1.1590384615385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2</v>
      </c>
      <c r="BO17" s="120">
        <f>IF(P17=0,"",IF(BN17=0,"",(BN17/P17)))</f>
        <v>1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102</v>
      </c>
      <c r="C18" s="203"/>
      <c r="D18" s="203" t="s">
        <v>98</v>
      </c>
      <c r="E18" s="203" t="s">
        <v>63</v>
      </c>
      <c r="F18" s="203" t="s">
        <v>77</v>
      </c>
      <c r="G18" s="203"/>
      <c r="H18" s="90"/>
      <c r="I18" s="90"/>
      <c r="J18" s="188"/>
      <c r="K18" s="81">
        <v>0</v>
      </c>
      <c r="L18" s="81">
        <v>0</v>
      </c>
      <c r="M18" s="81">
        <v>18</v>
      </c>
      <c r="N18" s="91">
        <v>7</v>
      </c>
      <c r="O18" s="92">
        <v>0</v>
      </c>
      <c r="P18" s="93">
        <f>N18+O18</f>
        <v>7</v>
      </c>
      <c r="Q18" s="82">
        <f>IFERROR(P18/M18,"-")</f>
        <v>0.38888888888889</v>
      </c>
      <c r="R18" s="81">
        <v>0</v>
      </c>
      <c r="S18" s="81">
        <v>0</v>
      </c>
      <c r="T18" s="82">
        <f>IFERROR(S18/(O18+P18),"-")</f>
        <v>0</v>
      </c>
      <c r="U18" s="182"/>
      <c r="V18" s="84">
        <v>1</v>
      </c>
      <c r="W18" s="82">
        <f>IF(P18=0,"-",V18/P18)</f>
        <v>0.14285714285714</v>
      </c>
      <c r="X18" s="186">
        <v>38000</v>
      </c>
      <c r="Y18" s="187">
        <f>IFERROR(X18/P18,"-")</f>
        <v>5428.5714285714</v>
      </c>
      <c r="Z18" s="187">
        <f>IFERROR(X18/V18,"-")</f>
        <v>38000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3</v>
      </c>
      <c r="BF18" s="113">
        <f>IF(P18=0,"",IF(BE18=0,"",(BE18/P18)))</f>
        <v>0.42857142857143</v>
      </c>
      <c r="BG18" s="112">
        <v>1</v>
      </c>
      <c r="BH18" s="114">
        <f>IFERROR(BG18/BE18,"-")</f>
        <v>0.33333333333333</v>
      </c>
      <c r="BI18" s="115">
        <v>38000</v>
      </c>
      <c r="BJ18" s="116">
        <f>IFERROR(BI18/BE18,"-")</f>
        <v>12666.666666667</v>
      </c>
      <c r="BK18" s="117"/>
      <c r="BL18" s="117"/>
      <c r="BM18" s="117">
        <v>1</v>
      </c>
      <c r="BN18" s="119">
        <v>1</v>
      </c>
      <c r="BO18" s="120">
        <f>IF(P18=0,"",IF(BN18=0,"",(BN18/P18)))</f>
        <v>0.14285714285714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2</v>
      </c>
      <c r="BX18" s="127">
        <f>IF(P18=0,"",IF(BW18=0,"",(BW18/P18)))</f>
        <v>0.28571428571429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1</v>
      </c>
      <c r="CG18" s="134">
        <f>IF(P18=0,"",IF(CF18=0,"",(CF18/P18)))</f>
        <v>0.14285714285714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1</v>
      </c>
      <c r="CP18" s="141">
        <v>38000</v>
      </c>
      <c r="CQ18" s="141">
        <v>38000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103</v>
      </c>
      <c r="C19" s="203"/>
      <c r="D19" s="203" t="s">
        <v>104</v>
      </c>
      <c r="E19" s="203" t="s">
        <v>105</v>
      </c>
      <c r="F19" s="203" t="s">
        <v>86</v>
      </c>
      <c r="G19" s="203" t="s">
        <v>99</v>
      </c>
      <c r="H19" s="90" t="s">
        <v>100</v>
      </c>
      <c r="I19" s="90" t="s">
        <v>106</v>
      </c>
      <c r="J19" s="188"/>
      <c r="K19" s="81">
        <v>0</v>
      </c>
      <c r="L19" s="81">
        <v>0</v>
      </c>
      <c r="M19" s="81">
        <v>49</v>
      </c>
      <c r="N19" s="91">
        <v>5</v>
      </c>
      <c r="O19" s="92">
        <v>0</v>
      </c>
      <c r="P19" s="93">
        <f>N19+O19</f>
        <v>5</v>
      </c>
      <c r="Q19" s="82">
        <f>IFERROR(P19/M19,"-")</f>
        <v>0.10204081632653</v>
      </c>
      <c r="R19" s="81">
        <v>0</v>
      </c>
      <c r="S19" s="81">
        <v>2</v>
      </c>
      <c r="T19" s="82">
        <f>IFERROR(S19/(O19+P19),"-")</f>
        <v>0.4</v>
      </c>
      <c r="U19" s="182"/>
      <c r="V19" s="84">
        <v>1</v>
      </c>
      <c r="W19" s="82">
        <f>IF(P19=0,"-",V19/P19)</f>
        <v>0.2</v>
      </c>
      <c r="X19" s="186">
        <v>5000</v>
      </c>
      <c r="Y19" s="187">
        <f>IFERROR(X19/P19,"-")</f>
        <v>1000</v>
      </c>
      <c r="Z19" s="187">
        <f>IFERROR(X19/V19,"-")</f>
        <v>5000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>
        <v>1</v>
      </c>
      <c r="AN19" s="101">
        <f>IF(P19=0,"",IF(AM19=0,"",(AM19/P19)))</f>
        <v>0.2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>
        <v>2</v>
      </c>
      <c r="AW19" s="107">
        <f>IF(P19=0,"",IF(AV19=0,"",(AV19/P19)))</f>
        <v>0.4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1</v>
      </c>
      <c r="BF19" s="113">
        <f>IF(P19=0,"",IF(BE19=0,"",(BE19/P19)))</f>
        <v>0.2</v>
      </c>
      <c r="BG19" s="112">
        <v>1</v>
      </c>
      <c r="BH19" s="114">
        <f>IFERROR(BG19/BE19,"-")</f>
        <v>1</v>
      </c>
      <c r="BI19" s="115">
        <v>5000</v>
      </c>
      <c r="BJ19" s="116">
        <f>IFERROR(BI19/BE19,"-")</f>
        <v>5000</v>
      </c>
      <c r="BK19" s="117">
        <v>1</v>
      </c>
      <c r="BL19" s="117"/>
      <c r="BM19" s="117"/>
      <c r="BN19" s="119">
        <v>1</v>
      </c>
      <c r="BO19" s="120">
        <f>IF(P19=0,"",IF(BN19=0,"",(BN19/P19)))</f>
        <v>0.2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5000</v>
      </c>
      <c r="CQ19" s="141">
        <v>5000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107</v>
      </c>
      <c r="C20" s="203"/>
      <c r="D20" s="203" t="s">
        <v>104</v>
      </c>
      <c r="E20" s="203" t="s">
        <v>105</v>
      </c>
      <c r="F20" s="203" t="s">
        <v>77</v>
      </c>
      <c r="G20" s="203"/>
      <c r="H20" s="90"/>
      <c r="I20" s="90"/>
      <c r="J20" s="188"/>
      <c r="K20" s="81">
        <v>0</v>
      </c>
      <c r="L20" s="81">
        <v>0</v>
      </c>
      <c r="M20" s="81">
        <v>5</v>
      </c>
      <c r="N20" s="91">
        <v>4</v>
      </c>
      <c r="O20" s="92">
        <v>0</v>
      </c>
      <c r="P20" s="93">
        <f>N20+O20</f>
        <v>4</v>
      </c>
      <c r="Q20" s="82">
        <f>IFERROR(P20/M20,"-")</f>
        <v>0.8</v>
      </c>
      <c r="R20" s="81">
        <v>1</v>
      </c>
      <c r="S20" s="81">
        <v>0</v>
      </c>
      <c r="T20" s="82">
        <f>IFERROR(S20/(O20+P20),"-")</f>
        <v>0</v>
      </c>
      <c r="U20" s="182"/>
      <c r="V20" s="84">
        <v>1</v>
      </c>
      <c r="W20" s="82">
        <f>IF(P20=0,"-",V20/P20)</f>
        <v>0.25</v>
      </c>
      <c r="X20" s="186">
        <v>126700</v>
      </c>
      <c r="Y20" s="187">
        <f>IFERROR(X20/P20,"-")</f>
        <v>31675</v>
      </c>
      <c r="Z20" s="187">
        <f>IFERROR(X20/V20,"-")</f>
        <v>126700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0.25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0.25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0.25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>
        <v>1</v>
      </c>
      <c r="CG20" s="134">
        <f>IF(P20=0,"",IF(CF20=0,"",(CF20/P20)))</f>
        <v>0.25</v>
      </c>
      <c r="CH20" s="135">
        <v>1</v>
      </c>
      <c r="CI20" s="136">
        <f>IFERROR(CH20/CF20,"-")</f>
        <v>1</v>
      </c>
      <c r="CJ20" s="137">
        <v>126700</v>
      </c>
      <c r="CK20" s="138">
        <f>IFERROR(CJ20/CF20,"-")</f>
        <v>126700</v>
      </c>
      <c r="CL20" s="139"/>
      <c r="CM20" s="139"/>
      <c r="CN20" s="139">
        <v>1</v>
      </c>
      <c r="CO20" s="140">
        <v>1</v>
      </c>
      <c r="CP20" s="141">
        <v>126700</v>
      </c>
      <c r="CQ20" s="141">
        <v>126700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/>
      <c r="B21" s="203" t="s">
        <v>108</v>
      </c>
      <c r="C21" s="203"/>
      <c r="D21" s="203" t="s">
        <v>92</v>
      </c>
      <c r="E21" s="203" t="s">
        <v>109</v>
      </c>
      <c r="F21" s="203" t="s">
        <v>94</v>
      </c>
      <c r="G21" s="203" t="s">
        <v>99</v>
      </c>
      <c r="H21" s="90" t="s">
        <v>100</v>
      </c>
      <c r="I21" s="204" t="s">
        <v>67</v>
      </c>
      <c r="J21" s="188"/>
      <c r="K21" s="81">
        <v>0</v>
      </c>
      <c r="L21" s="81">
        <v>0</v>
      </c>
      <c r="M21" s="81">
        <v>92</v>
      </c>
      <c r="N21" s="91">
        <v>6</v>
      </c>
      <c r="O21" s="92">
        <v>0</v>
      </c>
      <c r="P21" s="93">
        <f>N21+O21</f>
        <v>6</v>
      </c>
      <c r="Q21" s="82">
        <f>IFERROR(P21/M21,"-")</f>
        <v>0.065217391304348</v>
      </c>
      <c r="R21" s="81">
        <v>0</v>
      </c>
      <c r="S21" s="81">
        <v>1</v>
      </c>
      <c r="T21" s="82">
        <f>IFERROR(S21/(O21+P21),"-")</f>
        <v>0.16666666666667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3</v>
      </c>
      <c r="BO21" s="120">
        <f>IF(P21=0,"",IF(BN21=0,"",(BN21/P21)))</f>
        <v>0.5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3</v>
      </c>
      <c r="BX21" s="127">
        <f>IF(P21=0,"",IF(BW21=0,"",(BW21/P21)))</f>
        <v>0.5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110</v>
      </c>
      <c r="C22" s="203"/>
      <c r="D22" s="203" t="s">
        <v>92</v>
      </c>
      <c r="E22" s="203" t="s">
        <v>109</v>
      </c>
      <c r="F22" s="203" t="s">
        <v>77</v>
      </c>
      <c r="G22" s="203"/>
      <c r="H22" s="90"/>
      <c r="I22" s="90"/>
      <c r="J22" s="188"/>
      <c r="K22" s="81">
        <v>0</v>
      </c>
      <c r="L22" s="81">
        <v>0</v>
      </c>
      <c r="M22" s="81">
        <v>5</v>
      </c>
      <c r="N22" s="91">
        <v>5</v>
      </c>
      <c r="O22" s="92">
        <v>0</v>
      </c>
      <c r="P22" s="93">
        <f>N22+O22</f>
        <v>5</v>
      </c>
      <c r="Q22" s="82">
        <f>IFERROR(P22/M22,"-")</f>
        <v>1</v>
      </c>
      <c r="R22" s="81">
        <v>1</v>
      </c>
      <c r="S22" s="81">
        <v>0</v>
      </c>
      <c r="T22" s="82">
        <f>IFERROR(S22/(O22+P22),"-")</f>
        <v>0</v>
      </c>
      <c r="U22" s="182"/>
      <c r="V22" s="84">
        <v>1</v>
      </c>
      <c r="W22" s="82">
        <f>IF(P22=0,"-",V22/P22)</f>
        <v>0.2</v>
      </c>
      <c r="X22" s="186">
        <v>430000</v>
      </c>
      <c r="Y22" s="187">
        <f>IFERROR(X22/P22,"-")</f>
        <v>86000</v>
      </c>
      <c r="Z22" s="187">
        <f>IFERROR(X22/V22,"-")</f>
        <v>430000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2</v>
      </c>
      <c r="BO22" s="120">
        <f>IF(P22=0,"",IF(BN22=0,"",(BN22/P22)))</f>
        <v>0.4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3</v>
      </c>
      <c r="BX22" s="127">
        <f>IF(P22=0,"",IF(BW22=0,"",(BW22/P22)))</f>
        <v>0.6</v>
      </c>
      <c r="BY22" s="128">
        <v>1</v>
      </c>
      <c r="BZ22" s="129">
        <f>IFERROR(BY22/BW22,"-")</f>
        <v>0.33333333333333</v>
      </c>
      <c r="CA22" s="130">
        <v>430000</v>
      </c>
      <c r="CB22" s="131">
        <f>IFERROR(CA22/BW22,"-")</f>
        <v>143333.33333333</v>
      </c>
      <c r="CC22" s="132"/>
      <c r="CD22" s="132"/>
      <c r="CE22" s="132">
        <v>1</v>
      </c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430000</v>
      </c>
      <c r="CQ22" s="141">
        <v>430000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80"/>
      <c r="B23" s="203" t="s">
        <v>111</v>
      </c>
      <c r="C23" s="203"/>
      <c r="D23" s="203" t="s">
        <v>85</v>
      </c>
      <c r="E23" s="203" t="s">
        <v>112</v>
      </c>
      <c r="F23" s="203" t="s">
        <v>86</v>
      </c>
      <c r="G23" s="203" t="s">
        <v>99</v>
      </c>
      <c r="H23" s="90" t="s">
        <v>100</v>
      </c>
      <c r="I23" s="90" t="s">
        <v>113</v>
      </c>
      <c r="J23" s="188"/>
      <c r="K23" s="81">
        <v>0</v>
      </c>
      <c r="L23" s="81">
        <v>0</v>
      </c>
      <c r="M23" s="81">
        <v>26</v>
      </c>
      <c r="N23" s="91">
        <v>2</v>
      </c>
      <c r="O23" s="92">
        <v>0</v>
      </c>
      <c r="P23" s="93">
        <f>N23+O23</f>
        <v>2</v>
      </c>
      <c r="Q23" s="82">
        <f>IFERROR(P23/M23,"-")</f>
        <v>0.076923076923077</v>
      </c>
      <c r="R23" s="81">
        <v>0</v>
      </c>
      <c r="S23" s="81">
        <v>1</v>
      </c>
      <c r="T23" s="82">
        <f>IFERROR(S23/(O23+P23),"-")</f>
        <v>0.5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0.5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1</v>
      </c>
      <c r="BX23" s="127">
        <f>IF(P23=0,"",IF(BW23=0,"",(BW23/P23)))</f>
        <v>0.5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114</v>
      </c>
      <c r="C24" s="203"/>
      <c r="D24" s="203" t="s">
        <v>85</v>
      </c>
      <c r="E24" s="203" t="s">
        <v>112</v>
      </c>
      <c r="F24" s="203" t="s">
        <v>77</v>
      </c>
      <c r="G24" s="203"/>
      <c r="H24" s="90"/>
      <c r="I24" s="90"/>
      <c r="J24" s="188"/>
      <c r="K24" s="81">
        <v>0</v>
      </c>
      <c r="L24" s="81">
        <v>0</v>
      </c>
      <c r="M24" s="81">
        <v>2</v>
      </c>
      <c r="N24" s="91">
        <v>2</v>
      </c>
      <c r="O24" s="92">
        <v>0</v>
      </c>
      <c r="P24" s="93">
        <f>N24+O24</f>
        <v>2</v>
      </c>
      <c r="Q24" s="82">
        <f>IFERROR(P24/M24,"-")</f>
        <v>1</v>
      </c>
      <c r="R24" s="81">
        <v>0</v>
      </c>
      <c r="S24" s="81">
        <v>0</v>
      </c>
      <c r="T24" s="82">
        <f>IFERROR(S24/(O24+P24),"-")</f>
        <v>0</v>
      </c>
      <c r="U24" s="182"/>
      <c r="V24" s="84">
        <v>1</v>
      </c>
      <c r="W24" s="82">
        <f>IF(P24=0,"-",V24/P24)</f>
        <v>0.5</v>
      </c>
      <c r="X24" s="186">
        <v>3000</v>
      </c>
      <c r="Y24" s="187">
        <f>IFERROR(X24/P24,"-")</f>
        <v>1500</v>
      </c>
      <c r="Z24" s="187">
        <f>IFERROR(X24/V24,"-")</f>
        <v>3000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0.5</v>
      </c>
      <c r="BP24" s="121">
        <v>1</v>
      </c>
      <c r="BQ24" s="122">
        <f>IFERROR(BP24/BN24,"-")</f>
        <v>1</v>
      </c>
      <c r="BR24" s="123">
        <v>3000</v>
      </c>
      <c r="BS24" s="124">
        <f>IFERROR(BR24/BN24,"-")</f>
        <v>3000</v>
      </c>
      <c r="BT24" s="125">
        <v>1</v>
      </c>
      <c r="BU24" s="125"/>
      <c r="BV24" s="125"/>
      <c r="BW24" s="126">
        <v>1</v>
      </c>
      <c r="BX24" s="127">
        <f>IF(P24=0,"",IF(BW24=0,"",(BW24/P24)))</f>
        <v>0.5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3000</v>
      </c>
      <c r="CQ24" s="141">
        <v>3000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0.79643214285714</v>
      </c>
      <c r="B25" s="203" t="s">
        <v>115</v>
      </c>
      <c r="C25" s="203"/>
      <c r="D25" s="203" t="s">
        <v>98</v>
      </c>
      <c r="E25" s="203" t="s">
        <v>63</v>
      </c>
      <c r="F25" s="203" t="s">
        <v>64</v>
      </c>
      <c r="G25" s="203" t="s">
        <v>116</v>
      </c>
      <c r="H25" s="90" t="s">
        <v>100</v>
      </c>
      <c r="I25" s="90" t="s">
        <v>117</v>
      </c>
      <c r="J25" s="188">
        <v>280000</v>
      </c>
      <c r="K25" s="81">
        <v>0</v>
      </c>
      <c r="L25" s="81">
        <v>0</v>
      </c>
      <c r="M25" s="81">
        <v>35</v>
      </c>
      <c r="N25" s="91">
        <v>3</v>
      </c>
      <c r="O25" s="92">
        <v>0</v>
      </c>
      <c r="P25" s="93">
        <f>N25+O25</f>
        <v>3</v>
      </c>
      <c r="Q25" s="82">
        <f>IFERROR(P25/M25,"-")</f>
        <v>0.085714285714286</v>
      </c>
      <c r="R25" s="81">
        <v>0</v>
      </c>
      <c r="S25" s="81">
        <v>0</v>
      </c>
      <c r="T25" s="82">
        <f>IFERROR(S25/(O25+P25),"-")</f>
        <v>0</v>
      </c>
      <c r="U25" s="182">
        <f>IFERROR(J25/SUM(P25:P32),"-")</f>
        <v>14736.842105263</v>
      </c>
      <c r="V25" s="84">
        <v>1</v>
      </c>
      <c r="W25" s="82">
        <f>IF(P25=0,"-",V25/P25)</f>
        <v>0.33333333333333</v>
      </c>
      <c r="X25" s="186">
        <v>3000</v>
      </c>
      <c r="Y25" s="187">
        <f>IFERROR(X25/P25,"-")</f>
        <v>1000</v>
      </c>
      <c r="Z25" s="187">
        <f>IFERROR(X25/V25,"-")</f>
        <v>3000</v>
      </c>
      <c r="AA25" s="188">
        <f>SUM(X25:X32)-SUM(J25:J32)</f>
        <v>-56999</v>
      </c>
      <c r="AB25" s="85">
        <f>SUM(X25:X32)/SUM(J25:J32)</f>
        <v>0.79643214285714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1</v>
      </c>
      <c r="BO25" s="120">
        <f>IF(P25=0,"",IF(BN25=0,"",(BN25/P25)))</f>
        <v>0.33333333333333</v>
      </c>
      <c r="BP25" s="121">
        <v>1</v>
      </c>
      <c r="BQ25" s="122">
        <f>IFERROR(BP25/BN25,"-")</f>
        <v>1</v>
      </c>
      <c r="BR25" s="123">
        <v>3000</v>
      </c>
      <c r="BS25" s="124">
        <f>IFERROR(BR25/BN25,"-")</f>
        <v>3000</v>
      </c>
      <c r="BT25" s="125">
        <v>1</v>
      </c>
      <c r="BU25" s="125"/>
      <c r="BV25" s="125"/>
      <c r="BW25" s="126">
        <v>2</v>
      </c>
      <c r="BX25" s="127">
        <f>IF(P25=0,"",IF(BW25=0,"",(BW25/P25)))</f>
        <v>0.66666666666667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3000</v>
      </c>
      <c r="CQ25" s="141">
        <v>3000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118</v>
      </c>
      <c r="C26" s="203"/>
      <c r="D26" s="203" t="s">
        <v>98</v>
      </c>
      <c r="E26" s="203" t="s">
        <v>63</v>
      </c>
      <c r="F26" s="203" t="s">
        <v>77</v>
      </c>
      <c r="G26" s="203"/>
      <c r="H26" s="90"/>
      <c r="I26" s="90"/>
      <c r="J26" s="188"/>
      <c r="K26" s="81">
        <v>0</v>
      </c>
      <c r="L26" s="81">
        <v>0</v>
      </c>
      <c r="M26" s="81">
        <v>24</v>
      </c>
      <c r="N26" s="91">
        <v>3</v>
      </c>
      <c r="O26" s="92">
        <v>0</v>
      </c>
      <c r="P26" s="93">
        <f>N26+O26</f>
        <v>3</v>
      </c>
      <c r="Q26" s="82">
        <f>IFERROR(P26/M26,"-")</f>
        <v>0.125</v>
      </c>
      <c r="R26" s="81">
        <v>0</v>
      </c>
      <c r="S26" s="81">
        <v>1</v>
      </c>
      <c r="T26" s="82">
        <f>IFERROR(S26/(O26+P26),"-")</f>
        <v>0.33333333333333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1</v>
      </c>
      <c r="BO26" s="120">
        <f>IF(P26=0,"",IF(BN26=0,"",(BN26/P26)))</f>
        <v>0.33333333333333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2</v>
      </c>
      <c r="BX26" s="127">
        <f>IF(P26=0,"",IF(BW26=0,"",(BW26/P26)))</f>
        <v>0.66666666666667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119</v>
      </c>
      <c r="C27" s="203"/>
      <c r="D27" s="203" t="s">
        <v>104</v>
      </c>
      <c r="E27" s="203" t="s">
        <v>105</v>
      </c>
      <c r="F27" s="203" t="s">
        <v>86</v>
      </c>
      <c r="G27" s="203" t="s">
        <v>116</v>
      </c>
      <c r="H27" s="90" t="s">
        <v>100</v>
      </c>
      <c r="I27" s="90" t="s">
        <v>117</v>
      </c>
      <c r="J27" s="188"/>
      <c r="K27" s="81">
        <v>0</v>
      </c>
      <c r="L27" s="81">
        <v>0</v>
      </c>
      <c r="M27" s="81">
        <v>32</v>
      </c>
      <c r="N27" s="91">
        <v>1</v>
      </c>
      <c r="O27" s="92">
        <v>0</v>
      </c>
      <c r="P27" s="93">
        <f>N27+O27</f>
        <v>1</v>
      </c>
      <c r="Q27" s="82">
        <f>IFERROR(P27/M27,"-")</f>
        <v>0.03125</v>
      </c>
      <c r="R27" s="81">
        <v>0</v>
      </c>
      <c r="S27" s="81">
        <v>1</v>
      </c>
      <c r="T27" s="82">
        <f>IFERROR(S27/(O27+P27),"-")</f>
        <v>1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1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120</v>
      </c>
      <c r="C28" s="203"/>
      <c r="D28" s="203" t="s">
        <v>104</v>
      </c>
      <c r="E28" s="203" t="s">
        <v>105</v>
      </c>
      <c r="F28" s="203" t="s">
        <v>77</v>
      </c>
      <c r="G28" s="203"/>
      <c r="H28" s="90"/>
      <c r="I28" s="90"/>
      <c r="J28" s="188"/>
      <c r="K28" s="81">
        <v>0</v>
      </c>
      <c r="L28" s="81">
        <v>0</v>
      </c>
      <c r="M28" s="81">
        <v>4</v>
      </c>
      <c r="N28" s="91">
        <v>0</v>
      </c>
      <c r="O28" s="92">
        <v>0</v>
      </c>
      <c r="P28" s="93">
        <f>N28+O28</f>
        <v>0</v>
      </c>
      <c r="Q28" s="82">
        <f>IFERROR(P28/M28,"-")</f>
        <v>0</v>
      </c>
      <c r="R28" s="81">
        <v>0</v>
      </c>
      <c r="S28" s="81">
        <v>0</v>
      </c>
      <c r="T28" s="82" t="str">
        <f>IFERROR(S28/(O28+P28),"-")</f>
        <v>-</v>
      </c>
      <c r="U28" s="182"/>
      <c r="V28" s="84">
        <v>0</v>
      </c>
      <c r="W28" s="82" t="str">
        <f>IF(P28=0,"-",V28/P28)</f>
        <v>-</v>
      </c>
      <c r="X28" s="186">
        <v>0</v>
      </c>
      <c r="Y28" s="187" t="str">
        <f>IFERROR(X28/P28,"-")</f>
        <v>-</v>
      </c>
      <c r="Z28" s="187" t="str">
        <f>IFERROR(X28/V28,"-")</f>
        <v>-</v>
      </c>
      <c r="AA28" s="188"/>
      <c r="AB28" s="85"/>
      <c r="AC28" s="79"/>
      <c r="AD28" s="94"/>
      <c r="AE28" s="95" t="str">
        <f>IF(P28=0,"",IF(AD28=0,"",(AD28/P28)))</f>
        <v/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 t="str">
        <f>IF(P28=0,"",IF(AM28=0,"",(AM28/P28)))</f>
        <v/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 t="str">
        <f>IF(P28=0,"",IF(AV28=0,"",(AV28/P28)))</f>
        <v/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 t="str">
        <f>IF(P28=0,"",IF(BE28=0,"",(BE28/P28)))</f>
        <v/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 t="str">
        <f>IF(P28=0,"",IF(BN28=0,"",(BN28/P28)))</f>
        <v/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 t="str">
        <f>IF(P28=0,"",IF(BW28=0,"",(BW28/P28)))</f>
        <v/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 t="str">
        <f>IF(P28=0,"",IF(CF28=0,"",(CF28/P28)))</f>
        <v/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121</v>
      </c>
      <c r="C29" s="203"/>
      <c r="D29" s="203" t="s">
        <v>92</v>
      </c>
      <c r="E29" s="203" t="s">
        <v>122</v>
      </c>
      <c r="F29" s="203" t="s">
        <v>94</v>
      </c>
      <c r="G29" s="203" t="s">
        <v>116</v>
      </c>
      <c r="H29" s="90" t="s">
        <v>100</v>
      </c>
      <c r="I29" s="90" t="s">
        <v>117</v>
      </c>
      <c r="J29" s="188"/>
      <c r="K29" s="81">
        <v>0</v>
      </c>
      <c r="L29" s="81">
        <v>0</v>
      </c>
      <c r="M29" s="81">
        <v>68</v>
      </c>
      <c r="N29" s="91">
        <v>3</v>
      </c>
      <c r="O29" s="92">
        <v>0</v>
      </c>
      <c r="P29" s="93">
        <f>N29+O29</f>
        <v>3</v>
      </c>
      <c r="Q29" s="82">
        <f>IFERROR(P29/M29,"-")</f>
        <v>0.044117647058824</v>
      </c>
      <c r="R29" s="81">
        <v>0</v>
      </c>
      <c r="S29" s="81">
        <v>2</v>
      </c>
      <c r="T29" s="82">
        <f>IFERROR(S29/(O29+P29),"-")</f>
        <v>0.66666666666667</v>
      </c>
      <c r="U29" s="182"/>
      <c r="V29" s="84">
        <v>1</v>
      </c>
      <c r="W29" s="82">
        <f>IF(P29=0,"-",V29/P29)</f>
        <v>0.33333333333333</v>
      </c>
      <c r="X29" s="186">
        <v>89000</v>
      </c>
      <c r="Y29" s="187">
        <f>IFERROR(X29/P29,"-")</f>
        <v>29666.666666667</v>
      </c>
      <c r="Z29" s="187">
        <f>IFERROR(X29/V29,"-")</f>
        <v>89000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0.33333333333333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1</v>
      </c>
      <c r="BO29" s="120">
        <f>IF(P29=0,"",IF(BN29=0,"",(BN29/P29)))</f>
        <v>0.33333333333333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1</v>
      </c>
      <c r="BX29" s="127">
        <f>IF(P29=0,"",IF(BW29=0,"",(BW29/P29)))</f>
        <v>0.33333333333333</v>
      </c>
      <c r="BY29" s="128">
        <v>1</v>
      </c>
      <c r="BZ29" s="129">
        <f>IFERROR(BY29/BW29,"-")</f>
        <v>1</v>
      </c>
      <c r="CA29" s="130">
        <v>89000</v>
      </c>
      <c r="CB29" s="131">
        <f>IFERROR(CA29/BW29,"-")</f>
        <v>89000</v>
      </c>
      <c r="CC29" s="132"/>
      <c r="CD29" s="132"/>
      <c r="CE29" s="132">
        <v>1</v>
      </c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1</v>
      </c>
      <c r="CP29" s="141">
        <v>89000</v>
      </c>
      <c r="CQ29" s="141">
        <v>89000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123</v>
      </c>
      <c r="C30" s="203"/>
      <c r="D30" s="203" t="s">
        <v>92</v>
      </c>
      <c r="E30" s="203" t="s">
        <v>122</v>
      </c>
      <c r="F30" s="203" t="s">
        <v>77</v>
      </c>
      <c r="G30" s="203"/>
      <c r="H30" s="90"/>
      <c r="I30" s="90"/>
      <c r="J30" s="188"/>
      <c r="K30" s="81">
        <v>0</v>
      </c>
      <c r="L30" s="81">
        <v>0</v>
      </c>
      <c r="M30" s="81">
        <v>18</v>
      </c>
      <c r="N30" s="91">
        <v>4</v>
      </c>
      <c r="O30" s="92">
        <v>0</v>
      </c>
      <c r="P30" s="93">
        <f>N30+O30</f>
        <v>4</v>
      </c>
      <c r="Q30" s="82">
        <f>IFERROR(P30/M30,"-")</f>
        <v>0.22222222222222</v>
      </c>
      <c r="R30" s="81">
        <v>1</v>
      </c>
      <c r="S30" s="81">
        <v>0</v>
      </c>
      <c r="T30" s="82">
        <f>IFERROR(S30/(O30+P30),"-")</f>
        <v>0</v>
      </c>
      <c r="U30" s="182"/>
      <c r="V30" s="84">
        <v>1</v>
      </c>
      <c r="W30" s="82">
        <f>IF(P30=0,"-",V30/P30)</f>
        <v>0.25</v>
      </c>
      <c r="X30" s="186">
        <v>3000</v>
      </c>
      <c r="Y30" s="187">
        <f>IFERROR(X30/P30,"-")</f>
        <v>750</v>
      </c>
      <c r="Z30" s="187">
        <f>IFERROR(X30/V30,"-")</f>
        <v>3000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2</v>
      </c>
      <c r="BO30" s="120">
        <f>IF(P30=0,"",IF(BN30=0,"",(BN30/P30)))</f>
        <v>0.5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2</v>
      </c>
      <c r="BX30" s="127">
        <f>IF(P30=0,"",IF(BW30=0,"",(BW30/P30)))</f>
        <v>0.5</v>
      </c>
      <c r="BY30" s="128">
        <v>1</v>
      </c>
      <c r="BZ30" s="129">
        <f>IFERROR(BY30/BW30,"-")</f>
        <v>0.5</v>
      </c>
      <c r="CA30" s="130">
        <v>3000</v>
      </c>
      <c r="CB30" s="131">
        <f>IFERROR(CA30/BW30,"-")</f>
        <v>1500</v>
      </c>
      <c r="CC30" s="132">
        <v>1</v>
      </c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3000</v>
      </c>
      <c r="CQ30" s="141">
        <v>3000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124</v>
      </c>
      <c r="C31" s="203"/>
      <c r="D31" s="203" t="s">
        <v>85</v>
      </c>
      <c r="E31" s="203" t="s">
        <v>112</v>
      </c>
      <c r="F31" s="203" t="s">
        <v>86</v>
      </c>
      <c r="G31" s="203" t="s">
        <v>116</v>
      </c>
      <c r="H31" s="90" t="s">
        <v>100</v>
      </c>
      <c r="I31" s="90" t="s">
        <v>117</v>
      </c>
      <c r="J31" s="188"/>
      <c r="K31" s="81">
        <v>0</v>
      </c>
      <c r="L31" s="81">
        <v>0</v>
      </c>
      <c r="M31" s="81">
        <v>18</v>
      </c>
      <c r="N31" s="91">
        <v>2</v>
      </c>
      <c r="O31" s="92">
        <v>0</v>
      </c>
      <c r="P31" s="93">
        <f>N31+O31</f>
        <v>2</v>
      </c>
      <c r="Q31" s="82">
        <f>IFERROR(P31/M31,"-")</f>
        <v>0.11111111111111</v>
      </c>
      <c r="R31" s="81">
        <v>0</v>
      </c>
      <c r="S31" s="81">
        <v>1</v>
      </c>
      <c r="T31" s="82">
        <f>IFERROR(S31/(O31+P31),"-")</f>
        <v>0.5</v>
      </c>
      <c r="U31" s="182"/>
      <c r="V31" s="84">
        <v>1</v>
      </c>
      <c r="W31" s="82">
        <f>IF(P31=0,"-",V31/P31)</f>
        <v>0.5</v>
      </c>
      <c r="X31" s="186">
        <v>8000</v>
      </c>
      <c r="Y31" s="187">
        <f>IFERROR(X31/P31,"-")</f>
        <v>4000</v>
      </c>
      <c r="Z31" s="187">
        <f>IFERROR(X31/V31,"-")</f>
        <v>8000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0.5</v>
      </c>
      <c r="BG31" s="112">
        <v>1</v>
      </c>
      <c r="BH31" s="114">
        <f>IFERROR(BG31/BE31,"-")</f>
        <v>1</v>
      </c>
      <c r="BI31" s="115">
        <v>8000</v>
      </c>
      <c r="BJ31" s="116">
        <f>IFERROR(BI31/BE31,"-")</f>
        <v>8000</v>
      </c>
      <c r="BK31" s="117"/>
      <c r="BL31" s="117">
        <v>1</v>
      </c>
      <c r="BM31" s="117"/>
      <c r="BN31" s="119">
        <v>1</v>
      </c>
      <c r="BO31" s="120">
        <f>IF(P31=0,"",IF(BN31=0,"",(BN31/P31)))</f>
        <v>0.5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1</v>
      </c>
      <c r="CP31" s="141">
        <v>8000</v>
      </c>
      <c r="CQ31" s="141">
        <v>8000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125</v>
      </c>
      <c r="C32" s="203"/>
      <c r="D32" s="203" t="s">
        <v>85</v>
      </c>
      <c r="E32" s="203" t="s">
        <v>112</v>
      </c>
      <c r="F32" s="203" t="s">
        <v>77</v>
      </c>
      <c r="G32" s="203"/>
      <c r="H32" s="90"/>
      <c r="I32" s="90"/>
      <c r="J32" s="188"/>
      <c r="K32" s="81">
        <v>0</v>
      </c>
      <c r="L32" s="81">
        <v>0</v>
      </c>
      <c r="M32" s="81">
        <v>72</v>
      </c>
      <c r="N32" s="91">
        <v>3</v>
      </c>
      <c r="O32" s="92">
        <v>0</v>
      </c>
      <c r="P32" s="93">
        <f>N32+O32</f>
        <v>3</v>
      </c>
      <c r="Q32" s="82">
        <f>IFERROR(P32/M32,"-")</f>
        <v>0.041666666666667</v>
      </c>
      <c r="R32" s="81">
        <v>1</v>
      </c>
      <c r="S32" s="81">
        <v>1</v>
      </c>
      <c r="T32" s="82">
        <f>IFERROR(S32/(O32+P32),"-")</f>
        <v>0.33333333333333</v>
      </c>
      <c r="U32" s="182"/>
      <c r="V32" s="84">
        <v>1</v>
      </c>
      <c r="W32" s="82">
        <f>IF(P32=0,"-",V32/P32)</f>
        <v>0.33333333333333</v>
      </c>
      <c r="X32" s="186">
        <v>120001</v>
      </c>
      <c r="Y32" s="187">
        <f>IFERROR(X32/P32,"-")</f>
        <v>40000.333333333</v>
      </c>
      <c r="Z32" s="187">
        <f>IFERROR(X32/V32,"-")</f>
        <v>120001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2</v>
      </c>
      <c r="BX32" s="127">
        <f>IF(P32=0,"",IF(BW32=0,"",(BW32/P32)))</f>
        <v>0.66666666666667</v>
      </c>
      <c r="BY32" s="128">
        <v>1</v>
      </c>
      <c r="BZ32" s="129">
        <f>IFERROR(BY32/BW32,"-")</f>
        <v>0.5</v>
      </c>
      <c r="CA32" s="130">
        <v>120000</v>
      </c>
      <c r="CB32" s="131">
        <f>IFERROR(CA32/BW32,"-")</f>
        <v>60000</v>
      </c>
      <c r="CC32" s="132"/>
      <c r="CD32" s="132"/>
      <c r="CE32" s="132">
        <v>1</v>
      </c>
      <c r="CF32" s="133">
        <v>1</v>
      </c>
      <c r="CG32" s="134">
        <f>IF(P32=0,"",IF(CF32=0,"",(CF32/P32)))</f>
        <v>0.33333333333333</v>
      </c>
      <c r="CH32" s="135"/>
      <c r="CI32" s="136">
        <f>IFERROR(CH32/CF32,"-")</f>
        <v>0</v>
      </c>
      <c r="CJ32" s="137"/>
      <c r="CK32" s="138">
        <f>IFERROR(CJ32/CF32,"-")</f>
        <v>0</v>
      </c>
      <c r="CL32" s="139"/>
      <c r="CM32" s="139"/>
      <c r="CN32" s="139"/>
      <c r="CO32" s="140">
        <v>1</v>
      </c>
      <c r="CP32" s="141">
        <v>120001</v>
      </c>
      <c r="CQ32" s="141">
        <v>120000</v>
      </c>
      <c r="CR32" s="141"/>
      <c r="CS32" s="142" t="str">
        <f>IF(AND(CQ32=0,CR32=0),"",IF(AND(CQ32&lt;=100000,CR32&lt;=100000),"",IF(CQ32/CP32&gt;0.7,"男高",IF(CR32/CP32&gt;0.7,"女高",""))))</f>
        <v>男高</v>
      </c>
    </row>
    <row r="33" spans="1:98">
      <c r="A33" s="80">
        <f>AB33</f>
        <v>2.2433333333333</v>
      </c>
      <c r="B33" s="203" t="s">
        <v>126</v>
      </c>
      <c r="C33" s="203"/>
      <c r="D33" s="203" t="s">
        <v>62</v>
      </c>
      <c r="E33" s="203" t="s">
        <v>127</v>
      </c>
      <c r="F33" s="203" t="s">
        <v>64</v>
      </c>
      <c r="G33" s="203" t="s">
        <v>128</v>
      </c>
      <c r="H33" s="90" t="s">
        <v>129</v>
      </c>
      <c r="I33" s="90" t="s">
        <v>130</v>
      </c>
      <c r="J33" s="188">
        <v>300000</v>
      </c>
      <c r="K33" s="81">
        <v>0</v>
      </c>
      <c r="L33" s="81">
        <v>0</v>
      </c>
      <c r="M33" s="81">
        <v>132</v>
      </c>
      <c r="N33" s="91">
        <v>6</v>
      </c>
      <c r="O33" s="92">
        <v>0</v>
      </c>
      <c r="P33" s="93">
        <f>N33+O33</f>
        <v>6</v>
      </c>
      <c r="Q33" s="82">
        <f>IFERROR(P33/M33,"-")</f>
        <v>0.045454545454545</v>
      </c>
      <c r="R33" s="81">
        <v>0</v>
      </c>
      <c r="S33" s="81">
        <v>2</v>
      </c>
      <c r="T33" s="82">
        <f>IFERROR(S33/(O33+P33),"-")</f>
        <v>0.33333333333333</v>
      </c>
      <c r="U33" s="182">
        <f>IFERROR(J33/SUM(P33:P36),"-")</f>
        <v>8571.4285714286</v>
      </c>
      <c r="V33" s="84">
        <v>1</v>
      </c>
      <c r="W33" s="82">
        <f>IF(P33=0,"-",V33/P33)</f>
        <v>0.16666666666667</v>
      </c>
      <c r="X33" s="186">
        <v>11000</v>
      </c>
      <c r="Y33" s="187">
        <f>IFERROR(X33/P33,"-")</f>
        <v>1833.3333333333</v>
      </c>
      <c r="Z33" s="187">
        <f>IFERROR(X33/V33,"-")</f>
        <v>11000</v>
      </c>
      <c r="AA33" s="188">
        <f>SUM(X33:X36)-SUM(J33:J36)</f>
        <v>373000</v>
      </c>
      <c r="AB33" s="85">
        <f>SUM(X33:X36)/SUM(J33:J36)</f>
        <v>2.2433333333333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>
        <v>1</v>
      </c>
      <c r="AW33" s="107">
        <f>IF(P33=0,"",IF(AV33=0,"",(AV33/P33)))</f>
        <v>0.16666666666667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>
        <v>2</v>
      </c>
      <c r="BF33" s="113">
        <f>IF(P33=0,"",IF(BE33=0,"",(BE33/P33)))</f>
        <v>0.33333333333333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1</v>
      </c>
      <c r="BO33" s="120">
        <f>IF(P33=0,"",IF(BN33=0,"",(BN33/P33)))</f>
        <v>0.16666666666667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1</v>
      </c>
      <c r="BX33" s="127">
        <f>IF(P33=0,"",IF(BW33=0,"",(BW33/P33)))</f>
        <v>0.16666666666667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>
        <v>1</v>
      </c>
      <c r="CG33" s="134">
        <f>IF(P33=0,"",IF(CF33=0,"",(CF33/P33)))</f>
        <v>0.16666666666667</v>
      </c>
      <c r="CH33" s="135">
        <v>1</v>
      </c>
      <c r="CI33" s="136">
        <f>IFERROR(CH33/CF33,"-")</f>
        <v>1</v>
      </c>
      <c r="CJ33" s="137">
        <v>11000</v>
      </c>
      <c r="CK33" s="138">
        <f>IFERROR(CJ33/CF33,"-")</f>
        <v>11000</v>
      </c>
      <c r="CL33" s="139"/>
      <c r="CM33" s="139"/>
      <c r="CN33" s="139">
        <v>1</v>
      </c>
      <c r="CO33" s="140">
        <v>1</v>
      </c>
      <c r="CP33" s="141">
        <v>11000</v>
      </c>
      <c r="CQ33" s="141">
        <v>11000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131</v>
      </c>
      <c r="C34" s="203"/>
      <c r="D34" s="203" t="s">
        <v>62</v>
      </c>
      <c r="E34" s="203" t="s">
        <v>132</v>
      </c>
      <c r="F34" s="203" t="s">
        <v>64</v>
      </c>
      <c r="G34" s="203"/>
      <c r="H34" s="90" t="s">
        <v>129</v>
      </c>
      <c r="I34" s="90"/>
      <c r="J34" s="188"/>
      <c r="K34" s="81">
        <v>0</v>
      </c>
      <c r="L34" s="81">
        <v>0</v>
      </c>
      <c r="M34" s="81">
        <v>80</v>
      </c>
      <c r="N34" s="91">
        <v>4</v>
      </c>
      <c r="O34" s="92">
        <v>0</v>
      </c>
      <c r="P34" s="93">
        <f>N34+O34</f>
        <v>4</v>
      </c>
      <c r="Q34" s="82">
        <f>IFERROR(P34/M34,"-")</f>
        <v>0.05</v>
      </c>
      <c r="R34" s="81">
        <v>1</v>
      </c>
      <c r="S34" s="81">
        <v>1</v>
      </c>
      <c r="T34" s="82">
        <f>IFERROR(S34/(O34+P34),"-")</f>
        <v>0.25</v>
      </c>
      <c r="U34" s="182"/>
      <c r="V34" s="84">
        <v>2</v>
      </c>
      <c r="W34" s="82">
        <f>IF(P34=0,"-",V34/P34)</f>
        <v>0.5</v>
      </c>
      <c r="X34" s="186">
        <v>104000</v>
      </c>
      <c r="Y34" s="187">
        <f>IFERROR(X34/P34,"-")</f>
        <v>26000</v>
      </c>
      <c r="Z34" s="187">
        <f>IFERROR(X34/V34,"-")</f>
        <v>52000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2</v>
      </c>
      <c r="BF34" s="113">
        <f>IF(P34=0,"",IF(BE34=0,"",(BE34/P34)))</f>
        <v>0.5</v>
      </c>
      <c r="BG34" s="112">
        <v>1</v>
      </c>
      <c r="BH34" s="114">
        <f>IFERROR(BG34/BE34,"-")</f>
        <v>0.5</v>
      </c>
      <c r="BI34" s="115">
        <v>71000</v>
      </c>
      <c r="BJ34" s="116">
        <f>IFERROR(BI34/BE34,"-")</f>
        <v>35500</v>
      </c>
      <c r="BK34" s="117"/>
      <c r="BL34" s="117"/>
      <c r="BM34" s="117">
        <v>1</v>
      </c>
      <c r="BN34" s="119">
        <v>1</v>
      </c>
      <c r="BO34" s="120">
        <f>IF(P34=0,"",IF(BN34=0,"",(BN34/P34)))</f>
        <v>0.25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1</v>
      </c>
      <c r="BX34" s="127">
        <f>IF(P34=0,"",IF(BW34=0,"",(BW34/P34)))</f>
        <v>0.25</v>
      </c>
      <c r="BY34" s="128">
        <v>1</v>
      </c>
      <c r="BZ34" s="129">
        <f>IFERROR(BY34/BW34,"-")</f>
        <v>1</v>
      </c>
      <c r="CA34" s="130">
        <v>33000</v>
      </c>
      <c r="CB34" s="131">
        <f>IFERROR(CA34/BW34,"-")</f>
        <v>33000</v>
      </c>
      <c r="CC34" s="132"/>
      <c r="CD34" s="132"/>
      <c r="CE34" s="132">
        <v>1</v>
      </c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2</v>
      </c>
      <c r="CP34" s="141">
        <v>104000</v>
      </c>
      <c r="CQ34" s="141">
        <v>71000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133</v>
      </c>
      <c r="C35" s="203"/>
      <c r="D35" s="203" t="s">
        <v>62</v>
      </c>
      <c r="E35" s="203" t="s">
        <v>134</v>
      </c>
      <c r="F35" s="203" t="s">
        <v>64</v>
      </c>
      <c r="G35" s="203"/>
      <c r="H35" s="90" t="s">
        <v>129</v>
      </c>
      <c r="I35" s="90"/>
      <c r="J35" s="188"/>
      <c r="K35" s="81">
        <v>0</v>
      </c>
      <c r="L35" s="81">
        <v>0</v>
      </c>
      <c r="M35" s="81">
        <v>95</v>
      </c>
      <c r="N35" s="91">
        <v>7</v>
      </c>
      <c r="O35" s="92">
        <v>0</v>
      </c>
      <c r="P35" s="93">
        <f>N35+O35</f>
        <v>7</v>
      </c>
      <c r="Q35" s="82">
        <f>IFERROR(P35/M35,"-")</f>
        <v>0.073684210526316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1</v>
      </c>
      <c r="W35" s="82">
        <f>IF(P35=0,"-",V35/P35)</f>
        <v>0.14285714285714</v>
      </c>
      <c r="X35" s="186">
        <v>152000</v>
      </c>
      <c r="Y35" s="187">
        <f>IFERROR(X35/P35,"-")</f>
        <v>21714.285714286</v>
      </c>
      <c r="Z35" s="187">
        <f>IFERROR(X35/V35,"-")</f>
        <v>152000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1</v>
      </c>
      <c r="AW35" s="107">
        <f>IF(P35=0,"",IF(AV35=0,"",(AV35/P35)))</f>
        <v>0.14285714285714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>
        <v>2</v>
      </c>
      <c r="BF35" s="113">
        <f>IF(P35=0,"",IF(BE35=0,"",(BE35/P35)))</f>
        <v>0.28571428571429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4</v>
      </c>
      <c r="BO35" s="120">
        <f>IF(P35=0,"",IF(BN35=0,"",(BN35/P35)))</f>
        <v>0.57142857142857</v>
      </c>
      <c r="BP35" s="121">
        <v>1</v>
      </c>
      <c r="BQ35" s="122">
        <f>IFERROR(BP35/BN35,"-")</f>
        <v>0.25</v>
      </c>
      <c r="BR35" s="123">
        <v>152000</v>
      </c>
      <c r="BS35" s="124">
        <f>IFERROR(BR35/BN35,"-")</f>
        <v>38000</v>
      </c>
      <c r="BT35" s="125"/>
      <c r="BU35" s="125"/>
      <c r="BV35" s="125">
        <v>1</v>
      </c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152000</v>
      </c>
      <c r="CQ35" s="141">
        <v>152000</v>
      </c>
      <c r="CR35" s="141"/>
      <c r="CS35" s="142" t="str">
        <f>IF(AND(CQ35=0,CR35=0),"",IF(AND(CQ35&lt;=100000,CR35&lt;=100000),"",IF(CQ35/CP35&gt;0.7,"男高",IF(CR35/CP35&gt;0.7,"女高",""))))</f>
        <v>男高</v>
      </c>
    </row>
    <row r="36" spans="1:98">
      <c r="A36" s="80"/>
      <c r="B36" s="203" t="s">
        <v>135</v>
      </c>
      <c r="C36" s="203"/>
      <c r="D36" s="203" t="s">
        <v>76</v>
      </c>
      <c r="E36" s="203" t="s">
        <v>76</v>
      </c>
      <c r="F36" s="203" t="s">
        <v>77</v>
      </c>
      <c r="G36" s="203"/>
      <c r="H36" s="90"/>
      <c r="I36" s="90"/>
      <c r="J36" s="188"/>
      <c r="K36" s="81">
        <v>0</v>
      </c>
      <c r="L36" s="81">
        <v>0</v>
      </c>
      <c r="M36" s="81">
        <v>42</v>
      </c>
      <c r="N36" s="91">
        <v>18</v>
      </c>
      <c r="O36" s="92">
        <v>0</v>
      </c>
      <c r="P36" s="93">
        <f>N36+O36</f>
        <v>18</v>
      </c>
      <c r="Q36" s="82">
        <f>IFERROR(P36/M36,"-")</f>
        <v>0.42857142857143</v>
      </c>
      <c r="R36" s="81">
        <v>1</v>
      </c>
      <c r="S36" s="81">
        <v>3</v>
      </c>
      <c r="T36" s="82">
        <f>IFERROR(S36/(O36+P36),"-")</f>
        <v>0.16666666666667</v>
      </c>
      <c r="U36" s="182"/>
      <c r="V36" s="84">
        <v>5</v>
      </c>
      <c r="W36" s="82">
        <f>IF(P36=0,"-",V36/P36)</f>
        <v>0.27777777777778</v>
      </c>
      <c r="X36" s="186">
        <v>406000</v>
      </c>
      <c r="Y36" s="187">
        <f>IFERROR(X36/P36,"-")</f>
        <v>22555.555555556</v>
      </c>
      <c r="Z36" s="187">
        <f>IFERROR(X36/V36,"-")</f>
        <v>81200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>
        <v>1</v>
      </c>
      <c r="AW36" s="107">
        <f>IF(P36=0,"",IF(AV36=0,"",(AV36/P36)))</f>
        <v>0.055555555555556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>
        <v>2</v>
      </c>
      <c r="BF36" s="113">
        <f>IF(P36=0,"",IF(BE36=0,"",(BE36/P36)))</f>
        <v>0.11111111111111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6</v>
      </c>
      <c r="BO36" s="120">
        <f>IF(P36=0,"",IF(BN36=0,"",(BN36/P36)))</f>
        <v>0.33333333333333</v>
      </c>
      <c r="BP36" s="121">
        <v>2</v>
      </c>
      <c r="BQ36" s="122">
        <f>IFERROR(BP36/BN36,"-")</f>
        <v>0.33333333333333</v>
      </c>
      <c r="BR36" s="123">
        <v>110000</v>
      </c>
      <c r="BS36" s="124">
        <f>IFERROR(BR36/BN36,"-")</f>
        <v>18333.333333333</v>
      </c>
      <c r="BT36" s="125"/>
      <c r="BU36" s="125">
        <v>1</v>
      </c>
      <c r="BV36" s="125">
        <v>1</v>
      </c>
      <c r="BW36" s="126">
        <v>8</v>
      </c>
      <c r="BX36" s="127">
        <f>IF(P36=0,"",IF(BW36=0,"",(BW36/P36)))</f>
        <v>0.44444444444444</v>
      </c>
      <c r="BY36" s="128">
        <v>3</v>
      </c>
      <c r="BZ36" s="129">
        <f>IFERROR(BY36/BW36,"-")</f>
        <v>0.375</v>
      </c>
      <c r="CA36" s="130">
        <v>296000</v>
      </c>
      <c r="CB36" s="131">
        <f>IFERROR(CA36/BW36,"-")</f>
        <v>37000</v>
      </c>
      <c r="CC36" s="132">
        <v>1</v>
      </c>
      <c r="CD36" s="132"/>
      <c r="CE36" s="132">
        <v>2</v>
      </c>
      <c r="CF36" s="133">
        <v>1</v>
      </c>
      <c r="CG36" s="134">
        <f>IF(P36=0,"",IF(CF36=0,"",(CF36/P36)))</f>
        <v>0.055555555555556</v>
      </c>
      <c r="CH36" s="135"/>
      <c r="CI36" s="136">
        <f>IFERROR(CH36/CF36,"-")</f>
        <v>0</v>
      </c>
      <c r="CJ36" s="137"/>
      <c r="CK36" s="138">
        <f>IFERROR(CJ36/CF36,"-")</f>
        <v>0</v>
      </c>
      <c r="CL36" s="139"/>
      <c r="CM36" s="139"/>
      <c r="CN36" s="139"/>
      <c r="CO36" s="140">
        <v>5</v>
      </c>
      <c r="CP36" s="141">
        <v>406000</v>
      </c>
      <c r="CQ36" s="141">
        <v>282000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0.096</v>
      </c>
      <c r="B37" s="203" t="s">
        <v>136</v>
      </c>
      <c r="C37" s="203"/>
      <c r="D37" s="203" t="s">
        <v>85</v>
      </c>
      <c r="E37" s="203" t="s">
        <v>127</v>
      </c>
      <c r="F37" s="203" t="s">
        <v>64</v>
      </c>
      <c r="G37" s="203" t="s">
        <v>137</v>
      </c>
      <c r="H37" s="90" t="s">
        <v>138</v>
      </c>
      <c r="I37" s="90" t="s">
        <v>139</v>
      </c>
      <c r="J37" s="188">
        <v>250000</v>
      </c>
      <c r="K37" s="81">
        <v>0</v>
      </c>
      <c r="L37" s="81">
        <v>0</v>
      </c>
      <c r="M37" s="81">
        <v>115</v>
      </c>
      <c r="N37" s="91">
        <v>9</v>
      </c>
      <c r="O37" s="92">
        <v>0</v>
      </c>
      <c r="P37" s="93">
        <f>N37+O37</f>
        <v>9</v>
      </c>
      <c r="Q37" s="82">
        <f>IFERROR(P37/M37,"-")</f>
        <v>0.078260869565217</v>
      </c>
      <c r="R37" s="81">
        <v>0</v>
      </c>
      <c r="S37" s="81">
        <v>6</v>
      </c>
      <c r="T37" s="82">
        <f>IFERROR(S37/(O37+P37),"-")</f>
        <v>0.66666666666667</v>
      </c>
      <c r="U37" s="182">
        <f>IFERROR(J37/SUM(P37:P40),"-")</f>
        <v>10000</v>
      </c>
      <c r="V37" s="84">
        <v>1</v>
      </c>
      <c r="W37" s="82">
        <f>IF(P37=0,"-",V37/P37)</f>
        <v>0.11111111111111</v>
      </c>
      <c r="X37" s="186">
        <v>1000</v>
      </c>
      <c r="Y37" s="187">
        <f>IFERROR(X37/P37,"-")</f>
        <v>111.11111111111</v>
      </c>
      <c r="Z37" s="187">
        <f>IFERROR(X37/V37,"-")</f>
        <v>1000</v>
      </c>
      <c r="AA37" s="188">
        <f>SUM(X37:X40)-SUM(J37:J40)</f>
        <v>-226000</v>
      </c>
      <c r="AB37" s="85">
        <f>SUM(X37:X40)/SUM(J37:J40)</f>
        <v>0.096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>
        <v>1</v>
      </c>
      <c r="AN37" s="101">
        <f>IF(P37=0,"",IF(AM37=0,"",(AM37/P37)))</f>
        <v>0.11111111111111</v>
      </c>
      <c r="AO37" s="100"/>
      <c r="AP37" s="102">
        <f>IFERROR(AP37/AM37,"-")</f>
        <v>0</v>
      </c>
      <c r="AQ37" s="103"/>
      <c r="AR37" s="104">
        <f>IFERROR(AQ37/AM37,"-")</f>
        <v>0</v>
      </c>
      <c r="AS37" s="105"/>
      <c r="AT37" s="105"/>
      <c r="AU37" s="105"/>
      <c r="AV37" s="106">
        <v>1</v>
      </c>
      <c r="AW37" s="107">
        <f>IF(P37=0,"",IF(AV37=0,"",(AV37/P37)))</f>
        <v>0.11111111111111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>
        <v>5</v>
      </c>
      <c r="BF37" s="113">
        <f>IF(P37=0,"",IF(BE37=0,"",(BE37/P37)))</f>
        <v>0.55555555555556</v>
      </c>
      <c r="BG37" s="112">
        <v>1</v>
      </c>
      <c r="BH37" s="114">
        <f>IFERROR(BG37/BE37,"-")</f>
        <v>0.2</v>
      </c>
      <c r="BI37" s="115">
        <v>1000</v>
      </c>
      <c r="BJ37" s="116">
        <f>IFERROR(BI37/BE37,"-")</f>
        <v>200</v>
      </c>
      <c r="BK37" s="117">
        <v>1</v>
      </c>
      <c r="BL37" s="117"/>
      <c r="BM37" s="117"/>
      <c r="BN37" s="119">
        <v>2</v>
      </c>
      <c r="BO37" s="120">
        <f>IF(P37=0,"",IF(BN37=0,"",(BN37/P37)))</f>
        <v>0.22222222222222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1000</v>
      </c>
      <c r="CQ37" s="141">
        <v>1000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140</v>
      </c>
      <c r="C38" s="203"/>
      <c r="D38" s="203" t="s">
        <v>62</v>
      </c>
      <c r="E38" s="203" t="s">
        <v>132</v>
      </c>
      <c r="F38" s="203" t="s">
        <v>64</v>
      </c>
      <c r="G38" s="203"/>
      <c r="H38" s="90" t="s">
        <v>138</v>
      </c>
      <c r="I38" s="90"/>
      <c r="J38" s="188"/>
      <c r="K38" s="81">
        <v>0</v>
      </c>
      <c r="L38" s="81">
        <v>0</v>
      </c>
      <c r="M38" s="81">
        <v>62</v>
      </c>
      <c r="N38" s="91">
        <v>1</v>
      </c>
      <c r="O38" s="92">
        <v>0</v>
      </c>
      <c r="P38" s="93">
        <f>N38+O38</f>
        <v>1</v>
      </c>
      <c r="Q38" s="82">
        <f>IFERROR(P38/M38,"-")</f>
        <v>0.016129032258065</v>
      </c>
      <c r="R38" s="81">
        <v>0</v>
      </c>
      <c r="S38" s="81">
        <v>0</v>
      </c>
      <c r="T38" s="82">
        <f>IFERROR(S38/(O38+P38),"-")</f>
        <v>0</v>
      </c>
      <c r="U38" s="182"/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1</v>
      </c>
      <c r="BO38" s="120">
        <f>IF(P38=0,"",IF(BN38=0,"",(BN38/P38)))</f>
        <v>1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141</v>
      </c>
      <c r="C39" s="203"/>
      <c r="D39" s="203" t="s">
        <v>85</v>
      </c>
      <c r="E39" s="203" t="s">
        <v>134</v>
      </c>
      <c r="F39" s="203" t="s">
        <v>64</v>
      </c>
      <c r="G39" s="203"/>
      <c r="H39" s="90" t="s">
        <v>138</v>
      </c>
      <c r="I39" s="90"/>
      <c r="J39" s="188"/>
      <c r="K39" s="81">
        <v>0</v>
      </c>
      <c r="L39" s="81">
        <v>0</v>
      </c>
      <c r="M39" s="81">
        <v>48</v>
      </c>
      <c r="N39" s="91">
        <v>2</v>
      </c>
      <c r="O39" s="92">
        <v>0</v>
      </c>
      <c r="P39" s="93">
        <f>N39+O39</f>
        <v>2</v>
      </c>
      <c r="Q39" s="82">
        <f>IFERROR(P39/M39,"-")</f>
        <v>0.041666666666667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1</v>
      </c>
      <c r="BF39" s="113">
        <f>IF(P39=0,"",IF(BE39=0,"",(BE39/P39)))</f>
        <v>0.5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1</v>
      </c>
      <c r="BO39" s="120">
        <f>IF(P39=0,"",IF(BN39=0,"",(BN39/P39)))</f>
        <v>0.5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142</v>
      </c>
      <c r="C40" s="203"/>
      <c r="D40" s="203" t="s">
        <v>76</v>
      </c>
      <c r="E40" s="203" t="s">
        <v>76</v>
      </c>
      <c r="F40" s="203" t="s">
        <v>77</v>
      </c>
      <c r="G40" s="203"/>
      <c r="H40" s="90"/>
      <c r="I40" s="90"/>
      <c r="J40" s="188"/>
      <c r="K40" s="81">
        <v>0</v>
      </c>
      <c r="L40" s="81">
        <v>0</v>
      </c>
      <c r="M40" s="81">
        <v>38</v>
      </c>
      <c r="N40" s="91">
        <v>13</v>
      </c>
      <c r="O40" s="92">
        <v>0</v>
      </c>
      <c r="P40" s="93">
        <f>N40+O40</f>
        <v>13</v>
      </c>
      <c r="Q40" s="82">
        <f>IFERROR(P40/M40,"-")</f>
        <v>0.34210526315789</v>
      </c>
      <c r="R40" s="81">
        <v>2</v>
      </c>
      <c r="S40" s="81">
        <v>2</v>
      </c>
      <c r="T40" s="82">
        <f>IFERROR(S40/(O40+P40),"-")</f>
        <v>0.15384615384615</v>
      </c>
      <c r="U40" s="182"/>
      <c r="V40" s="84">
        <v>2</v>
      </c>
      <c r="W40" s="82">
        <f>IF(P40=0,"-",V40/P40)</f>
        <v>0.15384615384615</v>
      </c>
      <c r="X40" s="186">
        <v>23000</v>
      </c>
      <c r="Y40" s="187">
        <f>IFERROR(X40/P40,"-")</f>
        <v>1769.2307692308</v>
      </c>
      <c r="Z40" s="187">
        <f>IFERROR(X40/V40,"-")</f>
        <v>11500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0.076923076923077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8</v>
      </c>
      <c r="BO40" s="120">
        <f>IF(P40=0,"",IF(BN40=0,"",(BN40/P40)))</f>
        <v>0.61538461538462</v>
      </c>
      <c r="BP40" s="121">
        <v>1</v>
      </c>
      <c r="BQ40" s="122">
        <f>IFERROR(BP40/BN40,"-")</f>
        <v>0.125</v>
      </c>
      <c r="BR40" s="123">
        <v>18000</v>
      </c>
      <c r="BS40" s="124">
        <f>IFERROR(BR40/BN40,"-")</f>
        <v>2250</v>
      </c>
      <c r="BT40" s="125"/>
      <c r="BU40" s="125"/>
      <c r="BV40" s="125">
        <v>1</v>
      </c>
      <c r="BW40" s="126">
        <v>3</v>
      </c>
      <c r="BX40" s="127">
        <f>IF(P40=0,"",IF(BW40=0,"",(BW40/P40)))</f>
        <v>0.23076923076923</v>
      </c>
      <c r="BY40" s="128">
        <v>1</v>
      </c>
      <c r="BZ40" s="129">
        <f>IFERROR(BY40/BW40,"-")</f>
        <v>0.33333333333333</v>
      </c>
      <c r="CA40" s="130">
        <v>5000</v>
      </c>
      <c r="CB40" s="131">
        <f>IFERROR(CA40/BW40,"-")</f>
        <v>1666.6666666667</v>
      </c>
      <c r="CC40" s="132">
        <v>1</v>
      </c>
      <c r="CD40" s="132"/>
      <c r="CE40" s="132"/>
      <c r="CF40" s="133">
        <v>1</v>
      </c>
      <c r="CG40" s="134">
        <f>IF(P40=0,"",IF(CF40=0,"",(CF40/P40)))</f>
        <v>0.076923076923077</v>
      </c>
      <c r="CH40" s="135"/>
      <c r="CI40" s="136">
        <f>IFERROR(CH40/CF40,"-")</f>
        <v>0</v>
      </c>
      <c r="CJ40" s="137"/>
      <c r="CK40" s="138">
        <f>IFERROR(CJ40/CF40,"-")</f>
        <v>0</v>
      </c>
      <c r="CL40" s="139"/>
      <c r="CM40" s="139"/>
      <c r="CN40" s="139"/>
      <c r="CO40" s="140">
        <v>2</v>
      </c>
      <c r="CP40" s="141">
        <v>23000</v>
      </c>
      <c r="CQ40" s="141">
        <v>18000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7.0166666666667</v>
      </c>
      <c r="B41" s="203" t="s">
        <v>143</v>
      </c>
      <c r="C41" s="203"/>
      <c r="D41" s="203" t="s">
        <v>144</v>
      </c>
      <c r="E41" s="203" t="s">
        <v>69</v>
      </c>
      <c r="F41" s="203" t="s">
        <v>94</v>
      </c>
      <c r="G41" s="203" t="s">
        <v>65</v>
      </c>
      <c r="H41" s="90" t="s">
        <v>88</v>
      </c>
      <c r="I41" s="90" t="s">
        <v>145</v>
      </c>
      <c r="J41" s="188">
        <v>120000</v>
      </c>
      <c r="K41" s="81">
        <v>0</v>
      </c>
      <c r="L41" s="81">
        <v>0</v>
      </c>
      <c r="M41" s="81">
        <v>56</v>
      </c>
      <c r="N41" s="91">
        <v>1</v>
      </c>
      <c r="O41" s="92">
        <v>0</v>
      </c>
      <c r="P41" s="93">
        <f>N41+O41</f>
        <v>1</v>
      </c>
      <c r="Q41" s="82">
        <f>IFERROR(P41/M41,"-")</f>
        <v>0.017857142857143</v>
      </c>
      <c r="R41" s="81">
        <v>0</v>
      </c>
      <c r="S41" s="81">
        <v>0</v>
      </c>
      <c r="T41" s="82">
        <f>IFERROR(S41/(O41+P41),"-")</f>
        <v>0</v>
      </c>
      <c r="U41" s="182">
        <f>IFERROR(J41/SUM(P41:P42),"-")</f>
        <v>40000</v>
      </c>
      <c r="V41" s="84">
        <v>1</v>
      </c>
      <c r="W41" s="82">
        <f>IF(P41=0,"-",V41/P41)</f>
        <v>1</v>
      </c>
      <c r="X41" s="186">
        <v>2000</v>
      </c>
      <c r="Y41" s="187">
        <f>IFERROR(X41/P41,"-")</f>
        <v>2000</v>
      </c>
      <c r="Z41" s="187">
        <f>IFERROR(X41/V41,"-")</f>
        <v>2000</v>
      </c>
      <c r="AA41" s="188">
        <f>SUM(X41:X42)-SUM(J41:J42)</f>
        <v>722000</v>
      </c>
      <c r="AB41" s="85">
        <f>SUM(X41:X42)/SUM(J41:J42)</f>
        <v>7.0166666666667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1</v>
      </c>
      <c r="BG41" s="112">
        <v>1</v>
      </c>
      <c r="BH41" s="114">
        <f>IFERROR(BG41/BE41,"-")</f>
        <v>1</v>
      </c>
      <c r="BI41" s="115">
        <v>2000</v>
      </c>
      <c r="BJ41" s="116">
        <f>IFERROR(BI41/BE41,"-")</f>
        <v>2000</v>
      </c>
      <c r="BK41" s="117">
        <v>1</v>
      </c>
      <c r="BL41" s="117"/>
      <c r="BM41" s="117"/>
      <c r="BN41" s="119"/>
      <c r="BO41" s="120">
        <f>IF(P41=0,"",IF(BN41=0,"",(BN41/P41)))</f>
        <v>0</v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1</v>
      </c>
      <c r="CP41" s="141">
        <v>2000</v>
      </c>
      <c r="CQ41" s="141">
        <v>2000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146</v>
      </c>
      <c r="C42" s="203"/>
      <c r="D42" s="203" t="s">
        <v>144</v>
      </c>
      <c r="E42" s="203" t="s">
        <v>69</v>
      </c>
      <c r="F42" s="203" t="s">
        <v>77</v>
      </c>
      <c r="G42" s="203"/>
      <c r="H42" s="90"/>
      <c r="I42" s="90"/>
      <c r="J42" s="188"/>
      <c r="K42" s="81">
        <v>0</v>
      </c>
      <c r="L42" s="81">
        <v>0</v>
      </c>
      <c r="M42" s="81">
        <v>12</v>
      </c>
      <c r="N42" s="91">
        <v>2</v>
      </c>
      <c r="O42" s="92">
        <v>0</v>
      </c>
      <c r="P42" s="93">
        <f>N42+O42</f>
        <v>2</v>
      </c>
      <c r="Q42" s="82">
        <f>IFERROR(P42/M42,"-")</f>
        <v>0.16666666666667</v>
      </c>
      <c r="R42" s="81">
        <v>1</v>
      </c>
      <c r="S42" s="81">
        <v>0</v>
      </c>
      <c r="T42" s="82">
        <f>IFERROR(S42/(O42+P42),"-")</f>
        <v>0</v>
      </c>
      <c r="U42" s="182"/>
      <c r="V42" s="84">
        <v>1</v>
      </c>
      <c r="W42" s="82">
        <f>IF(P42=0,"-",V42/P42)</f>
        <v>0.5</v>
      </c>
      <c r="X42" s="186">
        <v>840000</v>
      </c>
      <c r="Y42" s="187">
        <f>IFERROR(X42/P42,"-")</f>
        <v>420000</v>
      </c>
      <c r="Z42" s="187">
        <f>IFERROR(X42/V42,"-")</f>
        <v>840000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>
        <f>IF(P42=0,"",IF(BN42=0,"",(BN42/P42)))</f>
        <v>0</v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>
        <v>2</v>
      </c>
      <c r="BX42" s="127">
        <f>IF(P42=0,"",IF(BW42=0,"",(BW42/P42)))</f>
        <v>1</v>
      </c>
      <c r="BY42" s="128">
        <v>1</v>
      </c>
      <c r="BZ42" s="129">
        <f>IFERROR(BY42/BW42,"-")</f>
        <v>0.5</v>
      </c>
      <c r="CA42" s="130">
        <v>840000</v>
      </c>
      <c r="CB42" s="131">
        <f>IFERROR(CA42/BW42,"-")</f>
        <v>420000</v>
      </c>
      <c r="CC42" s="132"/>
      <c r="CD42" s="132"/>
      <c r="CE42" s="132">
        <v>1</v>
      </c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840000</v>
      </c>
      <c r="CQ42" s="141">
        <v>840000</v>
      </c>
      <c r="CR42" s="141"/>
      <c r="CS42" s="142" t="str">
        <f>IF(AND(CQ42=0,CR42=0),"",IF(AND(CQ42&lt;=100000,CR42&lt;=100000),"",IF(CQ42/CP42&gt;0.7,"男高",IF(CR42/CP42&gt;0.7,"女高",""))))</f>
        <v>男高</v>
      </c>
    </row>
    <row r="43" spans="1:98">
      <c r="A43" s="80">
        <f>AB43</f>
        <v>0.041666666666667</v>
      </c>
      <c r="B43" s="203" t="s">
        <v>147</v>
      </c>
      <c r="C43" s="203"/>
      <c r="D43" s="203" t="s">
        <v>92</v>
      </c>
      <c r="E43" s="203" t="s">
        <v>105</v>
      </c>
      <c r="F43" s="203" t="s">
        <v>86</v>
      </c>
      <c r="G43" s="203" t="s">
        <v>65</v>
      </c>
      <c r="H43" s="90" t="s">
        <v>88</v>
      </c>
      <c r="I43" s="205" t="s">
        <v>89</v>
      </c>
      <c r="J43" s="188">
        <v>120000</v>
      </c>
      <c r="K43" s="81">
        <v>0</v>
      </c>
      <c r="L43" s="81">
        <v>0</v>
      </c>
      <c r="M43" s="81">
        <v>67</v>
      </c>
      <c r="N43" s="91">
        <v>2</v>
      </c>
      <c r="O43" s="92">
        <v>0</v>
      </c>
      <c r="P43" s="93">
        <f>N43+O43</f>
        <v>2</v>
      </c>
      <c r="Q43" s="82">
        <f>IFERROR(P43/M43,"-")</f>
        <v>0.029850746268657</v>
      </c>
      <c r="R43" s="81">
        <v>0</v>
      </c>
      <c r="S43" s="81">
        <v>0</v>
      </c>
      <c r="T43" s="82">
        <f>IFERROR(S43/(O43+P43),"-")</f>
        <v>0</v>
      </c>
      <c r="U43" s="182">
        <f>IFERROR(J43/SUM(P43:P44),"-")</f>
        <v>40000</v>
      </c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>
        <f>SUM(X43:X44)-SUM(J43:J44)</f>
        <v>-115000</v>
      </c>
      <c r="AB43" s="85">
        <f>SUM(X43:X44)/SUM(J43:J44)</f>
        <v>0.041666666666667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0.5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1</v>
      </c>
      <c r="BO43" s="120">
        <f>IF(P43=0,"",IF(BN43=0,"",(BN43/P43)))</f>
        <v>0.5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148</v>
      </c>
      <c r="C44" s="203"/>
      <c r="D44" s="203" t="s">
        <v>92</v>
      </c>
      <c r="E44" s="203" t="s">
        <v>105</v>
      </c>
      <c r="F44" s="203" t="s">
        <v>77</v>
      </c>
      <c r="G44" s="203"/>
      <c r="H44" s="90"/>
      <c r="I44" s="90"/>
      <c r="J44" s="188"/>
      <c r="K44" s="81">
        <v>0</v>
      </c>
      <c r="L44" s="81">
        <v>0</v>
      </c>
      <c r="M44" s="81">
        <v>7</v>
      </c>
      <c r="N44" s="91">
        <v>1</v>
      </c>
      <c r="O44" s="92">
        <v>0</v>
      </c>
      <c r="P44" s="93">
        <f>N44+O44</f>
        <v>1</v>
      </c>
      <c r="Q44" s="82">
        <f>IFERROR(P44/M44,"-")</f>
        <v>0.14285714285714</v>
      </c>
      <c r="R44" s="81">
        <v>0</v>
      </c>
      <c r="S44" s="81">
        <v>0</v>
      </c>
      <c r="T44" s="82">
        <f>IFERROR(S44/(O44+P44),"-")</f>
        <v>0</v>
      </c>
      <c r="U44" s="182"/>
      <c r="V44" s="84">
        <v>1</v>
      </c>
      <c r="W44" s="82">
        <f>IF(P44=0,"-",V44/P44)</f>
        <v>1</v>
      </c>
      <c r="X44" s="186">
        <v>5000</v>
      </c>
      <c r="Y44" s="187">
        <f>IFERROR(X44/P44,"-")</f>
        <v>5000</v>
      </c>
      <c r="Z44" s="187">
        <f>IFERROR(X44/V44,"-")</f>
        <v>5000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1</v>
      </c>
      <c r="BO44" s="120">
        <f>IF(P44=0,"",IF(BN44=0,"",(BN44/P44)))</f>
        <v>1</v>
      </c>
      <c r="BP44" s="121">
        <v>1</v>
      </c>
      <c r="BQ44" s="122">
        <f>IFERROR(BP44/BN44,"-")</f>
        <v>1</v>
      </c>
      <c r="BR44" s="123">
        <v>5000</v>
      </c>
      <c r="BS44" s="124">
        <f>IFERROR(BR44/BN44,"-")</f>
        <v>5000</v>
      </c>
      <c r="BT44" s="125">
        <v>1</v>
      </c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5000</v>
      </c>
      <c r="CQ44" s="141">
        <v>5000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>
        <f>AB45</f>
        <v>5.7466666666667</v>
      </c>
      <c r="B45" s="203" t="s">
        <v>149</v>
      </c>
      <c r="C45" s="203"/>
      <c r="D45" s="203" t="s">
        <v>144</v>
      </c>
      <c r="E45" s="203" t="s">
        <v>63</v>
      </c>
      <c r="F45" s="203" t="s">
        <v>86</v>
      </c>
      <c r="G45" s="203" t="s">
        <v>70</v>
      </c>
      <c r="H45" s="90" t="s">
        <v>88</v>
      </c>
      <c r="I45" s="205" t="s">
        <v>89</v>
      </c>
      <c r="J45" s="188">
        <v>150000</v>
      </c>
      <c r="K45" s="81">
        <v>0</v>
      </c>
      <c r="L45" s="81">
        <v>0</v>
      </c>
      <c r="M45" s="81">
        <v>37</v>
      </c>
      <c r="N45" s="91">
        <v>1</v>
      </c>
      <c r="O45" s="92">
        <v>0</v>
      </c>
      <c r="P45" s="93">
        <f>N45+O45</f>
        <v>1</v>
      </c>
      <c r="Q45" s="82">
        <f>IFERROR(P45/M45,"-")</f>
        <v>0.027027027027027</v>
      </c>
      <c r="R45" s="81">
        <v>0</v>
      </c>
      <c r="S45" s="81">
        <v>0</v>
      </c>
      <c r="T45" s="82">
        <f>IFERROR(S45/(O45+P45),"-")</f>
        <v>0</v>
      </c>
      <c r="U45" s="182">
        <f>IFERROR(J45/SUM(P45:P46),"-")</f>
        <v>25000</v>
      </c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>
        <f>SUM(X45:X46)-SUM(J45:J46)</f>
        <v>712000</v>
      </c>
      <c r="AB45" s="85">
        <f>SUM(X45:X46)/SUM(J45:J46)</f>
        <v>5.7466666666667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1</v>
      </c>
      <c r="BO45" s="120">
        <f>IF(P45=0,"",IF(BN45=0,"",(BN45/P45)))</f>
        <v>1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150</v>
      </c>
      <c r="C46" s="203"/>
      <c r="D46" s="203" t="s">
        <v>144</v>
      </c>
      <c r="E46" s="203" t="s">
        <v>63</v>
      </c>
      <c r="F46" s="203" t="s">
        <v>77</v>
      </c>
      <c r="G46" s="203"/>
      <c r="H46" s="90"/>
      <c r="I46" s="90"/>
      <c r="J46" s="188"/>
      <c r="K46" s="81">
        <v>0</v>
      </c>
      <c r="L46" s="81">
        <v>0</v>
      </c>
      <c r="M46" s="81">
        <v>24</v>
      </c>
      <c r="N46" s="91">
        <v>5</v>
      </c>
      <c r="O46" s="92">
        <v>0</v>
      </c>
      <c r="P46" s="93">
        <f>N46+O46</f>
        <v>5</v>
      </c>
      <c r="Q46" s="82">
        <f>IFERROR(P46/M46,"-")</f>
        <v>0.20833333333333</v>
      </c>
      <c r="R46" s="81">
        <v>2</v>
      </c>
      <c r="S46" s="81">
        <v>1</v>
      </c>
      <c r="T46" s="82">
        <f>IFERROR(S46/(O46+P46),"-")</f>
        <v>0.2</v>
      </c>
      <c r="U46" s="182"/>
      <c r="V46" s="84">
        <v>3</v>
      </c>
      <c r="W46" s="82">
        <f>IF(P46=0,"-",V46/P46)</f>
        <v>0.6</v>
      </c>
      <c r="X46" s="186">
        <v>862000</v>
      </c>
      <c r="Y46" s="187">
        <f>IFERROR(X46/P46,"-")</f>
        <v>172400</v>
      </c>
      <c r="Z46" s="187">
        <f>IFERROR(X46/V46,"-")</f>
        <v>287333.33333333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3</v>
      </c>
      <c r="BO46" s="120">
        <f>IF(P46=0,"",IF(BN46=0,"",(BN46/P46)))</f>
        <v>0.6</v>
      </c>
      <c r="BP46" s="121">
        <v>1</v>
      </c>
      <c r="BQ46" s="122">
        <f>IFERROR(BP46/BN46,"-")</f>
        <v>0.33333333333333</v>
      </c>
      <c r="BR46" s="123">
        <v>25000</v>
      </c>
      <c r="BS46" s="124">
        <f>IFERROR(BR46/BN46,"-")</f>
        <v>8333.3333333333</v>
      </c>
      <c r="BT46" s="125"/>
      <c r="BU46" s="125"/>
      <c r="BV46" s="125">
        <v>1</v>
      </c>
      <c r="BW46" s="126">
        <v>2</v>
      </c>
      <c r="BX46" s="127">
        <f>IF(P46=0,"",IF(BW46=0,"",(BW46/P46)))</f>
        <v>0.4</v>
      </c>
      <c r="BY46" s="128">
        <v>2</v>
      </c>
      <c r="BZ46" s="129">
        <f>IFERROR(BY46/BW46,"-")</f>
        <v>1</v>
      </c>
      <c r="CA46" s="130">
        <v>837000</v>
      </c>
      <c r="CB46" s="131">
        <f>IFERROR(CA46/BW46,"-")</f>
        <v>418500</v>
      </c>
      <c r="CC46" s="132"/>
      <c r="CD46" s="132"/>
      <c r="CE46" s="132">
        <v>2</v>
      </c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3</v>
      </c>
      <c r="CP46" s="141">
        <v>862000</v>
      </c>
      <c r="CQ46" s="141">
        <v>428000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0.33333333333333</v>
      </c>
      <c r="B47" s="203" t="s">
        <v>151</v>
      </c>
      <c r="C47" s="203"/>
      <c r="D47" s="203" t="s">
        <v>92</v>
      </c>
      <c r="E47" s="203" t="s">
        <v>105</v>
      </c>
      <c r="F47" s="203" t="s">
        <v>64</v>
      </c>
      <c r="G47" s="203" t="s">
        <v>70</v>
      </c>
      <c r="H47" s="90" t="s">
        <v>88</v>
      </c>
      <c r="I47" s="90" t="s">
        <v>152</v>
      </c>
      <c r="J47" s="188">
        <v>150000</v>
      </c>
      <c r="K47" s="81">
        <v>0</v>
      </c>
      <c r="L47" s="81">
        <v>0</v>
      </c>
      <c r="M47" s="81">
        <v>56</v>
      </c>
      <c r="N47" s="91">
        <v>7</v>
      </c>
      <c r="O47" s="92">
        <v>0</v>
      </c>
      <c r="P47" s="93">
        <f>N47+O47</f>
        <v>7</v>
      </c>
      <c r="Q47" s="82">
        <f>IFERROR(P47/M47,"-")</f>
        <v>0.125</v>
      </c>
      <c r="R47" s="81">
        <v>0</v>
      </c>
      <c r="S47" s="81">
        <v>4</v>
      </c>
      <c r="T47" s="82">
        <f>IFERROR(S47/(O47+P47),"-")</f>
        <v>0.57142857142857</v>
      </c>
      <c r="U47" s="182">
        <f>IFERROR(J47/SUM(P47:P48),"-")</f>
        <v>12500</v>
      </c>
      <c r="V47" s="84">
        <v>2</v>
      </c>
      <c r="W47" s="82">
        <f>IF(P47=0,"-",V47/P47)</f>
        <v>0.28571428571429</v>
      </c>
      <c r="X47" s="186">
        <v>14000</v>
      </c>
      <c r="Y47" s="187">
        <f>IFERROR(X47/P47,"-")</f>
        <v>2000</v>
      </c>
      <c r="Z47" s="187">
        <f>IFERROR(X47/V47,"-")</f>
        <v>7000</v>
      </c>
      <c r="AA47" s="188">
        <f>SUM(X47:X48)-SUM(J47:J48)</f>
        <v>-100000</v>
      </c>
      <c r="AB47" s="85">
        <f>SUM(X47:X48)/SUM(J47:J48)</f>
        <v>0.33333333333333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3</v>
      </c>
      <c r="BF47" s="113">
        <f>IF(P47=0,"",IF(BE47=0,"",(BE47/P47)))</f>
        <v>0.42857142857143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4</v>
      </c>
      <c r="BO47" s="120">
        <f>IF(P47=0,"",IF(BN47=0,"",(BN47/P47)))</f>
        <v>0.57142857142857</v>
      </c>
      <c r="BP47" s="121">
        <v>2</v>
      </c>
      <c r="BQ47" s="122">
        <f>IFERROR(BP47/BN47,"-")</f>
        <v>0.5</v>
      </c>
      <c r="BR47" s="123">
        <v>14000</v>
      </c>
      <c r="BS47" s="124">
        <f>IFERROR(BR47/BN47,"-")</f>
        <v>3500</v>
      </c>
      <c r="BT47" s="125">
        <v>1</v>
      </c>
      <c r="BU47" s="125"/>
      <c r="BV47" s="125">
        <v>1</v>
      </c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2</v>
      </c>
      <c r="CP47" s="141">
        <v>14000</v>
      </c>
      <c r="CQ47" s="141">
        <v>11000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153</v>
      </c>
      <c r="C48" s="203"/>
      <c r="D48" s="203" t="s">
        <v>92</v>
      </c>
      <c r="E48" s="203" t="s">
        <v>105</v>
      </c>
      <c r="F48" s="203" t="s">
        <v>77</v>
      </c>
      <c r="G48" s="203"/>
      <c r="H48" s="90"/>
      <c r="I48" s="90"/>
      <c r="J48" s="188"/>
      <c r="K48" s="81">
        <v>0</v>
      </c>
      <c r="L48" s="81">
        <v>0</v>
      </c>
      <c r="M48" s="81">
        <v>12</v>
      </c>
      <c r="N48" s="91">
        <v>5</v>
      </c>
      <c r="O48" s="92">
        <v>0</v>
      </c>
      <c r="P48" s="93">
        <f>N48+O48</f>
        <v>5</v>
      </c>
      <c r="Q48" s="82">
        <f>IFERROR(P48/M48,"-")</f>
        <v>0.41666666666667</v>
      </c>
      <c r="R48" s="81">
        <v>0</v>
      </c>
      <c r="S48" s="81">
        <v>0</v>
      </c>
      <c r="T48" s="82">
        <f>IFERROR(S48/(O48+P48),"-")</f>
        <v>0</v>
      </c>
      <c r="U48" s="182"/>
      <c r="V48" s="84">
        <v>2</v>
      </c>
      <c r="W48" s="82">
        <f>IF(P48=0,"-",V48/P48)</f>
        <v>0.4</v>
      </c>
      <c r="X48" s="186">
        <v>36000</v>
      </c>
      <c r="Y48" s="187">
        <f>IFERROR(X48/P48,"-")</f>
        <v>7200</v>
      </c>
      <c r="Z48" s="187">
        <f>IFERROR(X48/V48,"-")</f>
        <v>18000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1</v>
      </c>
      <c r="BF48" s="113">
        <f>IF(P48=0,"",IF(BE48=0,"",(BE48/P48)))</f>
        <v>0.2</v>
      </c>
      <c r="BG48" s="112">
        <v>1</v>
      </c>
      <c r="BH48" s="114">
        <f>IFERROR(BG48/BE48,"-")</f>
        <v>1</v>
      </c>
      <c r="BI48" s="115">
        <v>3000</v>
      </c>
      <c r="BJ48" s="116">
        <f>IFERROR(BI48/BE48,"-")</f>
        <v>3000</v>
      </c>
      <c r="BK48" s="117">
        <v>1</v>
      </c>
      <c r="BL48" s="117"/>
      <c r="BM48" s="117"/>
      <c r="BN48" s="119">
        <v>1</v>
      </c>
      <c r="BO48" s="120">
        <f>IF(P48=0,"",IF(BN48=0,"",(BN48/P48)))</f>
        <v>0.2</v>
      </c>
      <c r="BP48" s="121">
        <v>1</v>
      </c>
      <c r="BQ48" s="122">
        <f>IFERROR(BP48/BN48,"-")</f>
        <v>1</v>
      </c>
      <c r="BR48" s="123">
        <v>33000</v>
      </c>
      <c r="BS48" s="124">
        <f>IFERROR(BR48/BN48,"-")</f>
        <v>33000</v>
      </c>
      <c r="BT48" s="125"/>
      <c r="BU48" s="125"/>
      <c r="BV48" s="125">
        <v>1</v>
      </c>
      <c r="BW48" s="126">
        <v>3</v>
      </c>
      <c r="BX48" s="127">
        <f>IF(P48=0,"",IF(BW48=0,"",(BW48/P48)))</f>
        <v>0.6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2</v>
      </c>
      <c r="CP48" s="141">
        <v>36000</v>
      </c>
      <c r="CQ48" s="141">
        <v>33000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0</v>
      </c>
      <c r="B49" s="203" t="s">
        <v>154</v>
      </c>
      <c r="C49" s="203"/>
      <c r="D49" s="203" t="s">
        <v>62</v>
      </c>
      <c r="E49" s="203" t="s">
        <v>155</v>
      </c>
      <c r="F49" s="203" t="s">
        <v>94</v>
      </c>
      <c r="G49" s="203" t="s">
        <v>87</v>
      </c>
      <c r="H49" s="90" t="s">
        <v>88</v>
      </c>
      <c r="I49" s="204" t="s">
        <v>82</v>
      </c>
      <c r="J49" s="188">
        <v>130000</v>
      </c>
      <c r="K49" s="81">
        <v>0</v>
      </c>
      <c r="L49" s="81">
        <v>0</v>
      </c>
      <c r="M49" s="81">
        <v>24</v>
      </c>
      <c r="N49" s="91">
        <v>0</v>
      </c>
      <c r="O49" s="92">
        <v>0</v>
      </c>
      <c r="P49" s="93">
        <f>N49+O49</f>
        <v>0</v>
      </c>
      <c r="Q49" s="82">
        <f>IFERROR(P49/M49,"-")</f>
        <v>0</v>
      </c>
      <c r="R49" s="81">
        <v>0</v>
      </c>
      <c r="S49" s="81">
        <v>0</v>
      </c>
      <c r="T49" s="82" t="str">
        <f>IFERROR(S49/(O49+P49),"-")</f>
        <v>-</v>
      </c>
      <c r="U49" s="182">
        <f>IFERROR(J49/SUM(P49:P50),"-")</f>
        <v>43333.333333333</v>
      </c>
      <c r="V49" s="84">
        <v>0</v>
      </c>
      <c r="W49" s="82" t="str">
        <f>IF(P49=0,"-",V49/P49)</f>
        <v>-</v>
      </c>
      <c r="X49" s="186">
        <v>0</v>
      </c>
      <c r="Y49" s="187" t="str">
        <f>IFERROR(X49/P49,"-")</f>
        <v>-</v>
      </c>
      <c r="Z49" s="187" t="str">
        <f>IFERROR(X49/V49,"-")</f>
        <v>-</v>
      </c>
      <c r="AA49" s="188">
        <f>SUM(X49:X50)-SUM(J49:J50)</f>
        <v>-130000</v>
      </c>
      <c r="AB49" s="85">
        <f>SUM(X49:X50)/SUM(J49:J50)</f>
        <v>0</v>
      </c>
      <c r="AC49" s="79"/>
      <c r="AD49" s="94"/>
      <c r="AE49" s="95" t="str">
        <f>IF(P49=0,"",IF(AD49=0,"",(AD49/P49)))</f>
        <v/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 t="str">
        <f>IF(P49=0,"",IF(AM49=0,"",(AM49/P49)))</f>
        <v/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 t="str">
        <f>IF(P49=0,"",IF(AV49=0,"",(AV49/P49)))</f>
        <v/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 t="str">
        <f>IF(P49=0,"",IF(BE49=0,"",(BE49/P49)))</f>
        <v/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 t="str">
        <f>IF(P49=0,"",IF(BN49=0,"",(BN49/P49)))</f>
        <v/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 t="str">
        <f>IF(P49=0,"",IF(BW49=0,"",(BW49/P49)))</f>
        <v/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 t="str">
        <f>IF(P49=0,"",IF(CF49=0,"",(CF49/P49)))</f>
        <v/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156</v>
      </c>
      <c r="C50" s="203"/>
      <c r="D50" s="203" t="s">
        <v>62</v>
      </c>
      <c r="E50" s="203" t="s">
        <v>155</v>
      </c>
      <c r="F50" s="203" t="s">
        <v>77</v>
      </c>
      <c r="G50" s="203"/>
      <c r="H50" s="90"/>
      <c r="I50" s="90"/>
      <c r="J50" s="188"/>
      <c r="K50" s="81">
        <v>0</v>
      </c>
      <c r="L50" s="81">
        <v>0</v>
      </c>
      <c r="M50" s="81">
        <v>5</v>
      </c>
      <c r="N50" s="91">
        <v>3</v>
      </c>
      <c r="O50" s="92">
        <v>0</v>
      </c>
      <c r="P50" s="93">
        <f>N50+O50</f>
        <v>3</v>
      </c>
      <c r="Q50" s="82">
        <f>IFERROR(P50/M50,"-")</f>
        <v>0.6</v>
      </c>
      <c r="R50" s="81">
        <v>0</v>
      </c>
      <c r="S50" s="81">
        <v>2</v>
      </c>
      <c r="T50" s="82">
        <f>IFERROR(S50/(O50+P50),"-")</f>
        <v>0.66666666666667</v>
      </c>
      <c r="U50" s="182"/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>
        <f>IF(P50=0,"",IF(BN50=0,"",(BN50/P50)))</f>
        <v>0</v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>
        <v>2</v>
      </c>
      <c r="BX50" s="127">
        <f>IF(P50=0,"",IF(BW50=0,"",(BW50/P50)))</f>
        <v>0.66666666666667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>
        <v>1</v>
      </c>
      <c r="CG50" s="134">
        <f>IF(P50=0,"",IF(CF50=0,"",(CF50/P50)))</f>
        <v>0.33333333333333</v>
      </c>
      <c r="CH50" s="135"/>
      <c r="CI50" s="136">
        <f>IFERROR(CH50/CF50,"-")</f>
        <v>0</v>
      </c>
      <c r="CJ50" s="137"/>
      <c r="CK50" s="138">
        <f>IFERROR(CJ50/CF50,"-")</f>
        <v>0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>
        <f>AB51</f>
        <v>0.023076923076923</v>
      </c>
      <c r="B51" s="203" t="s">
        <v>157</v>
      </c>
      <c r="C51" s="203"/>
      <c r="D51" s="203" t="s">
        <v>158</v>
      </c>
      <c r="E51" s="203" t="s">
        <v>109</v>
      </c>
      <c r="F51" s="203" t="s">
        <v>64</v>
      </c>
      <c r="G51" s="203" t="s">
        <v>80</v>
      </c>
      <c r="H51" s="90" t="s">
        <v>88</v>
      </c>
      <c r="I51" s="204" t="s">
        <v>159</v>
      </c>
      <c r="J51" s="188">
        <v>130000</v>
      </c>
      <c r="K51" s="81">
        <v>0</v>
      </c>
      <c r="L51" s="81">
        <v>0</v>
      </c>
      <c r="M51" s="81">
        <v>52</v>
      </c>
      <c r="N51" s="91">
        <v>5</v>
      </c>
      <c r="O51" s="92">
        <v>0</v>
      </c>
      <c r="P51" s="93">
        <f>N51+O51</f>
        <v>5</v>
      </c>
      <c r="Q51" s="82">
        <f>IFERROR(P51/M51,"-")</f>
        <v>0.096153846153846</v>
      </c>
      <c r="R51" s="81">
        <v>0</v>
      </c>
      <c r="S51" s="81">
        <v>2</v>
      </c>
      <c r="T51" s="82">
        <f>IFERROR(S51/(O51+P51),"-")</f>
        <v>0.4</v>
      </c>
      <c r="U51" s="182">
        <f>IFERROR(J51/SUM(P51:P52),"-")</f>
        <v>13000</v>
      </c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>
        <f>SUM(X51:X52)-SUM(J51:J52)</f>
        <v>-127000</v>
      </c>
      <c r="AB51" s="85">
        <f>SUM(X51:X52)/SUM(J51:J52)</f>
        <v>0.023076923076923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>
        <v>1</v>
      </c>
      <c r="AW51" s="107">
        <f>IF(P51=0,"",IF(AV51=0,"",(AV51/P51)))</f>
        <v>0.2</v>
      </c>
      <c r="AX51" s="106"/>
      <c r="AY51" s="108">
        <f>IFERROR(AX51/AV51,"-")</f>
        <v>0</v>
      </c>
      <c r="AZ51" s="109"/>
      <c r="BA51" s="110">
        <f>IFERROR(AZ51/AV51,"-")</f>
        <v>0</v>
      </c>
      <c r="BB51" s="111"/>
      <c r="BC51" s="111"/>
      <c r="BD51" s="111"/>
      <c r="BE51" s="112">
        <v>2</v>
      </c>
      <c r="BF51" s="113">
        <f>IF(P51=0,"",IF(BE51=0,"",(BE51/P51)))</f>
        <v>0.4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2</v>
      </c>
      <c r="BO51" s="120">
        <f>IF(P51=0,"",IF(BN51=0,"",(BN51/P51)))</f>
        <v>0.4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160</v>
      </c>
      <c r="C52" s="203"/>
      <c r="D52" s="203" t="s">
        <v>158</v>
      </c>
      <c r="E52" s="203" t="s">
        <v>109</v>
      </c>
      <c r="F52" s="203" t="s">
        <v>77</v>
      </c>
      <c r="G52" s="203"/>
      <c r="H52" s="90"/>
      <c r="I52" s="90"/>
      <c r="J52" s="188"/>
      <c r="K52" s="81">
        <v>0</v>
      </c>
      <c r="L52" s="81">
        <v>0</v>
      </c>
      <c r="M52" s="81">
        <v>13</v>
      </c>
      <c r="N52" s="91">
        <v>5</v>
      </c>
      <c r="O52" s="92">
        <v>0</v>
      </c>
      <c r="P52" s="93">
        <f>N52+O52</f>
        <v>5</v>
      </c>
      <c r="Q52" s="82">
        <f>IFERROR(P52/M52,"-")</f>
        <v>0.38461538461538</v>
      </c>
      <c r="R52" s="81">
        <v>0</v>
      </c>
      <c r="S52" s="81">
        <v>0</v>
      </c>
      <c r="T52" s="82">
        <f>IFERROR(S52/(O52+P52),"-")</f>
        <v>0</v>
      </c>
      <c r="U52" s="182"/>
      <c r="V52" s="84">
        <v>1</v>
      </c>
      <c r="W52" s="82">
        <f>IF(P52=0,"-",V52/P52)</f>
        <v>0.2</v>
      </c>
      <c r="X52" s="186">
        <v>3000</v>
      </c>
      <c r="Y52" s="187">
        <f>IFERROR(X52/P52,"-")</f>
        <v>600</v>
      </c>
      <c r="Z52" s="187">
        <f>IFERROR(X52/V52,"-")</f>
        <v>3000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5</v>
      </c>
      <c r="BO52" s="120">
        <f>IF(P52=0,"",IF(BN52=0,"",(BN52/P52)))</f>
        <v>1</v>
      </c>
      <c r="BP52" s="121">
        <v>1</v>
      </c>
      <c r="BQ52" s="122">
        <f>IFERROR(BP52/BN52,"-")</f>
        <v>0.2</v>
      </c>
      <c r="BR52" s="123">
        <v>3000</v>
      </c>
      <c r="BS52" s="124">
        <f>IFERROR(BR52/BN52,"-")</f>
        <v>600</v>
      </c>
      <c r="BT52" s="125">
        <v>1</v>
      </c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1</v>
      </c>
      <c r="CP52" s="141">
        <v>3000</v>
      </c>
      <c r="CQ52" s="141">
        <v>3000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0.46153846153846</v>
      </c>
      <c r="B53" s="203" t="s">
        <v>161</v>
      </c>
      <c r="C53" s="203"/>
      <c r="D53" s="203" t="s">
        <v>162</v>
      </c>
      <c r="E53" s="203" t="s">
        <v>112</v>
      </c>
      <c r="F53" s="203" t="s">
        <v>86</v>
      </c>
      <c r="G53" s="203" t="s">
        <v>80</v>
      </c>
      <c r="H53" s="90" t="s">
        <v>88</v>
      </c>
      <c r="I53" s="90" t="s">
        <v>163</v>
      </c>
      <c r="J53" s="188">
        <v>130000</v>
      </c>
      <c r="K53" s="81">
        <v>0</v>
      </c>
      <c r="L53" s="81">
        <v>0</v>
      </c>
      <c r="M53" s="81">
        <v>16</v>
      </c>
      <c r="N53" s="91">
        <v>0</v>
      </c>
      <c r="O53" s="92">
        <v>0</v>
      </c>
      <c r="P53" s="93">
        <f>N53+O53</f>
        <v>0</v>
      </c>
      <c r="Q53" s="82">
        <f>IFERROR(P53/M53,"-")</f>
        <v>0</v>
      </c>
      <c r="R53" s="81">
        <v>0</v>
      </c>
      <c r="S53" s="81">
        <v>0</v>
      </c>
      <c r="T53" s="82" t="str">
        <f>IFERROR(S53/(O53+P53),"-")</f>
        <v>-</v>
      </c>
      <c r="U53" s="182">
        <f>IFERROR(J53/SUM(P53:P54),"-")</f>
        <v>65000</v>
      </c>
      <c r="V53" s="84">
        <v>0</v>
      </c>
      <c r="W53" s="82" t="str">
        <f>IF(P53=0,"-",V53/P53)</f>
        <v>-</v>
      </c>
      <c r="X53" s="186">
        <v>0</v>
      </c>
      <c r="Y53" s="187" t="str">
        <f>IFERROR(X53/P53,"-")</f>
        <v>-</v>
      </c>
      <c r="Z53" s="187" t="str">
        <f>IFERROR(X53/V53,"-")</f>
        <v>-</v>
      </c>
      <c r="AA53" s="188">
        <f>SUM(X53:X54)-SUM(J53:J54)</f>
        <v>-70000</v>
      </c>
      <c r="AB53" s="85">
        <f>SUM(X53:X54)/SUM(J53:J54)</f>
        <v>0.46153846153846</v>
      </c>
      <c r="AC53" s="79"/>
      <c r="AD53" s="94"/>
      <c r="AE53" s="95" t="str">
        <f>IF(P53=0,"",IF(AD53=0,"",(AD53/P53)))</f>
        <v/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 t="str">
        <f>IF(P53=0,"",IF(AM53=0,"",(AM53/P53)))</f>
        <v/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 t="str">
        <f>IF(P53=0,"",IF(AV53=0,"",(AV53/P53)))</f>
        <v/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 t="str">
        <f>IF(P53=0,"",IF(BE53=0,"",(BE53/P53)))</f>
        <v/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 t="str">
        <f>IF(P53=0,"",IF(BN53=0,"",(BN53/P53)))</f>
        <v/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 t="str">
        <f>IF(P53=0,"",IF(BW53=0,"",(BW53/P53)))</f>
        <v/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 t="str">
        <f>IF(P53=0,"",IF(CF53=0,"",(CF53/P53)))</f>
        <v/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164</v>
      </c>
      <c r="C54" s="203"/>
      <c r="D54" s="203" t="s">
        <v>162</v>
      </c>
      <c r="E54" s="203" t="s">
        <v>112</v>
      </c>
      <c r="F54" s="203" t="s">
        <v>77</v>
      </c>
      <c r="G54" s="203"/>
      <c r="H54" s="90"/>
      <c r="I54" s="90"/>
      <c r="J54" s="188"/>
      <c r="K54" s="81">
        <v>0</v>
      </c>
      <c r="L54" s="81">
        <v>0</v>
      </c>
      <c r="M54" s="81">
        <v>6</v>
      </c>
      <c r="N54" s="91">
        <v>2</v>
      </c>
      <c r="O54" s="92">
        <v>0</v>
      </c>
      <c r="P54" s="93">
        <f>N54+O54</f>
        <v>2</v>
      </c>
      <c r="Q54" s="82">
        <f>IFERROR(P54/M54,"-")</f>
        <v>0.33333333333333</v>
      </c>
      <c r="R54" s="81">
        <v>1</v>
      </c>
      <c r="S54" s="81">
        <v>1</v>
      </c>
      <c r="T54" s="82">
        <f>IFERROR(S54/(O54+P54),"-")</f>
        <v>0.5</v>
      </c>
      <c r="U54" s="182"/>
      <c r="V54" s="84">
        <v>2</v>
      </c>
      <c r="W54" s="82">
        <f>IF(P54=0,"-",V54/P54)</f>
        <v>1</v>
      </c>
      <c r="X54" s="186">
        <v>60000</v>
      </c>
      <c r="Y54" s="187">
        <f>IFERROR(X54/P54,"-")</f>
        <v>30000</v>
      </c>
      <c r="Z54" s="187">
        <f>IFERROR(X54/V54,"-")</f>
        <v>30000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>
        <f>IF(P54=0,"",IF(BN54=0,"",(BN54/P54)))</f>
        <v>0</v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>
        <v>2</v>
      </c>
      <c r="BX54" s="127">
        <f>IF(P54=0,"",IF(BW54=0,"",(BW54/P54)))</f>
        <v>1</v>
      </c>
      <c r="BY54" s="128">
        <v>2</v>
      </c>
      <c r="BZ54" s="129">
        <f>IFERROR(BY54/BW54,"-")</f>
        <v>1</v>
      </c>
      <c r="CA54" s="130">
        <v>60000</v>
      </c>
      <c r="CB54" s="131">
        <f>IFERROR(CA54/BW54,"-")</f>
        <v>30000</v>
      </c>
      <c r="CC54" s="132">
        <v>1</v>
      </c>
      <c r="CD54" s="132"/>
      <c r="CE54" s="132">
        <v>1</v>
      </c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2</v>
      </c>
      <c r="CP54" s="141">
        <v>60000</v>
      </c>
      <c r="CQ54" s="141">
        <v>55000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>
        <f>AB55</f>
        <v>1.9416666666667</v>
      </c>
      <c r="B55" s="203" t="s">
        <v>165</v>
      </c>
      <c r="C55" s="203"/>
      <c r="D55" s="203" t="s">
        <v>92</v>
      </c>
      <c r="E55" s="203" t="s">
        <v>166</v>
      </c>
      <c r="F55" s="203" t="s">
        <v>64</v>
      </c>
      <c r="G55" s="203" t="s">
        <v>128</v>
      </c>
      <c r="H55" s="90" t="s">
        <v>81</v>
      </c>
      <c r="I55" s="90" t="s">
        <v>152</v>
      </c>
      <c r="J55" s="188">
        <v>120000</v>
      </c>
      <c r="K55" s="81">
        <v>0</v>
      </c>
      <c r="L55" s="81">
        <v>0</v>
      </c>
      <c r="M55" s="81">
        <v>61</v>
      </c>
      <c r="N55" s="91">
        <v>7</v>
      </c>
      <c r="O55" s="92">
        <v>0</v>
      </c>
      <c r="P55" s="93">
        <f>N55+O55</f>
        <v>7</v>
      </c>
      <c r="Q55" s="82">
        <f>IFERROR(P55/M55,"-")</f>
        <v>0.11475409836066</v>
      </c>
      <c r="R55" s="81">
        <v>2</v>
      </c>
      <c r="S55" s="81">
        <v>0</v>
      </c>
      <c r="T55" s="82">
        <f>IFERROR(S55/(O55+P55),"-")</f>
        <v>0</v>
      </c>
      <c r="U55" s="182">
        <f>IFERROR(J55/SUM(P55:P56),"-")</f>
        <v>9230.7692307692</v>
      </c>
      <c r="V55" s="84">
        <v>2</v>
      </c>
      <c r="W55" s="82">
        <f>IF(P55=0,"-",V55/P55)</f>
        <v>0.28571428571429</v>
      </c>
      <c r="X55" s="186">
        <v>196000</v>
      </c>
      <c r="Y55" s="187">
        <f>IFERROR(X55/P55,"-")</f>
        <v>28000</v>
      </c>
      <c r="Z55" s="187">
        <f>IFERROR(X55/V55,"-")</f>
        <v>98000</v>
      </c>
      <c r="AA55" s="188">
        <f>SUM(X55:X56)-SUM(J55:J56)</f>
        <v>113000</v>
      </c>
      <c r="AB55" s="85">
        <f>SUM(X55:X56)/SUM(J55:J56)</f>
        <v>1.9416666666667</v>
      </c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3</v>
      </c>
      <c r="BF55" s="113">
        <f>IF(P55=0,"",IF(BE55=0,"",(BE55/P55)))</f>
        <v>0.42857142857143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>
        <v>1</v>
      </c>
      <c r="BO55" s="120">
        <f>IF(P55=0,"",IF(BN55=0,"",(BN55/P55)))</f>
        <v>0.14285714285714</v>
      </c>
      <c r="BP55" s="121">
        <v>1</v>
      </c>
      <c r="BQ55" s="122">
        <f>IFERROR(BP55/BN55,"-")</f>
        <v>1</v>
      </c>
      <c r="BR55" s="123">
        <v>17000</v>
      </c>
      <c r="BS55" s="124">
        <f>IFERROR(BR55/BN55,"-")</f>
        <v>17000</v>
      </c>
      <c r="BT55" s="125"/>
      <c r="BU55" s="125"/>
      <c r="BV55" s="125">
        <v>1</v>
      </c>
      <c r="BW55" s="126">
        <v>3</v>
      </c>
      <c r="BX55" s="127">
        <f>IF(P55=0,"",IF(BW55=0,"",(BW55/P55)))</f>
        <v>0.42857142857143</v>
      </c>
      <c r="BY55" s="128">
        <v>1</v>
      </c>
      <c r="BZ55" s="129">
        <f>IFERROR(BY55/BW55,"-")</f>
        <v>0.33333333333333</v>
      </c>
      <c r="CA55" s="130">
        <v>179000</v>
      </c>
      <c r="CB55" s="131">
        <f>IFERROR(CA55/BW55,"-")</f>
        <v>59666.666666667</v>
      </c>
      <c r="CC55" s="132"/>
      <c r="CD55" s="132"/>
      <c r="CE55" s="132">
        <v>1</v>
      </c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2</v>
      </c>
      <c r="CP55" s="141">
        <v>196000</v>
      </c>
      <c r="CQ55" s="141">
        <v>179000</v>
      </c>
      <c r="CR55" s="141"/>
      <c r="CS55" s="142" t="str">
        <f>IF(AND(CQ55=0,CR55=0),"",IF(AND(CQ55&lt;=100000,CR55&lt;=100000),"",IF(CQ55/CP55&gt;0.7,"男高",IF(CR55/CP55&gt;0.7,"女高",""))))</f>
        <v>男高</v>
      </c>
    </row>
    <row r="56" spans="1:98">
      <c r="A56" s="80"/>
      <c r="B56" s="203" t="s">
        <v>167</v>
      </c>
      <c r="C56" s="203"/>
      <c r="D56" s="203" t="s">
        <v>92</v>
      </c>
      <c r="E56" s="203" t="s">
        <v>166</v>
      </c>
      <c r="F56" s="203" t="s">
        <v>77</v>
      </c>
      <c r="G56" s="203"/>
      <c r="H56" s="90"/>
      <c r="I56" s="90"/>
      <c r="J56" s="188"/>
      <c r="K56" s="81">
        <v>0</v>
      </c>
      <c r="L56" s="81">
        <v>0</v>
      </c>
      <c r="M56" s="81">
        <v>13</v>
      </c>
      <c r="N56" s="91">
        <v>6</v>
      </c>
      <c r="O56" s="92">
        <v>0</v>
      </c>
      <c r="P56" s="93">
        <f>N56+O56</f>
        <v>6</v>
      </c>
      <c r="Q56" s="82">
        <f>IFERROR(P56/M56,"-")</f>
        <v>0.46153846153846</v>
      </c>
      <c r="R56" s="81">
        <v>0</v>
      </c>
      <c r="S56" s="81">
        <v>2</v>
      </c>
      <c r="T56" s="82">
        <f>IFERROR(S56/(O56+P56),"-")</f>
        <v>0.33333333333333</v>
      </c>
      <c r="U56" s="182"/>
      <c r="V56" s="84">
        <v>2</v>
      </c>
      <c r="W56" s="82">
        <f>IF(P56=0,"-",V56/P56)</f>
        <v>0.33333333333333</v>
      </c>
      <c r="X56" s="186">
        <v>37000</v>
      </c>
      <c r="Y56" s="187">
        <f>IFERROR(X56/P56,"-")</f>
        <v>6166.6666666667</v>
      </c>
      <c r="Z56" s="187">
        <f>IFERROR(X56/V56,"-")</f>
        <v>18500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1</v>
      </c>
      <c r="BF56" s="113">
        <f>IF(P56=0,"",IF(BE56=0,"",(BE56/P56)))</f>
        <v>0.16666666666667</v>
      </c>
      <c r="BG56" s="112">
        <v>1</v>
      </c>
      <c r="BH56" s="114">
        <f>IFERROR(BG56/BE56,"-")</f>
        <v>1</v>
      </c>
      <c r="BI56" s="115">
        <v>3000</v>
      </c>
      <c r="BJ56" s="116">
        <f>IFERROR(BI56/BE56,"-")</f>
        <v>3000</v>
      </c>
      <c r="BK56" s="117">
        <v>1</v>
      </c>
      <c r="BL56" s="117"/>
      <c r="BM56" s="117"/>
      <c r="BN56" s="119"/>
      <c r="BO56" s="120">
        <f>IF(P56=0,"",IF(BN56=0,"",(BN56/P56)))</f>
        <v>0</v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>
        <v>5</v>
      </c>
      <c r="BX56" s="127">
        <f>IF(P56=0,"",IF(BW56=0,"",(BW56/P56)))</f>
        <v>0.83333333333333</v>
      </c>
      <c r="BY56" s="128">
        <v>1</v>
      </c>
      <c r="BZ56" s="129">
        <f>IFERROR(BY56/BW56,"-")</f>
        <v>0.2</v>
      </c>
      <c r="CA56" s="130">
        <v>34000</v>
      </c>
      <c r="CB56" s="131">
        <f>IFERROR(CA56/BW56,"-")</f>
        <v>6800</v>
      </c>
      <c r="CC56" s="132"/>
      <c r="CD56" s="132"/>
      <c r="CE56" s="132">
        <v>1</v>
      </c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2</v>
      </c>
      <c r="CP56" s="141">
        <v>37000</v>
      </c>
      <c r="CQ56" s="141">
        <v>34000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>
        <f>AB57</f>
        <v>0.075</v>
      </c>
      <c r="B57" s="203" t="s">
        <v>168</v>
      </c>
      <c r="C57" s="203"/>
      <c r="D57" s="203" t="s">
        <v>62</v>
      </c>
      <c r="E57" s="203" t="s">
        <v>155</v>
      </c>
      <c r="F57" s="203" t="s">
        <v>86</v>
      </c>
      <c r="G57" s="203" t="s">
        <v>128</v>
      </c>
      <c r="H57" s="90" t="s">
        <v>81</v>
      </c>
      <c r="I57" s="205" t="s">
        <v>89</v>
      </c>
      <c r="J57" s="188">
        <v>120000</v>
      </c>
      <c r="K57" s="81">
        <v>0</v>
      </c>
      <c r="L57" s="81">
        <v>0</v>
      </c>
      <c r="M57" s="81">
        <v>103</v>
      </c>
      <c r="N57" s="91">
        <v>5</v>
      </c>
      <c r="O57" s="92">
        <v>0</v>
      </c>
      <c r="P57" s="93">
        <f>N57+O57</f>
        <v>5</v>
      </c>
      <c r="Q57" s="82">
        <f>IFERROR(P57/M57,"-")</f>
        <v>0.048543689320388</v>
      </c>
      <c r="R57" s="81">
        <v>0</v>
      </c>
      <c r="S57" s="81">
        <v>3</v>
      </c>
      <c r="T57" s="82">
        <f>IFERROR(S57/(O57+P57),"-")</f>
        <v>0.6</v>
      </c>
      <c r="U57" s="182">
        <f>IFERROR(J57/SUM(P57:P58),"-")</f>
        <v>9230.7692307692</v>
      </c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>
        <f>SUM(X57:X58)-SUM(J57:J58)</f>
        <v>-111000</v>
      </c>
      <c r="AB57" s="85">
        <f>SUM(X57:X58)/SUM(J57:J58)</f>
        <v>0.075</v>
      </c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>
        <v>1</v>
      </c>
      <c r="AW57" s="107">
        <f>IF(P57=0,"",IF(AV57=0,"",(AV57/P57)))</f>
        <v>0.2</v>
      </c>
      <c r="AX57" s="106"/>
      <c r="AY57" s="108">
        <f>IFERROR(AX57/AV57,"-")</f>
        <v>0</v>
      </c>
      <c r="AZ57" s="109"/>
      <c r="BA57" s="110">
        <f>IFERROR(AZ57/AV57,"-")</f>
        <v>0</v>
      </c>
      <c r="BB57" s="111"/>
      <c r="BC57" s="111"/>
      <c r="BD57" s="111"/>
      <c r="BE57" s="112">
        <v>4</v>
      </c>
      <c r="BF57" s="113">
        <f>IF(P57=0,"",IF(BE57=0,"",(BE57/P57)))</f>
        <v>0.8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/>
      <c r="BO57" s="120">
        <f>IF(P57=0,"",IF(BN57=0,"",(BN57/P57)))</f>
        <v>0</v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169</v>
      </c>
      <c r="C58" s="203"/>
      <c r="D58" s="203" t="s">
        <v>62</v>
      </c>
      <c r="E58" s="203" t="s">
        <v>155</v>
      </c>
      <c r="F58" s="203" t="s">
        <v>77</v>
      </c>
      <c r="G58" s="203"/>
      <c r="H58" s="90"/>
      <c r="I58" s="90"/>
      <c r="J58" s="188"/>
      <c r="K58" s="81">
        <v>0</v>
      </c>
      <c r="L58" s="81">
        <v>0</v>
      </c>
      <c r="M58" s="81">
        <v>17</v>
      </c>
      <c r="N58" s="91">
        <v>8</v>
      </c>
      <c r="O58" s="92">
        <v>0</v>
      </c>
      <c r="P58" s="93">
        <f>N58+O58</f>
        <v>8</v>
      </c>
      <c r="Q58" s="82">
        <f>IFERROR(P58/M58,"-")</f>
        <v>0.47058823529412</v>
      </c>
      <c r="R58" s="81">
        <v>0</v>
      </c>
      <c r="S58" s="81">
        <v>2</v>
      </c>
      <c r="T58" s="82">
        <f>IFERROR(S58/(O58+P58),"-")</f>
        <v>0.25</v>
      </c>
      <c r="U58" s="182"/>
      <c r="V58" s="84">
        <v>1</v>
      </c>
      <c r="W58" s="82">
        <f>IF(P58=0,"-",V58/P58)</f>
        <v>0.125</v>
      </c>
      <c r="X58" s="186">
        <v>9000</v>
      </c>
      <c r="Y58" s="187">
        <f>IFERROR(X58/P58,"-")</f>
        <v>1125</v>
      </c>
      <c r="Z58" s="187">
        <f>IFERROR(X58/V58,"-")</f>
        <v>9000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>
        <v>1</v>
      </c>
      <c r="AW58" s="107">
        <f>IF(P58=0,"",IF(AV58=0,"",(AV58/P58)))</f>
        <v>0.125</v>
      </c>
      <c r="AX58" s="106"/>
      <c r="AY58" s="108">
        <f>IFERROR(AX58/AV58,"-")</f>
        <v>0</v>
      </c>
      <c r="AZ58" s="109"/>
      <c r="BA58" s="110">
        <f>IFERROR(AZ58/AV58,"-")</f>
        <v>0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4</v>
      </c>
      <c r="BO58" s="120">
        <f>IF(P58=0,"",IF(BN58=0,"",(BN58/P58)))</f>
        <v>0.5</v>
      </c>
      <c r="BP58" s="121">
        <v>1</v>
      </c>
      <c r="BQ58" s="122">
        <f>IFERROR(BP58/BN58,"-")</f>
        <v>0.25</v>
      </c>
      <c r="BR58" s="123">
        <v>9000</v>
      </c>
      <c r="BS58" s="124">
        <f>IFERROR(BR58/BN58,"-")</f>
        <v>2250</v>
      </c>
      <c r="BT58" s="125"/>
      <c r="BU58" s="125"/>
      <c r="BV58" s="125">
        <v>1</v>
      </c>
      <c r="BW58" s="126">
        <v>2</v>
      </c>
      <c r="BX58" s="127">
        <f>IF(P58=0,"",IF(BW58=0,"",(BW58/P58)))</f>
        <v>0.25</v>
      </c>
      <c r="BY58" s="128"/>
      <c r="BZ58" s="129">
        <f>IFERROR(BY58/BW58,"-")</f>
        <v>0</v>
      </c>
      <c r="CA58" s="130"/>
      <c r="CB58" s="131">
        <f>IFERROR(CA58/BW58,"-")</f>
        <v>0</v>
      </c>
      <c r="CC58" s="132"/>
      <c r="CD58" s="132"/>
      <c r="CE58" s="132"/>
      <c r="CF58" s="133">
        <v>1</v>
      </c>
      <c r="CG58" s="134">
        <f>IF(P58=0,"",IF(CF58=0,"",(CF58/P58)))</f>
        <v>0.125</v>
      </c>
      <c r="CH58" s="135"/>
      <c r="CI58" s="136">
        <f>IFERROR(CH58/CF58,"-")</f>
        <v>0</v>
      </c>
      <c r="CJ58" s="137"/>
      <c r="CK58" s="138">
        <f>IFERROR(CJ58/CF58,"-")</f>
        <v>0</v>
      </c>
      <c r="CL58" s="139"/>
      <c r="CM58" s="139"/>
      <c r="CN58" s="139"/>
      <c r="CO58" s="140">
        <v>1</v>
      </c>
      <c r="CP58" s="141">
        <v>9000</v>
      </c>
      <c r="CQ58" s="141">
        <v>9000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>
        <f>AB59</f>
        <v>0.16333333333333</v>
      </c>
      <c r="B59" s="203" t="s">
        <v>170</v>
      </c>
      <c r="C59" s="203"/>
      <c r="D59" s="203" t="s">
        <v>92</v>
      </c>
      <c r="E59" s="203" t="s">
        <v>63</v>
      </c>
      <c r="F59" s="203" t="s">
        <v>64</v>
      </c>
      <c r="G59" s="203" t="s">
        <v>171</v>
      </c>
      <c r="H59" s="90" t="s">
        <v>88</v>
      </c>
      <c r="I59" s="204" t="s">
        <v>82</v>
      </c>
      <c r="J59" s="188">
        <v>300000</v>
      </c>
      <c r="K59" s="81">
        <v>0</v>
      </c>
      <c r="L59" s="81">
        <v>0</v>
      </c>
      <c r="M59" s="81">
        <v>108</v>
      </c>
      <c r="N59" s="91">
        <v>10</v>
      </c>
      <c r="O59" s="92">
        <v>0</v>
      </c>
      <c r="P59" s="93">
        <f>N59+O59</f>
        <v>10</v>
      </c>
      <c r="Q59" s="82">
        <f>IFERROR(P59/M59,"-")</f>
        <v>0.092592592592593</v>
      </c>
      <c r="R59" s="81">
        <v>0</v>
      </c>
      <c r="S59" s="81">
        <v>3</v>
      </c>
      <c r="T59" s="82">
        <f>IFERROR(S59/(O59+P59),"-")</f>
        <v>0.3</v>
      </c>
      <c r="U59" s="182">
        <f>IFERROR(J59/SUM(P59:P60),"-")</f>
        <v>20000</v>
      </c>
      <c r="V59" s="84">
        <v>1</v>
      </c>
      <c r="W59" s="82">
        <f>IF(P59=0,"-",V59/P59)</f>
        <v>0.1</v>
      </c>
      <c r="X59" s="186">
        <v>10000</v>
      </c>
      <c r="Y59" s="187">
        <f>IFERROR(X59/P59,"-")</f>
        <v>1000</v>
      </c>
      <c r="Z59" s="187">
        <f>IFERROR(X59/V59,"-")</f>
        <v>10000</v>
      </c>
      <c r="AA59" s="188">
        <f>SUM(X59:X60)-SUM(J59:J60)</f>
        <v>-251000</v>
      </c>
      <c r="AB59" s="85">
        <f>SUM(X59:X60)/SUM(J59:J60)</f>
        <v>0.16333333333333</v>
      </c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>
        <v>1</v>
      </c>
      <c r="AN59" s="101">
        <f>IF(P59=0,"",IF(AM59=0,"",(AM59/P59)))</f>
        <v>0.1</v>
      </c>
      <c r="AO59" s="100"/>
      <c r="AP59" s="102">
        <f>IFERROR(AP59/AM59,"-")</f>
        <v>0</v>
      </c>
      <c r="AQ59" s="103"/>
      <c r="AR59" s="104">
        <f>IFERROR(AQ59/AM59,"-")</f>
        <v>0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>
        <v>4</v>
      </c>
      <c r="BF59" s="113">
        <f>IF(P59=0,"",IF(BE59=0,"",(BE59/P59)))</f>
        <v>0.4</v>
      </c>
      <c r="BG59" s="112">
        <v>1</v>
      </c>
      <c r="BH59" s="114">
        <f>IFERROR(BG59/BE59,"-")</f>
        <v>0.25</v>
      </c>
      <c r="BI59" s="115">
        <v>10000</v>
      </c>
      <c r="BJ59" s="116">
        <f>IFERROR(BI59/BE59,"-")</f>
        <v>2500</v>
      </c>
      <c r="BK59" s="117"/>
      <c r="BL59" s="117">
        <v>1</v>
      </c>
      <c r="BM59" s="117"/>
      <c r="BN59" s="119">
        <v>4</v>
      </c>
      <c r="BO59" s="120">
        <f>IF(P59=0,"",IF(BN59=0,"",(BN59/P59)))</f>
        <v>0.4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>
        <v>1</v>
      </c>
      <c r="BX59" s="127">
        <f>IF(P59=0,"",IF(BW59=0,"",(BW59/P59)))</f>
        <v>0.1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1</v>
      </c>
      <c r="CP59" s="141">
        <v>10000</v>
      </c>
      <c r="CQ59" s="141">
        <v>10000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172</v>
      </c>
      <c r="C60" s="203"/>
      <c r="D60" s="203" t="s">
        <v>92</v>
      </c>
      <c r="E60" s="203" t="s">
        <v>63</v>
      </c>
      <c r="F60" s="203" t="s">
        <v>77</v>
      </c>
      <c r="G60" s="203"/>
      <c r="H60" s="90"/>
      <c r="I60" s="90"/>
      <c r="J60" s="188"/>
      <c r="K60" s="81">
        <v>0</v>
      </c>
      <c r="L60" s="81">
        <v>0</v>
      </c>
      <c r="M60" s="81">
        <v>18</v>
      </c>
      <c r="N60" s="91">
        <v>5</v>
      </c>
      <c r="O60" s="92">
        <v>0</v>
      </c>
      <c r="P60" s="93">
        <f>N60+O60</f>
        <v>5</v>
      </c>
      <c r="Q60" s="82">
        <f>IFERROR(P60/M60,"-")</f>
        <v>0.27777777777778</v>
      </c>
      <c r="R60" s="81">
        <v>1</v>
      </c>
      <c r="S60" s="81">
        <v>1</v>
      </c>
      <c r="T60" s="82">
        <f>IFERROR(S60/(O60+P60),"-")</f>
        <v>0.2</v>
      </c>
      <c r="U60" s="182"/>
      <c r="V60" s="84">
        <v>2</v>
      </c>
      <c r="W60" s="82">
        <f>IF(P60=0,"-",V60/P60)</f>
        <v>0.4</v>
      </c>
      <c r="X60" s="186">
        <v>39000</v>
      </c>
      <c r="Y60" s="187">
        <f>IFERROR(X60/P60,"-")</f>
        <v>7800</v>
      </c>
      <c r="Z60" s="187">
        <f>IFERROR(X60/V60,"-")</f>
        <v>19500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>
        <v>1</v>
      </c>
      <c r="AN60" s="101">
        <f>IF(P60=0,"",IF(AM60=0,"",(AM60/P60)))</f>
        <v>0.2</v>
      </c>
      <c r="AO60" s="100">
        <v>1</v>
      </c>
      <c r="AP60" s="102">
        <f>IFERROR(AP60/AM60,"-")</f>
        <v>0</v>
      </c>
      <c r="AQ60" s="103">
        <v>3000</v>
      </c>
      <c r="AR60" s="104">
        <f>IFERROR(AQ60/AM60,"-")</f>
        <v>3000</v>
      </c>
      <c r="AS60" s="105">
        <v>1</v>
      </c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>
        <v>3</v>
      </c>
      <c r="BO60" s="120">
        <f>IF(P60=0,"",IF(BN60=0,"",(BN60/P60)))</f>
        <v>0.6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>
        <v>1</v>
      </c>
      <c r="BX60" s="127">
        <f>IF(P60=0,"",IF(BW60=0,"",(BW60/P60)))</f>
        <v>0.2</v>
      </c>
      <c r="BY60" s="128">
        <v>1</v>
      </c>
      <c r="BZ60" s="129">
        <f>IFERROR(BY60/BW60,"-")</f>
        <v>1</v>
      </c>
      <c r="CA60" s="130">
        <v>36000</v>
      </c>
      <c r="CB60" s="131">
        <f>IFERROR(CA60/BW60,"-")</f>
        <v>36000</v>
      </c>
      <c r="CC60" s="132"/>
      <c r="CD60" s="132"/>
      <c r="CE60" s="132">
        <v>1</v>
      </c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2</v>
      </c>
      <c r="CP60" s="141">
        <v>39000</v>
      </c>
      <c r="CQ60" s="141">
        <v>36000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0.013333333333333</v>
      </c>
      <c r="B61" s="203" t="s">
        <v>173</v>
      </c>
      <c r="C61" s="203"/>
      <c r="D61" s="203" t="s">
        <v>62</v>
      </c>
      <c r="E61" s="203" t="s">
        <v>155</v>
      </c>
      <c r="F61" s="203" t="s">
        <v>94</v>
      </c>
      <c r="G61" s="203" t="s">
        <v>174</v>
      </c>
      <c r="H61" s="90" t="s">
        <v>88</v>
      </c>
      <c r="I61" s="90" t="s">
        <v>175</v>
      </c>
      <c r="J61" s="188">
        <v>225000</v>
      </c>
      <c r="K61" s="81">
        <v>0</v>
      </c>
      <c r="L61" s="81">
        <v>0</v>
      </c>
      <c r="M61" s="81">
        <v>72</v>
      </c>
      <c r="N61" s="91">
        <v>7</v>
      </c>
      <c r="O61" s="92">
        <v>0</v>
      </c>
      <c r="P61" s="93">
        <f>N61+O61</f>
        <v>7</v>
      </c>
      <c r="Q61" s="82">
        <f>IFERROR(P61/M61,"-")</f>
        <v>0.097222222222222</v>
      </c>
      <c r="R61" s="81">
        <v>1</v>
      </c>
      <c r="S61" s="81">
        <v>3</v>
      </c>
      <c r="T61" s="82">
        <f>IFERROR(S61/(O61+P61),"-")</f>
        <v>0.42857142857143</v>
      </c>
      <c r="U61" s="182">
        <f>IFERROR(J61/SUM(P61:P62),"-")</f>
        <v>20454.545454545</v>
      </c>
      <c r="V61" s="84">
        <v>1</v>
      </c>
      <c r="W61" s="82">
        <f>IF(P61=0,"-",V61/P61)</f>
        <v>0.14285714285714</v>
      </c>
      <c r="X61" s="186">
        <v>3000</v>
      </c>
      <c r="Y61" s="187">
        <f>IFERROR(X61/P61,"-")</f>
        <v>428.57142857143</v>
      </c>
      <c r="Z61" s="187">
        <f>IFERROR(X61/V61,"-")</f>
        <v>3000</v>
      </c>
      <c r="AA61" s="188">
        <f>SUM(X61:X62)-SUM(J61:J62)</f>
        <v>-222000</v>
      </c>
      <c r="AB61" s="85">
        <f>SUM(X61:X62)/SUM(J61:J62)</f>
        <v>0.013333333333333</v>
      </c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>
        <v>1</v>
      </c>
      <c r="AW61" s="107">
        <f>IF(P61=0,"",IF(AV61=0,"",(AV61/P61)))</f>
        <v>0.14285714285714</v>
      </c>
      <c r="AX61" s="106"/>
      <c r="AY61" s="108">
        <f>IFERROR(AX61/AV61,"-")</f>
        <v>0</v>
      </c>
      <c r="AZ61" s="109"/>
      <c r="BA61" s="110">
        <f>IFERROR(AZ61/AV61,"-")</f>
        <v>0</v>
      </c>
      <c r="BB61" s="111"/>
      <c r="BC61" s="111"/>
      <c r="BD61" s="111"/>
      <c r="BE61" s="112">
        <v>4</v>
      </c>
      <c r="BF61" s="113">
        <f>IF(P61=0,"",IF(BE61=0,"",(BE61/P61)))</f>
        <v>0.57142857142857</v>
      </c>
      <c r="BG61" s="112">
        <v>1</v>
      </c>
      <c r="BH61" s="114">
        <f>IFERROR(BG61/BE61,"-")</f>
        <v>0.25</v>
      </c>
      <c r="BI61" s="115">
        <v>3000</v>
      </c>
      <c r="BJ61" s="116">
        <f>IFERROR(BI61/BE61,"-")</f>
        <v>750</v>
      </c>
      <c r="BK61" s="117">
        <v>1</v>
      </c>
      <c r="BL61" s="117"/>
      <c r="BM61" s="117"/>
      <c r="BN61" s="119">
        <v>2</v>
      </c>
      <c r="BO61" s="120">
        <f>IF(P61=0,"",IF(BN61=0,"",(BN61/P61)))</f>
        <v>0.28571428571429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/>
      <c r="BX61" s="127">
        <f>IF(P61=0,"",IF(BW61=0,"",(BW61/P61)))</f>
        <v>0</v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1</v>
      </c>
      <c r="CP61" s="141">
        <v>3000</v>
      </c>
      <c r="CQ61" s="141">
        <v>3000</v>
      </c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176</v>
      </c>
      <c r="C62" s="203"/>
      <c r="D62" s="203" t="s">
        <v>62</v>
      </c>
      <c r="E62" s="203" t="s">
        <v>155</v>
      </c>
      <c r="F62" s="203" t="s">
        <v>77</v>
      </c>
      <c r="G62" s="203"/>
      <c r="H62" s="90"/>
      <c r="I62" s="90"/>
      <c r="J62" s="188"/>
      <c r="K62" s="81">
        <v>0</v>
      </c>
      <c r="L62" s="81">
        <v>0</v>
      </c>
      <c r="M62" s="81">
        <v>6</v>
      </c>
      <c r="N62" s="91">
        <v>4</v>
      </c>
      <c r="O62" s="92">
        <v>0</v>
      </c>
      <c r="P62" s="93">
        <f>N62+O62</f>
        <v>4</v>
      </c>
      <c r="Q62" s="82">
        <f>IFERROR(P62/M62,"-")</f>
        <v>0.66666666666667</v>
      </c>
      <c r="R62" s="81">
        <v>0</v>
      </c>
      <c r="S62" s="81">
        <v>1</v>
      </c>
      <c r="T62" s="82">
        <f>IFERROR(S62/(O62+P62),"-")</f>
        <v>0.25</v>
      </c>
      <c r="U62" s="182"/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>
        <v>3</v>
      </c>
      <c r="BF62" s="113">
        <f>IF(P62=0,"",IF(BE62=0,"",(BE62/P62)))</f>
        <v>0.75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>
        <v>1</v>
      </c>
      <c r="BO62" s="120">
        <f>IF(P62=0,"",IF(BN62=0,"",(BN62/P62)))</f>
        <v>0.25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0.11818181818182</v>
      </c>
      <c r="B63" s="203" t="s">
        <v>177</v>
      </c>
      <c r="C63" s="203"/>
      <c r="D63" s="203" t="s">
        <v>178</v>
      </c>
      <c r="E63" s="203" t="s">
        <v>166</v>
      </c>
      <c r="F63" s="203" t="s">
        <v>94</v>
      </c>
      <c r="G63" s="203" t="s">
        <v>179</v>
      </c>
      <c r="H63" s="90" t="s">
        <v>88</v>
      </c>
      <c r="I63" s="90" t="s">
        <v>180</v>
      </c>
      <c r="J63" s="188">
        <v>110000</v>
      </c>
      <c r="K63" s="81">
        <v>0</v>
      </c>
      <c r="L63" s="81">
        <v>0</v>
      </c>
      <c r="M63" s="81">
        <v>36</v>
      </c>
      <c r="N63" s="91">
        <v>2</v>
      </c>
      <c r="O63" s="92">
        <v>0</v>
      </c>
      <c r="P63" s="93">
        <f>N63+O63</f>
        <v>2</v>
      </c>
      <c r="Q63" s="82">
        <f>IFERROR(P63/M63,"-")</f>
        <v>0.055555555555556</v>
      </c>
      <c r="R63" s="81">
        <v>0</v>
      </c>
      <c r="S63" s="81">
        <v>1</v>
      </c>
      <c r="T63" s="82">
        <f>IFERROR(S63/(O63+P63),"-")</f>
        <v>0.5</v>
      </c>
      <c r="U63" s="182">
        <f>IFERROR(J63/SUM(P63:P64),"-")</f>
        <v>22000</v>
      </c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>
        <f>SUM(X63:X64)-SUM(J63:J64)</f>
        <v>-97000</v>
      </c>
      <c r="AB63" s="85">
        <f>SUM(X63:X64)/SUM(J63:J64)</f>
        <v>0.11818181818182</v>
      </c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>
        <v>2</v>
      </c>
      <c r="BO63" s="120">
        <f>IF(P63=0,"",IF(BN63=0,"",(BN63/P63)))</f>
        <v>1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181</v>
      </c>
      <c r="C64" s="203"/>
      <c r="D64" s="203" t="s">
        <v>178</v>
      </c>
      <c r="E64" s="203" t="s">
        <v>166</v>
      </c>
      <c r="F64" s="203" t="s">
        <v>77</v>
      </c>
      <c r="G64" s="203"/>
      <c r="H64" s="90"/>
      <c r="I64" s="90"/>
      <c r="J64" s="188"/>
      <c r="K64" s="81">
        <v>0</v>
      </c>
      <c r="L64" s="81">
        <v>0</v>
      </c>
      <c r="M64" s="81">
        <v>4</v>
      </c>
      <c r="N64" s="91">
        <v>3</v>
      </c>
      <c r="O64" s="92">
        <v>0</v>
      </c>
      <c r="P64" s="93">
        <f>N64+O64</f>
        <v>3</v>
      </c>
      <c r="Q64" s="82">
        <f>IFERROR(P64/M64,"-")</f>
        <v>0.75</v>
      </c>
      <c r="R64" s="81">
        <v>0</v>
      </c>
      <c r="S64" s="81">
        <v>1</v>
      </c>
      <c r="T64" s="82">
        <f>IFERROR(S64/(O64+P64),"-")</f>
        <v>0.33333333333333</v>
      </c>
      <c r="U64" s="182"/>
      <c r="V64" s="84">
        <v>1</v>
      </c>
      <c r="W64" s="82">
        <f>IF(P64=0,"-",V64/P64)</f>
        <v>0.33333333333333</v>
      </c>
      <c r="X64" s="186">
        <v>13000</v>
      </c>
      <c r="Y64" s="187">
        <f>IFERROR(X64/P64,"-")</f>
        <v>4333.3333333333</v>
      </c>
      <c r="Z64" s="187">
        <f>IFERROR(X64/V64,"-")</f>
        <v>13000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1</v>
      </c>
      <c r="BF64" s="113">
        <f>IF(P64=0,"",IF(BE64=0,"",(BE64/P64)))</f>
        <v>0.33333333333333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/>
      <c r="BO64" s="120">
        <f>IF(P64=0,"",IF(BN64=0,"",(BN64/P64)))</f>
        <v>0</v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>
        <v>2</v>
      </c>
      <c r="BX64" s="127">
        <f>IF(P64=0,"",IF(BW64=0,"",(BW64/P64)))</f>
        <v>0.66666666666667</v>
      </c>
      <c r="BY64" s="128">
        <v>1</v>
      </c>
      <c r="BZ64" s="129">
        <f>IFERROR(BY64/BW64,"-")</f>
        <v>0.5</v>
      </c>
      <c r="CA64" s="130">
        <v>13000</v>
      </c>
      <c r="CB64" s="131">
        <f>IFERROR(CA64/BW64,"-")</f>
        <v>6500</v>
      </c>
      <c r="CC64" s="132"/>
      <c r="CD64" s="132"/>
      <c r="CE64" s="132">
        <v>1</v>
      </c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1</v>
      </c>
      <c r="CP64" s="141">
        <v>13000</v>
      </c>
      <c r="CQ64" s="141">
        <v>13000</v>
      </c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>
        <f>AB65</f>
        <v>0.030769230769231</v>
      </c>
      <c r="B65" s="203" t="s">
        <v>182</v>
      </c>
      <c r="C65" s="203"/>
      <c r="D65" s="203" t="s">
        <v>144</v>
      </c>
      <c r="E65" s="203" t="s">
        <v>183</v>
      </c>
      <c r="F65" s="203" t="s">
        <v>86</v>
      </c>
      <c r="G65" s="203" t="s">
        <v>184</v>
      </c>
      <c r="H65" s="90" t="s">
        <v>88</v>
      </c>
      <c r="I65" s="204" t="s">
        <v>159</v>
      </c>
      <c r="J65" s="188">
        <v>130000</v>
      </c>
      <c r="K65" s="81">
        <v>0</v>
      </c>
      <c r="L65" s="81">
        <v>0</v>
      </c>
      <c r="M65" s="81">
        <v>68</v>
      </c>
      <c r="N65" s="91">
        <v>9</v>
      </c>
      <c r="O65" s="92">
        <v>0</v>
      </c>
      <c r="P65" s="93">
        <f>N65+O65</f>
        <v>9</v>
      </c>
      <c r="Q65" s="82">
        <f>IFERROR(P65/M65,"-")</f>
        <v>0.13235294117647</v>
      </c>
      <c r="R65" s="81">
        <v>0</v>
      </c>
      <c r="S65" s="81">
        <v>3</v>
      </c>
      <c r="T65" s="82">
        <f>IFERROR(S65/(O65+P65),"-")</f>
        <v>0.33333333333333</v>
      </c>
      <c r="U65" s="182">
        <f>IFERROR(J65/SUM(P65:P66),"-")</f>
        <v>13000</v>
      </c>
      <c r="V65" s="84">
        <v>1</v>
      </c>
      <c r="W65" s="82">
        <f>IF(P65=0,"-",V65/P65)</f>
        <v>0.11111111111111</v>
      </c>
      <c r="X65" s="186">
        <v>4000</v>
      </c>
      <c r="Y65" s="187">
        <f>IFERROR(X65/P65,"-")</f>
        <v>444.44444444444</v>
      </c>
      <c r="Z65" s="187">
        <f>IFERROR(X65/V65,"-")</f>
        <v>4000</v>
      </c>
      <c r="AA65" s="188">
        <f>SUM(X65:X66)-SUM(J65:J66)</f>
        <v>-126000</v>
      </c>
      <c r="AB65" s="85">
        <f>SUM(X65:X66)/SUM(J65:J66)</f>
        <v>0.030769230769231</v>
      </c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>
        <v>1</v>
      </c>
      <c r="AW65" s="107">
        <f>IF(P65=0,"",IF(AV65=0,"",(AV65/P65)))</f>
        <v>0.11111111111111</v>
      </c>
      <c r="AX65" s="106"/>
      <c r="AY65" s="108">
        <f>IFERROR(AX65/AV65,"-")</f>
        <v>0</v>
      </c>
      <c r="AZ65" s="109"/>
      <c r="BA65" s="110">
        <f>IFERROR(AZ65/AV65,"-")</f>
        <v>0</v>
      </c>
      <c r="BB65" s="111"/>
      <c r="BC65" s="111"/>
      <c r="BD65" s="111"/>
      <c r="BE65" s="112">
        <v>4</v>
      </c>
      <c r="BF65" s="113">
        <f>IF(P65=0,"",IF(BE65=0,"",(BE65/P65)))</f>
        <v>0.44444444444444</v>
      </c>
      <c r="BG65" s="112"/>
      <c r="BH65" s="114">
        <f>IFERROR(BG65/BE65,"-")</f>
        <v>0</v>
      </c>
      <c r="BI65" s="115"/>
      <c r="BJ65" s="116">
        <f>IFERROR(BI65/BE65,"-")</f>
        <v>0</v>
      </c>
      <c r="BK65" s="117"/>
      <c r="BL65" s="117"/>
      <c r="BM65" s="117"/>
      <c r="BN65" s="119">
        <v>3</v>
      </c>
      <c r="BO65" s="120">
        <f>IF(P65=0,"",IF(BN65=0,"",(BN65/P65)))</f>
        <v>0.33333333333333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>
        <v>1</v>
      </c>
      <c r="BX65" s="127">
        <f>IF(P65=0,"",IF(BW65=0,"",(BW65/P65)))</f>
        <v>0.11111111111111</v>
      </c>
      <c r="BY65" s="128">
        <v>1</v>
      </c>
      <c r="BZ65" s="129">
        <f>IFERROR(BY65/BW65,"-")</f>
        <v>1</v>
      </c>
      <c r="CA65" s="130">
        <v>4000</v>
      </c>
      <c r="CB65" s="131">
        <f>IFERROR(CA65/BW65,"-")</f>
        <v>4000</v>
      </c>
      <c r="CC65" s="132"/>
      <c r="CD65" s="132">
        <v>1</v>
      </c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1</v>
      </c>
      <c r="CP65" s="141">
        <v>4000</v>
      </c>
      <c r="CQ65" s="141">
        <v>4000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185</v>
      </c>
      <c r="C66" s="203"/>
      <c r="D66" s="203" t="s">
        <v>144</v>
      </c>
      <c r="E66" s="203" t="s">
        <v>183</v>
      </c>
      <c r="F66" s="203" t="s">
        <v>77</v>
      </c>
      <c r="G66" s="203"/>
      <c r="H66" s="90"/>
      <c r="I66" s="90"/>
      <c r="J66" s="188"/>
      <c r="K66" s="81">
        <v>0</v>
      </c>
      <c r="L66" s="81">
        <v>0</v>
      </c>
      <c r="M66" s="81">
        <v>12</v>
      </c>
      <c r="N66" s="91">
        <v>1</v>
      </c>
      <c r="O66" s="92">
        <v>0</v>
      </c>
      <c r="P66" s="93">
        <f>N66+O66</f>
        <v>1</v>
      </c>
      <c r="Q66" s="82">
        <f>IFERROR(P66/M66,"-")</f>
        <v>0.083333333333333</v>
      </c>
      <c r="R66" s="81">
        <v>0</v>
      </c>
      <c r="S66" s="81">
        <v>0</v>
      </c>
      <c r="T66" s="82">
        <f>IFERROR(S66/(O66+P66),"-")</f>
        <v>0</v>
      </c>
      <c r="U66" s="182"/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>
        <f>IF(P66=0,"",IF(BN66=0,"",(BN66/P66)))</f>
        <v>0</v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>
        <v>1</v>
      </c>
      <c r="CG66" s="134">
        <f>IF(P66=0,"",IF(CF66=0,"",(CF66/P66)))</f>
        <v>1</v>
      </c>
      <c r="CH66" s="135"/>
      <c r="CI66" s="136">
        <f>IFERROR(CH66/CF66,"-")</f>
        <v>0</v>
      </c>
      <c r="CJ66" s="137"/>
      <c r="CK66" s="138">
        <f>IFERROR(CJ66/CF66,"-")</f>
        <v>0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>
        <f>AB67</f>
        <v>0.023076923076923</v>
      </c>
      <c r="B67" s="203" t="s">
        <v>186</v>
      </c>
      <c r="C67" s="203"/>
      <c r="D67" s="203" t="s">
        <v>187</v>
      </c>
      <c r="E67" s="203" t="s">
        <v>93</v>
      </c>
      <c r="F67" s="203" t="s">
        <v>64</v>
      </c>
      <c r="G67" s="203" t="s">
        <v>184</v>
      </c>
      <c r="H67" s="90" t="s">
        <v>88</v>
      </c>
      <c r="I67" s="205" t="s">
        <v>188</v>
      </c>
      <c r="J67" s="188">
        <v>130000</v>
      </c>
      <c r="K67" s="81">
        <v>0</v>
      </c>
      <c r="L67" s="81">
        <v>0</v>
      </c>
      <c r="M67" s="81">
        <v>58</v>
      </c>
      <c r="N67" s="91">
        <v>3</v>
      </c>
      <c r="O67" s="92">
        <v>0</v>
      </c>
      <c r="P67" s="93">
        <f>N67+O67</f>
        <v>3</v>
      </c>
      <c r="Q67" s="82">
        <f>IFERROR(P67/M67,"-")</f>
        <v>0.051724137931034</v>
      </c>
      <c r="R67" s="81">
        <v>0</v>
      </c>
      <c r="S67" s="81">
        <v>1</v>
      </c>
      <c r="T67" s="82">
        <f>IFERROR(S67/(O67+P67),"-")</f>
        <v>0.33333333333333</v>
      </c>
      <c r="U67" s="182">
        <f>IFERROR(J67/SUM(P67:P68),"-")</f>
        <v>14444.444444444</v>
      </c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>
        <f>SUM(X67:X68)-SUM(J67:J68)</f>
        <v>-127000</v>
      </c>
      <c r="AB67" s="85">
        <f>SUM(X67:X68)/SUM(J67:J68)</f>
        <v>0.023076923076923</v>
      </c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2</v>
      </c>
      <c r="BO67" s="120">
        <f>IF(P67=0,"",IF(BN67=0,"",(BN67/P67)))</f>
        <v>0.66666666666667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>
        <v>1</v>
      </c>
      <c r="BX67" s="127">
        <f>IF(P67=0,"",IF(BW67=0,"",(BW67/P67)))</f>
        <v>0.33333333333333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189</v>
      </c>
      <c r="C68" s="203"/>
      <c r="D68" s="203" t="s">
        <v>187</v>
      </c>
      <c r="E68" s="203" t="s">
        <v>93</v>
      </c>
      <c r="F68" s="203" t="s">
        <v>77</v>
      </c>
      <c r="G68" s="203"/>
      <c r="H68" s="90"/>
      <c r="I68" s="90"/>
      <c r="J68" s="188"/>
      <c r="K68" s="81">
        <v>0</v>
      </c>
      <c r="L68" s="81">
        <v>0</v>
      </c>
      <c r="M68" s="81">
        <v>15</v>
      </c>
      <c r="N68" s="91">
        <v>6</v>
      </c>
      <c r="O68" s="92">
        <v>0</v>
      </c>
      <c r="P68" s="93">
        <f>N68+O68</f>
        <v>6</v>
      </c>
      <c r="Q68" s="82">
        <f>IFERROR(P68/M68,"-")</f>
        <v>0.4</v>
      </c>
      <c r="R68" s="81">
        <v>1</v>
      </c>
      <c r="S68" s="81">
        <v>1</v>
      </c>
      <c r="T68" s="82">
        <f>IFERROR(S68/(O68+P68),"-")</f>
        <v>0.16666666666667</v>
      </c>
      <c r="U68" s="182"/>
      <c r="V68" s="84">
        <v>1</v>
      </c>
      <c r="W68" s="82">
        <f>IF(P68=0,"-",V68/P68)</f>
        <v>0.16666666666667</v>
      </c>
      <c r="X68" s="186">
        <v>3000</v>
      </c>
      <c r="Y68" s="187">
        <f>IFERROR(X68/P68,"-")</f>
        <v>500</v>
      </c>
      <c r="Z68" s="187">
        <f>IFERROR(X68/V68,"-")</f>
        <v>3000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>
        <v>5</v>
      </c>
      <c r="BO68" s="120">
        <f>IF(P68=0,"",IF(BN68=0,"",(BN68/P68)))</f>
        <v>0.83333333333333</v>
      </c>
      <c r="BP68" s="121">
        <v>1</v>
      </c>
      <c r="BQ68" s="122">
        <f>IFERROR(BP68/BN68,"-")</f>
        <v>0.2</v>
      </c>
      <c r="BR68" s="123">
        <v>3000</v>
      </c>
      <c r="BS68" s="124">
        <f>IFERROR(BR68/BN68,"-")</f>
        <v>600</v>
      </c>
      <c r="BT68" s="125">
        <v>1</v>
      </c>
      <c r="BU68" s="125"/>
      <c r="BV68" s="125"/>
      <c r="BW68" s="126">
        <v>1</v>
      </c>
      <c r="BX68" s="127">
        <f>IF(P68=0,"",IF(BW68=0,"",(BW68/P68)))</f>
        <v>0.16666666666667</v>
      </c>
      <c r="BY68" s="128"/>
      <c r="BZ68" s="129">
        <f>IFERROR(BY68/BW68,"-")</f>
        <v>0</v>
      </c>
      <c r="CA68" s="130"/>
      <c r="CB68" s="131">
        <f>IFERROR(CA68/BW68,"-")</f>
        <v>0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1</v>
      </c>
      <c r="CP68" s="141">
        <v>3000</v>
      </c>
      <c r="CQ68" s="141">
        <v>3000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>
        <f>AB69</f>
        <v>0.2375</v>
      </c>
      <c r="B69" s="203" t="s">
        <v>190</v>
      </c>
      <c r="C69" s="203"/>
      <c r="D69" s="203" t="s">
        <v>144</v>
      </c>
      <c r="E69" s="203" t="s">
        <v>183</v>
      </c>
      <c r="F69" s="203" t="s">
        <v>94</v>
      </c>
      <c r="G69" s="203" t="s">
        <v>191</v>
      </c>
      <c r="H69" s="90" t="s">
        <v>88</v>
      </c>
      <c r="I69" s="204" t="s">
        <v>82</v>
      </c>
      <c r="J69" s="188">
        <v>80000</v>
      </c>
      <c r="K69" s="81">
        <v>0</v>
      </c>
      <c r="L69" s="81">
        <v>0</v>
      </c>
      <c r="M69" s="81">
        <v>53</v>
      </c>
      <c r="N69" s="91">
        <v>4</v>
      </c>
      <c r="O69" s="92">
        <v>0</v>
      </c>
      <c r="P69" s="93">
        <f>N69+O69</f>
        <v>4</v>
      </c>
      <c r="Q69" s="82">
        <f>IFERROR(P69/M69,"-")</f>
        <v>0.075471698113208</v>
      </c>
      <c r="R69" s="81">
        <v>0</v>
      </c>
      <c r="S69" s="81">
        <v>2</v>
      </c>
      <c r="T69" s="82">
        <f>IFERROR(S69/(O69+P69),"-")</f>
        <v>0.5</v>
      </c>
      <c r="U69" s="182">
        <f>IFERROR(J69/SUM(P69:P70),"-")</f>
        <v>8888.8888888889</v>
      </c>
      <c r="V69" s="84">
        <v>1</v>
      </c>
      <c r="W69" s="82">
        <f>IF(P69=0,"-",V69/P69)</f>
        <v>0.25</v>
      </c>
      <c r="X69" s="186">
        <v>9000</v>
      </c>
      <c r="Y69" s="187">
        <f>IFERROR(X69/P69,"-")</f>
        <v>2250</v>
      </c>
      <c r="Z69" s="187">
        <f>IFERROR(X69/V69,"-")</f>
        <v>9000</v>
      </c>
      <c r="AA69" s="188">
        <f>SUM(X69:X70)-SUM(J69:J70)</f>
        <v>-61000</v>
      </c>
      <c r="AB69" s="85">
        <f>SUM(X69:X70)/SUM(J69:J70)</f>
        <v>0.2375</v>
      </c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>
        <v>2</v>
      </c>
      <c r="AW69" s="107">
        <f>IF(P69=0,"",IF(AV69=0,"",(AV69/P69)))</f>
        <v>0.5</v>
      </c>
      <c r="AX69" s="106"/>
      <c r="AY69" s="108">
        <f>IFERROR(AX69/AV69,"-")</f>
        <v>0</v>
      </c>
      <c r="AZ69" s="109"/>
      <c r="BA69" s="110">
        <f>IFERROR(AZ69/AV69,"-")</f>
        <v>0</v>
      </c>
      <c r="BB69" s="111"/>
      <c r="BC69" s="111"/>
      <c r="BD69" s="111"/>
      <c r="BE69" s="112">
        <v>1</v>
      </c>
      <c r="BF69" s="113">
        <f>IF(P69=0,"",IF(BE69=0,"",(BE69/P69)))</f>
        <v>0.25</v>
      </c>
      <c r="BG69" s="112">
        <v>1</v>
      </c>
      <c r="BH69" s="114">
        <f>IFERROR(BG69/BE69,"-")</f>
        <v>1</v>
      </c>
      <c r="BI69" s="115">
        <v>9000</v>
      </c>
      <c r="BJ69" s="116">
        <f>IFERROR(BI69/BE69,"-")</f>
        <v>9000</v>
      </c>
      <c r="BK69" s="117"/>
      <c r="BL69" s="117"/>
      <c r="BM69" s="117">
        <v>1</v>
      </c>
      <c r="BN69" s="119"/>
      <c r="BO69" s="120">
        <f>IF(P69=0,"",IF(BN69=0,"",(BN69/P69)))</f>
        <v>0</v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>
        <v>1</v>
      </c>
      <c r="BX69" s="127">
        <f>IF(P69=0,"",IF(BW69=0,"",(BW69/P69)))</f>
        <v>0.25</v>
      </c>
      <c r="BY69" s="128"/>
      <c r="BZ69" s="129">
        <f>IFERROR(BY69/BW69,"-")</f>
        <v>0</v>
      </c>
      <c r="CA69" s="130"/>
      <c r="CB69" s="131">
        <f>IFERROR(CA69/BW69,"-")</f>
        <v>0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1</v>
      </c>
      <c r="CP69" s="141">
        <v>9000</v>
      </c>
      <c r="CQ69" s="141">
        <v>9000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192</v>
      </c>
      <c r="C70" s="203"/>
      <c r="D70" s="203" t="s">
        <v>144</v>
      </c>
      <c r="E70" s="203" t="s">
        <v>183</v>
      </c>
      <c r="F70" s="203" t="s">
        <v>77</v>
      </c>
      <c r="G70" s="203"/>
      <c r="H70" s="90"/>
      <c r="I70" s="90"/>
      <c r="J70" s="188"/>
      <c r="K70" s="81">
        <v>0</v>
      </c>
      <c r="L70" s="81">
        <v>0</v>
      </c>
      <c r="M70" s="81">
        <v>14</v>
      </c>
      <c r="N70" s="91">
        <v>5</v>
      </c>
      <c r="O70" s="92">
        <v>0</v>
      </c>
      <c r="P70" s="93">
        <f>N70+O70</f>
        <v>5</v>
      </c>
      <c r="Q70" s="82">
        <f>IFERROR(P70/M70,"-")</f>
        <v>0.35714285714286</v>
      </c>
      <c r="R70" s="81">
        <v>1</v>
      </c>
      <c r="S70" s="81">
        <v>1</v>
      </c>
      <c r="T70" s="82">
        <f>IFERROR(S70/(O70+P70),"-")</f>
        <v>0.2</v>
      </c>
      <c r="U70" s="182"/>
      <c r="V70" s="84">
        <v>2</v>
      </c>
      <c r="W70" s="82">
        <f>IF(P70=0,"-",V70/P70)</f>
        <v>0.4</v>
      </c>
      <c r="X70" s="186">
        <v>10000</v>
      </c>
      <c r="Y70" s="187">
        <f>IFERROR(X70/P70,"-")</f>
        <v>2000</v>
      </c>
      <c r="Z70" s="187">
        <f>IFERROR(X70/V70,"-")</f>
        <v>5000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>
        <v>1</v>
      </c>
      <c r="BF70" s="113">
        <f>IF(P70=0,"",IF(BE70=0,"",(BE70/P70)))</f>
        <v>0.2</v>
      </c>
      <c r="BG70" s="112"/>
      <c r="BH70" s="114">
        <f>IFERROR(BG70/BE70,"-")</f>
        <v>0</v>
      </c>
      <c r="BI70" s="115"/>
      <c r="BJ70" s="116">
        <f>IFERROR(BI70/BE70,"-")</f>
        <v>0</v>
      </c>
      <c r="BK70" s="117"/>
      <c r="BL70" s="117"/>
      <c r="BM70" s="117"/>
      <c r="BN70" s="119">
        <v>3</v>
      </c>
      <c r="BO70" s="120">
        <f>IF(P70=0,"",IF(BN70=0,"",(BN70/P70)))</f>
        <v>0.6</v>
      </c>
      <c r="BP70" s="121">
        <v>1</v>
      </c>
      <c r="BQ70" s="122">
        <f>IFERROR(BP70/BN70,"-")</f>
        <v>0.33333333333333</v>
      </c>
      <c r="BR70" s="123">
        <v>5000</v>
      </c>
      <c r="BS70" s="124">
        <f>IFERROR(BR70/BN70,"-")</f>
        <v>1666.6666666667</v>
      </c>
      <c r="BT70" s="125">
        <v>1</v>
      </c>
      <c r="BU70" s="125"/>
      <c r="BV70" s="125"/>
      <c r="BW70" s="126">
        <v>1</v>
      </c>
      <c r="BX70" s="127">
        <f>IF(P70=0,"",IF(BW70=0,"",(BW70/P70)))</f>
        <v>0.2</v>
      </c>
      <c r="BY70" s="128">
        <v>1</v>
      </c>
      <c r="BZ70" s="129">
        <f>IFERROR(BY70/BW70,"-")</f>
        <v>1</v>
      </c>
      <c r="CA70" s="130">
        <v>5000</v>
      </c>
      <c r="CB70" s="131">
        <f>IFERROR(CA70/BW70,"-")</f>
        <v>5000</v>
      </c>
      <c r="CC70" s="132">
        <v>1</v>
      </c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2</v>
      </c>
      <c r="CP70" s="141">
        <v>10000</v>
      </c>
      <c r="CQ70" s="141">
        <v>5000</v>
      </c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4.875</v>
      </c>
      <c r="B71" s="203" t="s">
        <v>193</v>
      </c>
      <c r="C71" s="203"/>
      <c r="D71" s="203" t="s">
        <v>162</v>
      </c>
      <c r="E71" s="203" t="s">
        <v>93</v>
      </c>
      <c r="F71" s="203" t="s">
        <v>86</v>
      </c>
      <c r="G71" s="203" t="s">
        <v>191</v>
      </c>
      <c r="H71" s="90" t="s">
        <v>88</v>
      </c>
      <c r="I71" s="205" t="s">
        <v>194</v>
      </c>
      <c r="J71" s="188">
        <v>80000</v>
      </c>
      <c r="K71" s="81">
        <v>0</v>
      </c>
      <c r="L71" s="81">
        <v>0</v>
      </c>
      <c r="M71" s="81">
        <v>13</v>
      </c>
      <c r="N71" s="91">
        <v>1</v>
      </c>
      <c r="O71" s="92">
        <v>0</v>
      </c>
      <c r="P71" s="93">
        <f>N71+O71</f>
        <v>1</v>
      </c>
      <c r="Q71" s="82">
        <f>IFERROR(P71/M71,"-")</f>
        <v>0.076923076923077</v>
      </c>
      <c r="R71" s="81">
        <v>1</v>
      </c>
      <c r="S71" s="81">
        <v>0</v>
      </c>
      <c r="T71" s="82">
        <f>IFERROR(S71/(O71+P71),"-")</f>
        <v>0</v>
      </c>
      <c r="U71" s="182">
        <f>IFERROR(J71/SUM(P71:P72),"-")</f>
        <v>13333.333333333</v>
      </c>
      <c r="V71" s="84">
        <v>1</v>
      </c>
      <c r="W71" s="82">
        <f>IF(P71=0,"-",V71/P71)</f>
        <v>1</v>
      </c>
      <c r="X71" s="186">
        <v>6000</v>
      </c>
      <c r="Y71" s="187">
        <f>IFERROR(X71/P71,"-")</f>
        <v>6000</v>
      </c>
      <c r="Z71" s="187">
        <f>IFERROR(X71/V71,"-")</f>
        <v>6000</v>
      </c>
      <c r="AA71" s="188">
        <f>SUM(X71:X72)-SUM(J71:J72)</f>
        <v>310000</v>
      </c>
      <c r="AB71" s="85">
        <f>SUM(X71:X72)/SUM(J71:J72)</f>
        <v>4.875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1</v>
      </c>
      <c r="BO71" s="120">
        <f>IF(P71=0,"",IF(BN71=0,"",(BN71/P71)))</f>
        <v>1</v>
      </c>
      <c r="BP71" s="121">
        <v>1</v>
      </c>
      <c r="BQ71" s="122">
        <f>IFERROR(BP71/BN71,"-")</f>
        <v>1</v>
      </c>
      <c r="BR71" s="123">
        <v>6000</v>
      </c>
      <c r="BS71" s="124">
        <f>IFERROR(BR71/BN71,"-")</f>
        <v>6000</v>
      </c>
      <c r="BT71" s="125"/>
      <c r="BU71" s="125">
        <v>1</v>
      </c>
      <c r="BV71" s="125"/>
      <c r="BW71" s="126"/>
      <c r="BX71" s="127">
        <f>IF(P71=0,"",IF(BW71=0,"",(BW71/P71)))</f>
        <v>0</v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1</v>
      </c>
      <c r="CP71" s="141">
        <v>6000</v>
      </c>
      <c r="CQ71" s="141">
        <v>6000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195</v>
      </c>
      <c r="C72" s="203"/>
      <c r="D72" s="203" t="s">
        <v>162</v>
      </c>
      <c r="E72" s="203" t="s">
        <v>93</v>
      </c>
      <c r="F72" s="203" t="s">
        <v>77</v>
      </c>
      <c r="G72" s="203"/>
      <c r="H72" s="90"/>
      <c r="I72" s="90"/>
      <c r="J72" s="188"/>
      <c r="K72" s="81">
        <v>0</v>
      </c>
      <c r="L72" s="81">
        <v>0</v>
      </c>
      <c r="M72" s="81">
        <v>56</v>
      </c>
      <c r="N72" s="91">
        <v>5</v>
      </c>
      <c r="O72" s="92">
        <v>0</v>
      </c>
      <c r="P72" s="93">
        <f>N72+O72</f>
        <v>5</v>
      </c>
      <c r="Q72" s="82">
        <f>IFERROR(P72/M72,"-")</f>
        <v>0.089285714285714</v>
      </c>
      <c r="R72" s="81">
        <v>1</v>
      </c>
      <c r="S72" s="81">
        <v>1</v>
      </c>
      <c r="T72" s="82">
        <f>IFERROR(S72/(O72+P72),"-")</f>
        <v>0.2</v>
      </c>
      <c r="U72" s="182"/>
      <c r="V72" s="84">
        <v>3</v>
      </c>
      <c r="W72" s="82">
        <f>IF(P72=0,"-",V72/P72)</f>
        <v>0.6</v>
      </c>
      <c r="X72" s="186">
        <v>384000</v>
      </c>
      <c r="Y72" s="187">
        <f>IFERROR(X72/P72,"-")</f>
        <v>76800</v>
      </c>
      <c r="Z72" s="187">
        <f>IFERROR(X72/V72,"-")</f>
        <v>128000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>
        <v>1</v>
      </c>
      <c r="BF72" s="113">
        <f>IF(P72=0,"",IF(BE72=0,"",(BE72/P72)))</f>
        <v>0.2</v>
      </c>
      <c r="BG72" s="112"/>
      <c r="BH72" s="114">
        <f>IFERROR(BG72/BE72,"-")</f>
        <v>0</v>
      </c>
      <c r="BI72" s="115"/>
      <c r="BJ72" s="116">
        <f>IFERROR(BI72/BE72,"-")</f>
        <v>0</v>
      </c>
      <c r="BK72" s="117"/>
      <c r="BL72" s="117"/>
      <c r="BM72" s="117"/>
      <c r="BN72" s="119">
        <v>2</v>
      </c>
      <c r="BO72" s="120">
        <f>IF(P72=0,"",IF(BN72=0,"",(BN72/P72)))</f>
        <v>0.4</v>
      </c>
      <c r="BP72" s="121">
        <v>1</v>
      </c>
      <c r="BQ72" s="122">
        <f>IFERROR(BP72/BN72,"-")</f>
        <v>0.5</v>
      </c>
      <c r="BR72" s="123">
        <v>26000</v>
      </c>
      <c r="BS72" s="124">
        <f>IFERROR(BR72/BN72,"-")</f>
        <v>13000</v>
      </c>
      <c r="BT72" s="125"/>
      <c r="BU72" s="125"/>
      <c r="BV72" s="125">
        <v>1</v>
      </c>
      <c r="BW72" s="126">
        <v>2</v>
      </c>
      <c r="BX72" s="127">
        <f>IF(P72=0,"",IF(BW72=0,"",(BW72/P72)))</f>
        <v>0.4</v>
      </c>
      <c r="BY72" s="128">
        <v>2</v>
      </c>
      <c r="BZ72" s="129">
        <f>IFERROR(BY72/BW72,"-")</f>
        <v>1</v>
      </c>
      <c r="CA72" s="130">
        <v>358000</v>
      </c>
      <c r="CB72" s="131">
        <f>IFERROR(CA72/BW72,"-")</f>
        <v>179000</v>
      </c>
      <c r="CC72" s="132"/>
      <c r="CD72" s="132"/>
      <c r="CE72" s="132">
        <v>2</v>
      </c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3</v>
      </c>
      <c r="CP72" s="141">
        <v>384000</v>
      </c>
      <c r="CQ72" s="141">
        <v>350000</v>
      </c>
      <c r="CR72" s="141"/>
      <c r="CS72" s="142" t="str">
        <f>IF(AND(CQ72=0,CR72=0),"",IF(AND(CQ72&lt;=100000,CR72&lt;=100000),"",IF(CQ72/CP72&gt;0.7,"男高",IF(CR72/CP72&gt;0.7,"女高",""))))</f>
        <v>男高</v>
      </c>
    </row>
    <row r="73" spans="1:98">
      <c r="A73" s="80">
        <f>AB73</f>
        <v>0.58</v>
      </c>
      <c r="B73" s="203" t="s">
        <v>196</v>
      </c>
      <c r="C73" s="203"/>
      <c r="D73" s="203" t="s">
        <v>77</v>
      </c>
      <c r="E73" s="203" t="s">
        <v>112</v>
      </c>
      <c r="F73" s="203" t="s">
        <v>64</v>
      </c>
      <c r="G73" s="203" t="s">
        <v>197</v>
      </c>
      <c r="H73" s="90" t="s">
        <v>198</v>
      </c>
      <c r="I73" s="204" t="s">
        <v>82</v>
      </c>
      <c r="J73" s="188">
        <v>50000</v>
      </c>
      <c r="K73" s="81">
        <v>0</v>
      </c>
      <c r="L73" s="81">
        <v>0</v>
      </c>
      <c r="M73" s="81">
        <v>20</v>
      </c>
      <c r="N73" s="91">
        <v>2</v>
      </c>
      <c r="O73" s="92">
        <v>0</v>
      </c>
      <c r="P73" s="93">
        <f>N73+O73</f>
        <v>2</v>
      </c>
      <c r="Q73" s="82">
        <f>IFERROR(P73/M73,"-")</f>
        <v>0.1</v>
      </c>
      <c r="R73" s="81">
        <v>0</v>
      </c>
      <c r="S73" s="81">
        <v>0</v>
      </c>
      <c r="T73" s="82">
        <f>IFERROR(S73/(O73+P73),"-")</f>
        <v>0</v>
      </c>
      <c r="U73" s="182">
        <f>IFERROR(J73/SUM(P73:P74),"-")</f>
        <v>16666.666666667</v>
      </c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>
        <f>SUM(X73:X74)-SUM(J73:J74)</f>
        <v>-21000</v>
      </c>
      <c r="AB73" s="85">
        <f>SUM(X73:X74)/SUM(J73:J74)</f>
        <v>0.58</v>
      </c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>
        <v>1</v>
      </c>
      <c r="BF73" s="113">
        <f>IF(P73=0,"",IF(BE73=0,"",(BE73/P73)))</f>
        <v>0.5</v>
      </c>
      <c r="BG73" s="112"/>
      <c r="BH73" s="114">
        <f>IFERROR(BG73/BE73,"-")</f>
        <v>0</v>
      </c>
      <c r="BI73" s="115"/>
      <c r="BJ73" s="116">
        <f>IFERROR(BI73/BE73,"-")</f>
        <v>0</v>
      </c>
      <c r="BK73" s="117"/>
      <c r="BL73" s="117"/>
      <c r="BM73" s="117"/>
      <c r="BN73" s="119">
        <v>1</v>
      </c>
      <c r="BO73" s="120">
        <f>IF(P73=0,"",IF(BN73=0,"",(BN73/P73)))</f>
        <v>0.5</v>
      </c>
      <c r="BP73" s="121"/>
      <c r="BQ73" s="122">
        <f>IFERROR(BP73/BN73,"-")</f>
        <v>0</v>
      </c>
      <c r="BR73" s="123"/>
      <c r="BS73" s="124">
        <f>IFERROR(BR73/BN73,"-")</f>
        <v>0</v>
      </c>
      <c r="BT73" s="125"/>
      <c r="BU73" s="125"/>
      <c r="BV73" s="125"/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199</v>
      </c>
      <c r="C74" s="203"/>
      <c r="D74" s="203" t="s">
        <v>77</v>
      </c>
      <c r="E74" s="203" t="s">
        <v>112</v>
      </c>
      <c r="F74" s="203" t="s">
        <v>77</v>
      </c>
      <c r="G74" s="203"/>
      <c r="H74" s="90"/>
      <c r="I74" s="90"/>
      <c r="J74" s="188"/>
      <c r="K74" s="81">
        <v>0</v>
      </c>
      <c r="L74" s="81">
        <v>0</v>
      </c>
      <c r="M74" s="81">
        <v>2</v>
      </c>
      <c r="N74" s="91">
        <v>1</v>
      </c>
      <c r="O74" s="92">
        <v>0</v>
      </c>
      <c r="P74" s="93">
        <f>N74+O74</f>
        <v>1</v>
      </c>
      <c r="Q74" s="82">
        <f>IFERROR(P74/M74,"-")</f>
        <v>0.5</v>
      </c>
      <c r="R74" s="81">
        <v>0</v>
      </c>
      <c r="S74" s="81">
        <v>1</v>
      </c>
      <c r="T74" s="82">
        <f>IFERROR(S74/(O74+P74),"-")</f>
        <v>1</v>
      </c>
      <c r="U74" s="182"/>
      <c r="V74" s="84">
        <v>1</v>
      </c>
      <c r="W74" s="82">
        <f>IF(P74=0,"-",V74/P74)</f>
        <v>1</v>
      </c>
      <c r="X74" s="186">
        <v>29000</v>
      </c>
      <c r="Y74" s="187">
        <f>IFERROR(X74/P74,"-")</f>
        <v>29000</v>
      </c>
      <c r="Z74" s="187">
        <f>IFERROR(X74/V74,"-")</f>
        <v>29000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>
        <f>IF(P74=0,"",IF(BE74=0,"",(BE74/P74)))</f>
        <v>0</v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>
        <v>1</v>
      </c>
      <c r="BO74" s="120">
        <f>IF(P74=0,"",IF(BN74=0,"",(BN74/P74)))</f>
        <v>1</v>
      </c>
      <c r="BP74" s="121">
        <v>1</v>
      </c>
      <c r="BQ74" s="122">
        <f>IFERROR(BP74/BN74,"-")</f>
        <v>1</v>
      </c>
      <c r="BR74" s="123">
        <v>29000</v>
      </c>
      <c r="BS74" s="124">
        <f>IFERROR(BR74/BN74,"-")</f>
        <v>29000</v>
      </c>
      <c r="BT74" s="125"/>
      <c r="BU74" s="125"/>
      <c r="BV74" s="125">
        <v>1</v>
      </c>
      <c r="BW74" s="126"/>
      <c r="BX74" s="127">
        <f>IF(P74=0,"",IF(BW74=0,"",(BW74/P74)))</f>
        <v>0</v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1</v>
      </c>
      <c r="CP74" s="141">
        <v>29000</v>
      </c>
      <c r="CQ74" s="141">
        <v>29000</v>
      </c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>
        <f>AB75</f>
        <v>0</v>
      </c>
      <c r="B75" s="203" t="s">
        <v>200</v>
      </c>
      <c r="C75" s="203"/>
      <c r="D75" s="203" t="s">
        <v>77</v>
      </c>
      <c r="E75" s="203" t="s">
        <v>93</v>
      </c>
      <c r="F75" s="203" t="s">
        <v>86</v>
      </c>
      <c r="G75" s="203" t="s">
        <v>201</v>
      </c>
      <c r="H75" s="90" t="s">
        <v>198</v>
      </c>
      <c r="I75" s="90" t="s">
        <v>202</v>
      </c>
      <c r="J75" s="188">
        <v>50000</v>
      </c>
      <c r="K75" s="81">
        <v>0</v>
      </c>
      <c r="L75" s="81">
        <v>0</v>
      </c>
      <c r="M75" s="81">
        <v>15</v>
      </c>
      <c r="N75" s="91">
        <v>1</v>
      </c>
      <c r="O75" s="92">
        <v>0</v>
      </c>
      <c r="P75" s="93">
        <f>N75+O75</f>
        <v>1</v>
      </c>
      <c r="Q75" s="82">
        <f>IFERROR(P75/M75,"-")</f>
        <v>0.066666666666667</v>
      </c>
      <c r="R75" s="81">
        <v>0</v>
      </c>
      <c r="S75" s="81">
        <v>0</v>
      </c>
      <c r="T75" s="82">
        <f>IFERROR(S75/(O75+P75),"-")</f>
        <v>0</v>
      </c>
      <c r="U75" s="182">
        <f>IFERROR(J75/SUM(P75:P76),"-")</f>
        <v>50000</v>
      </c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>
        <f>SUM(X75:X76)-SUM(J75:J76)</f>
        <v>-50000</v>
      </c>
      <c r="AB75" s="85">
        <f>SUM(X75:X76)/SUM(J75:J76)</f>
        <v>0</v>
      </c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/>
      <c r="BO75" s="120">
        <f>IF(P75=0,"",IF(BN75=0,"",(BN75/P75)))</f>
        <v>0</v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>
        <v>1</v>
      </c>
      <c r="BX75" s="127">
        <f>IF(P75=0,"",IF(BW75=0,"",(BW75/P75)))</f>
        <v>1</v>
      </c>
      <c r="BY75" s="128"/>
      <c r="BZ75" s="129">
        <f>IFERROR(BY75/BW75,"-")</f>
        <v>0</v>
      </c>
      <c r="CA75" s="130"/>
      <c r="CB75" s="131">
        <f>IFERROR(CA75/BW75,"-")</f>
        <v>0</v>
      </c>
      <c r="CC75" s="132"/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203</v>
      </c>
      <c r="C76" s="203"/>
      <c r="D76" s="203" t="s">
        <v>77</v>
      </c>
      <c r="E76" s="203" t="s">
        <v>93</v>
      </c>
      <c r="F76" s="203" t="s">
        <v>77</v>
      </c>
      <c r="G76" s="203"/>
      <c r="H76" s="90"/>
      <c r="I76" s="90"/>
      <c r="J76" s="188"/>
      <c r="K76" s="81">
        <v>0</v>
      </c>
      <c r="L76" s="81">
        <v>0</v>
      </c>
      <c r="M76" s="81">
        <v>8</v>
      </c>
      <c r="N76" s="91">
        <v>0</v>
      </c>
      <c r="O76" s="92">
        <v>0</v>
      </c>
      <c r="P76" s="93">
        <f>N76+O76</f>
        <v>0</v>
      </c>
      <c r="Q76" s="82">
        <f>IFERROR(P76/M76,"-")</f>
        <v>0</v>
      </c>
      <c r="R76" s="81">
        <v>0</v>
      </c>
      <c r="S76" s="81">
        <v>0</v>
      </c>
      <c r="T76" s="82" t="str">
        <f>IFERROR(S76/(O76+P76),"-")</f>
        <v>-</v>
      </c>
      <c r="U76" s="182"/>
      <c r="V76" s="84">
        <v>0</v>
      </c>
      <c r="W76" s="82" t="str">
        <f>IF(P76=0,"-",V76/P76)</f>
        <v>-</v>
      </c>
      <c r="X76" s="186">
        <v>0</v>
      </c>
      <c r="Y76" s="187" t="str">
        <f>IFERROR(X76/P76,"-")</f>
        <v>-</v>
      </c>
      <c r="Z76" s="187" t="str">
        <f>IFERROR(X76/V76,"-")</f>
        <v>-</v>
      </c>
      <c r="AA76" s="188"/>
      <c r="AB76" s="85"/>
      <c r="AC76" s="79"/>
      <c r="AD76" s="94"/>
      <c r="AE76" s="95" t="str">
        <f>IF(P76=0,"",IF(AD76=0,"",(AD76/P76)))</f>
        <v/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 t="str">
        <f>IF(P76=0,"",IF(AM76=0,"",(AM76/P76)))</f>
        <v/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 t="str">
        <f>IF(P76=0,"",IF(AV76=0,"",(AV76/P76)))</f>
        <v/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 t="str">
        <f>IF(P76=0,"",IF(BE76=0,"",(BE76/P76)))</f>
        <v/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/>
      <c r="BO76" s="120" t="str">
        <f>IF(P76=0,"",IF(BN76=0,"",(BN76/P76)))</f>
        <v/>
      </c>
      <c r="BP76" s="121"/>
      <c r="BQ76" s="122" t="str">
        <f>IFERROR(BP76/BN76,"-")</f>
        <v>-</v>
      </c>
      <c r="BR76" s="123"/>
      <c r="BS76" s="124" t="str">
        <f>IFERROR(BR76/BN76,"-")</f>
        <v>-</v>
      </c>
      <c r="BT76" s="125"/>
      <c r="BU76" s="125"/>
      <c r="BV76" s="125"/>
      <c r="BW76" s="126"/>
      <c r="BX76" s="127" t="str">
        <f>IF(P76=0,"",IF(BW76=0,"",(BW76/P76)))</f>
        <v/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 t="str">
        <f>IF(P76=0,"",IF(CF76=0,"",(CF76/P76)))</f>
        <v/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>
        <f>AB77</f>
        <v>0.25</v>
      </c>
      <c r="B77" s="203" t="s">
        <v>204</v>
      </c>
      <c r="C77" s="203"/>
      <c r="D77" s="203"/>
      <c r="E77" s="203"/>
      <c r="F77" s="203" t="s">
        <v>64</v>
      </c>
      <c r="G77" s="203" t="s">
        <v>205</v>
      </c>
      <c r="H77" s="90" t="s">
        <v>206</v>
      </c>
      <c r="I77" s="90" t="s">
        <v>207</v>
      </c>
      <c r="J77" s="188">
        <v>80000</v>
      </c>
      <c r="K77" s="81">
        <v>0</v>
      </c>
      <c r="L77" s="81">
        <v>0</v>
      </c>
      <c r="M77" s="81">
        <v>131</v>
      </c>
      <c r="N77" s="91">
        <v>9</v>
      </c>
      <c r="O77" s="92">
        <v>1</v>
      </c>
      <c r="P77" s="93">
        <f>N77+O77</f>
        <v>10</v>
      </c>
      <c r="Q77" s="82">
        <f>IFERROR(P77/M77,"-")</f>
        <v>0.076335877862595</v>
      </c>
      <c r="R77" s="81">
        <v>0</v>
      </c>
      <c r="S77" s="81">
        <v>3</v>
      </c>
      <c r="T77" s="82">
        <f>IFERROR(S77/(O77+P77),"-")</f>
        <v>0.27272727272727</v>
      </c>
      <c r="U77" s="182">
        <f>IFERROR(J77/SUM(P77:P78),"-")</f>
        <v>6153.8461538462</v>
      </c>
      <c r="V77" s="84">
        <v>1</v>
      </c>
      <c r="W77" s="82">
        <f>IF(P77=0,"-",V77/P77)</f>
        <v>0.1</v>
      </c>
      <c r="X77" s="186">
        <v>6000</v>
      </c>
      <c r="Y77" s="187">
        <f>IFERROR(X77/P77,"-")</f>
        <v>600</v>
      </c>
      <c r="Z77" s="187">
        <f>IFERROR(X77/V77,"-")</f>
        <v>6000</v>
      </c>
      <c r="AA77" s="188">
        <f>SUM(X77:X78)-SUM(J77:J78)</f>
        <v>-60000</v>
      </c>
      <c r="AB77" s="85">
        <f>SUM(X77:X78)/SUM(J77:J78)</f>
        <v>0.25</v>
      </c>
      <c r="AC77" s="79"/>
      <c r="AD77" s="94">
        <v>1</v>
      </c>
      <c r="AE77" s="95">
        <f>IF(P77=0,"",IF(AD77=0,"",(AD77/P77)))</f>
        <v>0.1</v>
      </c>
      <c r="AF77" s="94"/>
      <c r="AG77" s="96">
        <f>IFERROR(AF77/AD77,"-")</f>
        <v>0</v>
      </c>
      <c r="AH77" s="97"/>
      <c r="AI77" s="98">
        <f>IFERROR(AH77/AD77,"-")</f>
        <v>0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>
        <v>1</v>
      </c>
      <c r="AW77" s="107">
        <f>IF(P77=0,"",IF(AV77=0,"",(AV77/P77)))</f>
        <v>0.1</v>
      </c>
      <c r="AX77" s="106"/>
      <c r="AY77" s="108">
        <f>IFERROR(AX77/AV77,"-")</f>
        <v>0</v>
      </c>
      <c r="AZ77" s="109"/>
      <c r="BA77" s="110">
        <f>IFERROR(AZ77/AV77,"-")</f>
        <v>0</v>
      </c>
      <c r="BB77" s="111"/>
      <c r="BC77" s="111"/>
      <c r="BD77" s="111"/>
      <c r="BE77" s="112">
        <v>2</v>
      </c>
      <c r="BF77" s="113">
        <f>IF(P77=0,"",IF(BE77=0,"",(BE77/P77)))</f>
        <v>0.2</v>
      </c>
      <c r="BG77" s="112"/>
      <c r="BH77" s="114">
        <f>IFERROR(BG77/BE77,"-")</f>
        <v>0</v>
      </c>
      <c r="BI77" s="115"/>
      <c r="BJ77" s="116">
        <f>IFERROR(BI77/BE77,"-")</f>
        <v>0</v>
      </c>
      <c r="BK77" s="117"/>
      <c r="BL77" s="117"/>
      <c r="BM77" s="117"/>
      <c r="BN77" s="119">
        <v>4</v>
      </c>
      <c r="BO77" s="120">
        <f>IF(P77=0,"",IF(BN77=0,"",(BN77/P77)))</f>
        <v>0.4</v>
      </c>
      <c r="BP77" s="121">
        <v>1</v>
      </c>
      <c r="BQ77" s="122">
        <f>IFERROR(BP77/BN77,"-")</f>
        <v>0.25</v>
      </c>
      <c r="BR77" s="123">
        <v>6000</v>
      </c>
      <c r="BS77" s="124">
        <f>IFERROR(BR77/BN77,"-")</f>
        <v>1500</v>
      </c>
      <c r="BT77" s="125"/>
      <c r="BU77" s="125">
        <v>1</v>
      </c>
      <c r="BV77" s="125"/>
      <c r="BW77" s="126">
        <v>2</v>
      </c>
      <c r="BX77" s="127">
        <f>IF(P77=0,"",IF(BW77=0,"",(BW77/P77)))</f>
        <v>0.2</v>
      </c>
      <c r="BY77" s="128"/>
      <c r="BZ77" s="129">
        <f>IFERROR(BY77/BW77,"-")</f>
        <v>0</v>
      </c>
      <c r="CA77" s="130"/>
      <c r="CB77" s="131">
        <f>IFERROR(CA77/BW77,"-")</f>
        <v>0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1</v>
      </c>
      <c r="CP77" s="141">
        <v>6000</v>
      </c>
      <c r="CQ77" s="141">
        <v>6000</v>
      </c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208</v>
      </c>
      <c r="C78" s="203"/>
      <c r="D78" s="203"/>
      <c r="E78" s="203"/>
      <c r="F78" s="203" t="s">
        <v>77</v>
      </c>
      <c r="G78" s="203"/>
      <c r="H78" s="90"/>
      <c r="I78" s="90"/>
      <c r="J78" s="188"/>
      <c r="K78" s="81">
        <v>0</v>
      </c>
      <c r="L78" s="81">
        <v>0</v>
      </c>
      <c r="M78" s="81">
        <v>17</v>
      </c>
      <c r="N78" s="91">
        <v>3</v>
      </c>
      <c r="O78" s="92">
        <v>0</v>
      </c>
      <c r="P78" s="93">
        <f>N78+O78</f>
        <v>3</v>
      </c>
      <c r="Q78" s="82">
        <f>IFERROR(P78/M78,"-")</f>
        <v>0.17647058823529</v>
      </c>
      <c r="R78" s="81">
        <v>0</v>
      </c>
      <c r="S78" s="81">
        <v>1</v>
      </c>
      <c r="T78" s="82">
        <f>IFERROR(S78/(O78+P78),"-")</f>
        <v>0.33333333333333</v>
      </c>
      <c r="U78" s="182"/>
      <c r="V78" s="84">
        <v>1</v>
      </c>
      <c r="W78" s="82">
        <f>IF(P78=0,"-",V78/P78)</f>
        <v>0.33333333333333</v>
      </c>
      <c r="X78" s="186">
        <v>14000</v>
      </c>
      <c r="Y78" s="187">
        <f>IFERROR(X78/P78,"-")</f>
        <v>4666.6666666667</v>
      </c>
      <c r="Z78" s="187">
        <f>IFERROR(X78/V78,"-")</f>
        <v>14000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>
        <f>IF(P78=0,"",IF(BE78=0,"",(BE78/P78)))</f>
        <v>0</v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>
        <v>1</v>
      </c>
      <c r="BO78" s="120">
        <f>IF(P78=0,"",IF(BN78=0,"",(BN78/P78)))</f>
        <v>0.33333333333333</v>
      </c>
      <c r="BP78" s="121">
        <v>1</v>
      </c>
      <c r="BQ78" s="122">
        <f>IFERROR(BP78/BN78,"-")</f>
        <v>1</v>
      </c>
      <c r="BR78" s="123">
        <v>14000</v>
      </c>
      <c r="BS78" s="124">
        <f>IFERROR(BR78/BN78,"-")</f>
        <v>14000</v>
      </c>
      <c r="BT78" s="125"/>
      <c r="BU78" s="125"/>
      <c r="BV78" s="125">
        <v>1</v>
      </c>
      <c r="BW78" s="126"/>
      <c r="BX78" s="127">
        <f>IF(P78=0,"",IF(BW78=0,"",(BW78/P78)))</f>
        <v>0</v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>
        <v>2</v>
      </c>
      <c r="CG78" s="134">
        <f>IF(P78=0,"",IF(CF78=0,"",(CF78/P78)))</f>
        <v>0.66666666666667</v>
      </c>
      <c r="CH78" s="135"/>
      <c r="CI78" s="136">
        <f>IFERROR(CH78/CF78,"-")</f>
        <v>0</v>
      </c>
      <c r="CJ78" s="137"/>
      <c r="CK78" s="138">
        <f>IFERROR(CJ78/CF78,"-")</f>
        <v>0</v>
      </c>
      <c r="CL78" s="139"/>
      <c r="CM78" s="139"/>
      <c r="CN78" s="139"/>
      <c r="CO78" s="140">
        <v>1</v>
      </c>
      <c r="CP78" s="141">
        <v>14000</v>
      </c>
      <c r="CQ78" s="141">
        <v>14000</v>
      </c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>
        <f>AB79</f>
        <v>0</v>
      </c>
      <c r="B79" s="203" t="s">
        <v>209</v>
      </c>
      <c r="C79" s="203"/>
      <c r="D79" s="203" t="s">
        <v>62</v>
      </c>
      <c r="E79" s="203" t="s">
        <v>93</v>
      </c>
      <c r="F79" s="203" t="s">
        <v>64</v>
      </c>
      <c r="G79" s="203" t="s">
        <v>210</v>
      </c>
      <c r="H79" s="90" t="s">
        <v>88</v>
      </c>
      <c r="I79" s="90" t="s">
        <v>211</v>
      </c>
      <c r="J79" s="188">
        <v>90000</v>
      </c>
      <c r="K79" s="81">
        <v>0</v>
      </c>
      <c r="L79" s="81">
        <v>0</v>
      </c>
      <c r="M79" s="81">
        <v>19</v>
      </c>
      <c r="N79" s="91">
        <v>2</v>
      </c>
      <c r="O79" s="92">
        <v>0</v>
      </c>
      <c r="P79" s="93">
        <f>N79+O79</f>
        <v>2</v>
      </c>
      <c r="Q79" s="82">
        <f>IFERROR(P79/M79,"-")</f>
        <v>0.10526315789474</v>
      </c>
      <c r="R79" s="81">
        <v>0</v>
      </c>
      <c r="S79" s="81">
        <v>1</v>
      </c>
      <c r="T79" s="82">
        <f>IFERROR(S79/(O79+P79),"-")</f>
        <v>0.5</v>
      </c>
      <c r="U79" s="182">
        <f>IFERROR(J79/SUM(P79:P80),"-")</f>
        <v>22500</v>
      </c>
      <c r="V79" s="84">
        <v>0</v>
      </c>
      <c r="W79" s="82">
        <f>IF(P79=0,"-",V79/P79)</f>
        <v>0</v>
      </c>
      <c r="X79" s="186">
        <v>0</v>
      </c>
      <c r="Y79" s="187">
        <f>IFERROR(X79/P79,"-")</f>
        <v>0</v>
      </c>
      <c r="Z79" s="187" t="str">
        <f>IFERROR(X79/V79,"-")</f>
        <v>-</v>
      </c>
      <c r="AA79" s="188">
        <f>SUM(X79:X80)-SUM(J79:J80)</f>
        <v>-90000</v>
      </c>
      <c r="AB79" s="85">
        <f>SUM(X79:X80)/SUM(J79:J80)</f>
        <v>0</v>
      </c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>
        <v>1</v>
      </c>
      <c r="AN79" s="101">
        <f>IF(P79=0,"",IF(AM79=0,"",(AM79/P79)))</f>
        <v>0.5</v>
      </c>
      <c r="AO79" s="100"/>
      <c r="AP79" s="102">
        <f>IFERROR(AP79/AM79,"-")</f>
        <v>0</v>
      </c>
      <c r="AQ79" s="103"/>
      <c r="AR79" s="104">
        <f>IFERROR(AQ79/AM79,"-")</f>
        <v>0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>
        <f>IF(P79=0,"",IF(BE79=0,"",(BE79/P79)))</f>
        <v>0</v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/>
      <c r="BO79" s="120">
        <f>IF(P79=0,"",IF(BN79=0,"",(BN79/P79)))</f>
        <v>0</v>
      </c>
      <c r="BP79" s="121"/>
      <c r="BQ79" s="122" t="str">
        <f>IFERROR(BP79/BN79,"-")</f>
        <v>-</v>
      </c>
      <c r="BR79" s="123"/>
      <c r="BS79" s="124" t="str">
        <f>IFERROR(BR79/BN79,"-")</f>
        <v>-</v>
      </c>
      <c r="BT79" s="125"/>
      <c r="BU79" s="125"/>
      <c r="BV79" s="125"/>
      <c r="BW79" s="126">
        <v>1</v>
      </c>
      <c r="BX79" s="127">
        <f>IF(P79=0,"",IF(BW79=0,"",(BW79/P79)))</f>
        <v>0.5</v>
      </c>
      <c r="BY79" s="128"/>
      <c r="BZ79" s="129">
        <f>IFERROR(BY79/BW79,"-")</f>
        <v>0</v>
      </c>
      <c r="CA79" s="130"/>
      <c r="CB79" s="131">
        <f>IFERROR(CA79/BW79,"-")</f>
        <v>0</v>
      </c>
      <c r="CC79" s="132"/>
      <c r="CD79" s="132"/>
      <c r="CE79" s="132"/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212</v>
      </c>
      <c r="C80" s="203"/>
      <c r="D80" s="203" t="s">
        <v>62</v>
      </c>
      <c r="E80" s="203" t="s">
        <v>93</v>
      </c>
      <c r="F80" s="203" t="s">
        <v>77</v>
      </c>
      <c r="G80" s="203"/>
      <c r="H80" s="90"/>
      <c r="I80" s="90"/>
      <c r="J80" s="188"/>
      <c r="K80" s="81">
        <v>0</v>
      </c>
      <c r="L80" s="81">
        <v>0</v>
      </c>
      <c r="M80" s="81">
        <v>6</v>
      </c>
      <c r="N80" s="91">
        <v>2</v>
      </c>
      <c r="O80" s="92">
        <v>0</v>
      </c>
      <c r="P80" s="93">
        <f>N80+O80</f>
        <v>2</v>
      </c>
      <c r="Q80" s="82">
        <f>IFERROR(P80/M80,"-")</f>
        <v>0.33333333333333</v>
      </c>
      <c r="R80" s="81">
        <v>0</v>
      </c>
      <c r="S80" s="81">
        <v>0</v>
      </c>
      <c r="T80" s="82">
        <f>IFERROR(S80/(O80+P80),"-")</f>
        <v>0</v>
      </c>
      <c r="U80" s="182"/>
      <c r="V80" s="84">
        <v>0</v>
      </c>
      <c r="W80" s="82">
        <f>IF(P80=0,"-",V80/P80)</f>
        <v>0</v>
      </c>
      <c r="X80" s="186">
        <v>0</v>
      </c>
      <c r="Y80" s="187">
        <f>IFERROR(X80/P80,"-")</f>
        <v>0</v>
      </c>
      <c r="Z80" s="187" t="str">
        <f>IFERROR(X80/V80,"-")</f>
        <v>-</v>
      </c>
      <c r="AA80" s="188"/>
      <c r="AB80" s="85"/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>
        <f>IF(P80=0,"",IF(BE80=0,"",(BE80/P80)))</f>
        <v>0</v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>
        <v>1</v>
      </c>
      <c r="BO80" s="120">
        <f>IF(P80=0,"",IF(BN80=0,"",(BN80/P80)))</f>
        <v>0.5</v>
      </c>
      <c r="BP80" s="121"/>
      <c r="BQ80" s="122">
        <f>IFERROR(BP80/BN80,"-")</f>
        <v>0</v>
      </c>
      <c r="BR80" s="123"/>
      <c r="BS80" s="124">
        <f>IFERROR(BR80/BN80,"-")</f>
        <v>0</v>
      </c>
      <c r="BT80" s="125"/>
      <c r="BU80" s="125"/>
      <c r="BV80" s="125"/>
      <c r="BW80" s="126">
        <v>1</v>
      </c>
      <c r="BX80" s="127">
        <f>IF(P80=0,"",IF(BW80=0,"",(BW80/P80)))</f>
        <v>0.5</v>
      </c>
      <c r="BY80" s="128"/>
      <c r="BZ80" s="129">
        <f>IFERROR(BY80/BW80,"-")</f>
        <v>0</v>
      </c>
      <c r="CA80" s="130"/>
      <c r="CB80" s="131">
        <f>IFERROR(CA80/BW80,"-")</f>
        <v>0</v>
      </c>
      <c r="CC80" s="132"/>
      <c r="CD80" s="132"/>
      <c r="CE80" s="132"/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>
        <f>AB81</f>
        <v>3.1375</v>
      </c>
      <c r="B81" s="203" t="s">
        <v>213</v>
      </c>
      <c r="C81" s="203"/>
      <c r="D81" s="203" t="s">
        <v>62</v>
      </c>
      <c r="E81" s="203" t="s">
        <v>69</v>
      </c>
      <c r="F81" s="203" t="s">
        <v>64</v>
      </c>
      <c r="G81" s="203" t="s">
        <v>184</v>
      </c>
      <c r="H81" s="90" t="s">
        <v>66</v>
      </c>
      <c r="I81" s="205" t="s">
        <v>194</v>
      </c>
      <c r="J81" s="188">
        <v>320000</v>
      </c>
      <c r="K81" s="81">
        <v>0</v>
      </c>
      <c r="L81" s="81">
        <v>0</v>
      </c>
      <c r="M81" s="81">
        <v>81</v>
      </c>
      <c r="N81" s="91">
        <v>13</v>
      </c>
      <c r="O81" s="92">
        <v>0</v>
      </c>
      <c r="P81" s="93">
        <f>N81+O81</f>
        <v>13</v>
      </c>
      <c r="Q81" s="82">
        <f>IFERROR(P81/M81,"-")</f>
        <v>0.16049382716049</v>
      </c>
      <c r="R81" s="81">
        <v>1</v>
      </c>
      <c r="S81" s="81">
        <v>3</v>
      </c>
      <c r="T81" s="82">
        <f>IFERROR(S81/(O81+P81),"-")</f>
        <v>0.23076923076923</v>
      </c>
      <c r="U81" s="182">
        <f>IFERROR(J81/SUM(P81:P82),"-")</f>
        <v>15238.095238095</v>
      </c>
      <c r="V81" s="84">
        <v>4</v>
      </c>
      <c r="W81" s="82">
        <f>IF(P81=0,"-",V81/P81)</f>
        <v>0.30769230769231</v>
      </c>
      <c r="X81" s="186">
        <v>107000</v>
      </c>
      <c r="Y81" s="187">
        <f>IFERROR(X81/P81,"-")</f>
        <v>8230.7692307692</v>
      </c>
      <c r="Z81" s="187">
        <f>IFERROR(X81/V81,"-")</f>
        <v>26750</v>
      </c>
      <c r="AA81" s="188">
        <f>SUM(X81:X82)-SUM(J81:J82)</f>
        <v>684000</v>
      </c>
      <c r="AB81" s="85">
        <f>SUM(X81:X82)/SUM(J81:J82)</f>
        <v>3.1375</v>
      </c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>
        <v>1</v>
      </c>
      <c r="AN81" s="101">
        <f>IF(P81=0,"",IF(AM81=0,"",(AM81/P81)))</f>
        <v>0.076923076923077</v>
      </c>
      <c r="AO81" s="100"/>
      <c r="AP81" s="102">
        <f>IFERROR(AP81/AM81,"-")</f>
        <v>0</v>
      </c>
      <c r="AQ81" s="103"/>
      <c r="AR81" s="104">
        <f>IFERROR(AQ81/AM81,"-")</f>
        <v>0</v>
      </c>
      <c r="AS81" s="105"/>
      <c r="AT81" s="105"/>
      <c r="AU81" s="105"/>
      <c r="AV81" s="106">
        <v>2</v>
      </c>
      <c r="AW81" s="107">
        <f>IF(P81=0,"",IF(AV81=0,"",(AV81/P81)))</f>
        <v>0.15384615384615</v>
      </c>
      <c r="AX81" s="106"/>
      <c r="AY81" s="108">
        <f>IFERROR(AX81/AV81,"-")</f>
        <v>0</v>
      </c>
      <c r="AZ81" s="109"/>
      <c r="BA81" s="110">
        <f>IFERROR(AZ81/AV81,"-")</f>
        <v>0</v>
      </c>
      <c r="BB81" s="111"/>
      <c r="BC81" s="111"/>
      <c r="BD81" s="111"/>
      <c r="BE81" s="112">
        <v>6</v>
      </c>
      <c r="BF81" s="113">
        <f>IF(P81=0,"",IF(BE81=0,"",(BE81/P81)))</f>
        <v>0.46153846153846</v>
      </c>
      <c r="BG81" s="112">
        <v>3</v>
      </c>
      <c r="BH81" s="114">
        <f>IFERROR(BG81/BE81,"-")</f>
        <v>0.5</v>
      </c>
      <c r="BI81" s="115">
        <v>45000</v>
      </c>
      <c r="BJ81" s="116">
        <f>IFERROR(BI81/BE81,"-")</f>
        <v>7500</v>
      </c>
      <c r="BK81" s="117">
        <v>2</v>
      </c>
      <c r="BL81" s="117"/>
      <c r="BM81" s="117">
        <v>1</v>
      </c>
      <c r="BN81" s="119">
        <v>2</v>
      </c>
      <c r="BO81" s="120">
        <f>IF(P81=0,"",IF(BN81=0,"",(BN81/P81)))</f>
        <v>0.15384615384615</v>
      </c>
      <c r="BP81" s="121"/>
      <c r="BQ81" s="122">
        <f>IFERROR(BP81/BN81,"-")</f>
        <v>0</v>
      </c>
      <c r="BR81" s="123"/>
      <c r="BS81" s="124">
        <f>IFERROR(BR81/BN81,"-")</f>
        <v>0</v>
      </c>
      <c r="BT81" s="125"/>
      <c r="BU81" s="125"/>
      <c r="BV81" s="125"/>
      <c r="BW81" s="126">
        <v>2</v>
      </c>
      <c r="BX81" s="127">
        <f>IF(P81=0,"",IF(BW81=0,"",(BW81/P81)))</f>
        <v>0.15384615384615</v>
      </c>
      <c r="BY81" s="128">
        <v>1</v>
      </c>
      <c r="BZ81" s="129">
        <f>IFERROR(BY81/BW81,"-")</f>
        <v>0.5</v>
      </c>
      <c r="CA81" s="130">
        <v>62000</v>
      </c>
      <c r="CB81" s="131">
        <f>IFERROR(CA81/BW81,"-")</f>
        <v>31000</v>
      </c>
      <c r="CC81" s="132"/>
      <c r="CD81" s="132"/>
      <c r="CE81" s="132">
        <v>1</v>
      </c>
      <c r="CF81" s="133"/>
      <c r="CG81" s="134">
        <f>IF(P81=0,"",IF(CF81=0,"",(CF81/P81)))</f>
        <v>0</v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4</v>
      </c>
      <c r="CP81" s="141">
        <v>107000</v>
      </c>
      <c r="CQ81" s="141">
        <v>62000</v>
      </c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/>
      <c r="B82" s="203" t="s">
        <v>214</v>
      </c>
      <c r="C82" s="203"/>
      <c r="D82" s="203" t="s">
        <v>62</v>
      </c>
      <c r="E82" s="203" t="s">
        <v>69</v>
      </c>
      <c r="F82" s="203" t="s">
        <v>77</v>
      </c>
      <c r="G82" s="203"/>
      <c r="H82" s="90"/>
      <c r="I82" s="90"/>
      <c r="J82" s="188"/>
      <c r="K82" s="81">
        <v>0</v>
      </c>
      <c r="L82" s="81">
        <v>0</v>
      </c>
      <c r="M82" s="81">
        <v>29</v>
      </c>
      <c r="N82" s="91">
        <v>8</v>
      </c>
      <c r="O82" s="92">
        <v>0</v>
      </c>
      <c r="P82" s="93">
        <f>N82+O82</f>
        <v>8</v>
      </c>
      <c r="Q82" s="82">
        <f>IFERROR(P82/M82,"-")</f>
        <v>0.27586206896552</v>
      </c>
      <c r="R82" s="81">
        <v>2</v>
      </c>
      <c r="S82" s="81">
        <v>0</v>
      </c>
      <c r="T82" s="82">
        <f>IFERROR(S82/(O82+P82),"-")</f>
        <v>0</v>
      </c>
      <c r="U82" s="182"/>
      <c r="V82" s="84">
        <v>2</v>
      </c>
      <c r="W82" s="82">
        <f>IF(P82=0,"-",V82/P82)</f>
        <v>0.25</v>
      </c>
      <c r="X82" s="186">
        <v>897000</v>
      </c>
      <c r="Y82" s="187">
        <f>IFERROR(X82/P82,"-")</f>
        <v>112125</v>
      </c>
      <c r="Z82" s="187">
        <f>IFERROR(X82/V82,"-")</f>
        <v>448500</v>
      </c>
      <c r="AA82" s="188"/>
      <c r="AB82" s="85"/>
      <c r="AC82" s="79"/>
      <c r="AD82" s="94">
        <v>1</v>
      </c>
      <c r="AE82" s="95">
        <f>IF(P82=0,"",IF(AD82=0,"",(AD82/P82)))</f>
        <v>0.125</v>
      </c>
      <c r="AF82" s="94"/>
      <c r="AG82" s="96">
        <f>IFERROR(AF82/AD82,"-")</f>
        <v>0</v>
      </c>
      <c r="AH82" s="97"/>
      <c r="AI82" s="98">
        <f>IFERROR(AH82/AD82,"-")</f>
        <v>0</v>
      </c>
      <c r="AJ82" s="99"/>
      <c r="AK82" s="99"/>
      <c r="AL82" s="99"/>
      <c r="AM82" s="100">
        <v>1</v>
      </c>
      <c r="AN82" s="101">
        <f>IF(P82=0,"",IF(AM82=0,"",(AM82/P82)))</f>
        <v>0.125</v>
      </c>
      <c r="AO82" s="100"/>
      <c r="AP82" s="102">
        <f>IFERROR(AP82/AM82,"-")</f>
        <v>0</v>
      </c>
      <c r="AQ82" s="103"/>
      <c r="AR82" s="104">
        <f>IFERROR(AQ82/AM82,"-")</f>
        <v>0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>
        <f>IF(P82=0,"",IF(BE82=0,"",(BE82/P82)))</f>
        <v>0</v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>
        <v>1</v>
      </c>
      <c r="BO82" s="120">
        <f>IF(P82=0,"",IF(BN82=0,"",(BN82/P82)))</f>
        <v>0.125</v>
      </c>
      <c r="BP82" s="121"/>
      <c r="BQ82" s="122">
        <f>IFERROR(BP82/BN82,"-")</f>
        <v>0</v>
      </c>
      <c r="BR82" s="123"/>
      <c r="BS82" s="124">
        <f>IFERROR(BR82/BN82,"-")</f>
        <v>0</v>
      </c>
      <c r="BT82" s="125"/>
      <c r="BU82" s="125"/>
      <c r="BV82" s="125"/>
      <c r="BW82" s="126">
        <v>2</v>
      </c>
      <c r="BX82" s="127">
        <f>IF(P82=0,"",IF(BW82=0,"",(BW82/P82)))</f>
        <v>0.25</v>
      </c>
      <c r="BY82" s="128">
        <v>1</v>
      </c>
      <c r="BZ82" s="129">
        <f>IFERROR(BY82/BW82,"-")</f>
        <v>0.5</v>
      </c>
      <c r="CA82" s="130">
        <v>512000</v>
      </c>
      <c r="CB82" s="131">
        <f>IFERROR(CA82/BW82,"-")</f>
        <v>256000</v>
      </c>
      <c r="CC82" s="132"/>
      <c r="CD82" s="132"/>
      <c r="CE82" s="132">
        <v>1</v>
      </c>
      <c r="CF82" s="133">
        <v>3</v>
      </c>
      <c r="CG82" s="134">
        <f>IF(P82=0,"",IF(CF82=0,"",(CF82/P82)))</f>
        <v>0.375</v>
      </c>
      <c r="CH82" s="135">
        <v>1</v>
      </c>
      <c r="CI82" s="136">
        <f>IFERROR(CH82/CF82,"-")</f>
        <v>0.33333333333333</v>
      </c>
      <c r="CJ82" s="137">
        <v>385000</v>
      </c>
      <c r="CK82" s="138">
        <f>IFERROR(CJ82/CF82,"-")</f>
        <v>128333.33333333</v>
      </c>
      <c r="CL82" s="139"/>
      <c r="CM82" s="139"/>
      <c r="CN82" s="139">
        <v>1</v>
      </c>
      <c r="CO82" s="140">
        <v>2</v>
      </c>
      <c r="CP82" s="141">
        <v>897000</v>
      </c>
      <c r="CQ82" s="141">
        <v>512000</v>
      </c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>
        <f>AB83</f>
        <v>1.76</v>
      </c>
      <c r="B83" s="203" t="s">
        <v>215</v>
      </c>
      <c r="C83" s="203"/>
      <c r="D83" s="203" t="s">
        <v>216</v>
      </c>
      <c r="E83" s="203" t="s">
        <v>155</v>
      </c>
      <c r="F83" s="203" t="s">
        <v>94</v>
      </c>
      <c r="G83" s="203" t="s">
        <v>217</v>
      </c>
      <c r="H83" s="90" t="s">
        <v>81</v>
      </c>
      <c r="I83" s="90" t="s">
        <v>218</v>
      </c>
      <c r="J83" s="188">
        <v>150000</v>
      </c>
      <c r="K83" s="81">
        <v>0</v>
      </c>
      <c r="L83" s="81">
        <v>0</v>
      </c>
      <c r="M83" s="81">
        <v>53</v>
      </c>
      <c r="N83" s="91">
        <v>8</v>
      </c>
      <c r="O83" s="92">
        <v>1</v>
      </c>
      <c r="P83" s="93">
        <f>N83+O83</f>
        <v>9</v>
      </c>
      <c r="Q83" s="82">
        <f>IFERROR(P83/M83,"-")</f>
        <v>0.16981132075472</v>
      </c>
      <c r="R83" s="81">
        <v>0</v>
      </c>
      <c r="S83" s="81">
        <v>2</v>
      </c>
      <c r="T83" s="82">
        <f>IFERROR(S83/(O83+P83),"-")</f>
        <v>0.2</v>
      </c>
      <c r="U83" s="182">
        <f>IFERROR(J83/SUM(P83:P84),"-")</f>
        <v>8823.5294117647</v>
      </c>
      <c r="V83" s="84">
        <v>2</v>
      </c>
      <c r="W83" s="82">
        <f>IF(P83=0,"-",V83/P83)</f>
        <v>0.22222222222222</v>
      </c>
      <c r="X83" s="186">
        <v>18000</v>
      </c>
      <c r="Y83" s="187">
        <f>IFERROR(X83/P83,"-")</f>
        <v>2000</v>
      </c>
      <c r="Z83" s="187">
        <f>IFERROR(X83/V83,"-")</f>
        <v>9000</v>
      </c>
      <c r="AA83" s="188">
        <f>SUM(X83:X84)-SUM(J83:J84)</f>
        <v>114000</v>
      </c>
      <c r="AB83" s="85">
        <f>SUM(X83:X84)/SUM(J83:J84)</f>
        <v>1.76</v>
      </c>
      <c r="AC83" s="79"/>
      <c r="AD83" s="94"/>
      <c r="AE83" s="95">
        <f>IF(P83=0,"",IF(AD83=0,"",(AD83/P83)))</f>
        <v>0</v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>
        <f>IF(P83=0,"",IF(AM83=0,"",(AM83/P83)))</f>
        <v>0</v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>
        <f>IF(P83=0,"",IF(AV83=0,"",(AV83/P83)))</f>
        <v>0</v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>
        <v>4</v>
      </c>
      <c r="BF83" s="113">
        <f>IF(P83=0,"",IF(BE83=0,"",(BE83/P83)))</f>
        <v>0.44444444444444</v>
      </c>
      <c r="BG83" s="112"/>
      <c r="BH83" s="114">
        <f>IFERROR(BG83/BE83,"-")</f>
        <v>0</v>
      </c>
      <c r="BI83" s="115"/>
      <c r="BJ83" s="116">
        <f>IFERROR(BI83/BE83,"-")</f>
        <v>0</v>
      </c>
      <c r="BK83" s="117"/>
      <c r="BL83" s="117"/>
      <c r="BM83" s="117"/>
      <c r="BN83" s="119">
        <v>2</v>
      </c>
      <c r="BO83" s="120">
        <f>IF(P83=0,"",IF(BN83=0,"",(BN83/P83)))</f>
        <v>0.22222222222222</v>
      </c>
      <c r="BP83" s="121">
        <v>1</v>
      </c>
      <c r="BQ83" s="122">
        <f>IFERROR(BP83/BN83,"-")</f>
        <v>0.5</v>
      </c>
      <c r="BR83" s="123">
        <v>8000</v>
      </c>
      <c r="BS83" s="124">
        <f>IFERROR(BR83/BN83,"-")</f>
        <v>4000</v>
      </c>
      <c r="BT83" s="125"/>
      <c r="BU83" s="125">
        <v>1</v>
      </c>
      <c r="BV83" s="125"/>
      <c r="BW83" s="126">
        <v>3</v>
      </c>
      <c r="BX83" s="127">
        <f>IF(P83=0,"",IF(BW83=0,"",(BW83/P83)))</f>
        <v>0.33333333333333</v>
      </c>
      <c r="BY83" s="128">
        <v>1</v>
      </c>
      <c r="BZ83" s="129">
        <f>IFERROR(BY83/BW83,"-")</f>
        <v>0.33333333333333</v>
      </c>
      <c r="CA83" s="130">
        <v>10000</v>
      </c>
      <c r="CB83" s="131">
        <f>IFERROR(CA83/BW83,"-")</f>
        <v>3333.3333333333</v>
      </c>
      <c r="CC83" s="132"/>
      <c r="CD83" s="132">
        <v>1</v>
      </c>
      <c r="CE83" s="132"/>
      <c r="CF83" s="133"/>
      <c r="CG83" s="134">
        <f>IF(P83=0,"",IF(CF83=0,"",(CF83/P83)))</f>
        <v>0</v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2</v>
      </c>
      <c r="CP83" s="141">
        <v>18000</v>
      </c>
      <c r="CQ83" s="141">
        <v>10000</v>
      </c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/>
      <c r="B84" s="203" t="s">
        <v>219</v>
      </c>
      <c r="C84" s="203"/>
      <c r="D84" s="203" t="s">
        <v>216</v>
      </c>
      <c r="E84" s="203" t="s">
        <v>155</v>
      </c>
      <c r="F84" s="203" t="s">
        <v>77</v>
      </c>
      <c r="G84" s="203"/>
      <c r="H84" s="90"/>
      <c r="I84" s="90"/>
      <c r="J84" s="188"/>
      <c r="K84" s="81">
        <v>0</v>
      </c>
      <c r="L84" s="81">
        <v>0</v>
      </c>
      <c r="M84" s="81">
        <v>42</v>
      </c>
      <c r="N84" s="91">
        <v>8</v>
      </c>
      <c r="O84" s="92">
        <v>0</v>
      </c>
      <c r="P84" s="93">
        <f>N84+O84</f>
        <v>8</v>
      </c>
      <c r="Q84" s="82">
        <f>IFERROR(P84/M84,"-")</f>
        <v>0.19047619047619</v>
      </c>
      <c r="R84" s="81">
        <v>0</v>
      </c>
      <c r="S84" s="81">
        <v>2</v>
      </c>
      <c r="T84" s="82">
        <f>IFERROR(S84/(O84+P84),"-")</f>
        <v>0.25</v>
      </c>
      <c r="U84" s="182"/>
      <c r="V84" s="84">
        <v>2</v>
      </c>
      <c r="W84" s="82">
        <f>IF(P84=0,"-",V84/P84)</f>
        <v>0.25</v>
      </c>
      <c r="X84" s="186">
        <v>246000</v>
      </c>
      <c r="Y84" s="187">
        <f>IFERROR(X84/P84,"-")</f>
        <v>30750</v>
      </c>
      <c r="Z84" s="187">
        <f>IFERROR(X84/V84,"-")</f>
        <v>123000</v>
      </c>
      <c r="AA84" s="188"/>
      <c r="AB84" s="85"/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>
        <f>IF(P84=0,"",IF(AM84=0,"",(AM84/P84)))</f>
        <v>0</v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>
        <v>1</v>
      </c>
      <c r="AW84" s="107">
        <f>IF(P84=0,"",IF(AV84=0,"",(AV84/P84)))</f>
        <v>0.125</v>
      </c>
      <c r="AX84" s="106"/>
      <c r="AY84" s="108">
        <f>IFERROR(AX84/AV84,"-")</f>
        <v>0</v>
      </c>
      <c r="AZ84" s="109"/>
      <c r="BA84" s="110">
        <f>IFERROR(AZ84/AV84,"-")</f>
        <v>0</v>
      </c>
      <c r="BB84" s="111"/>
      <c r="BC84" s="111"/>
      <c r="BD84" s="111"/>
      <c r="BE84" s="112">
        <v>1</v>
      </c>
      <c r="BF84" s="113">
        <f>IF(P84=0,"",IF(BE84=0,"",(BE84/P84)))</f>
        <v>0.125</v>
      </c>
      <c r="BG84" s="112"/>
      <c r="BH84" s="114">
        <f>IFERROR(BG84/BE84,"-")</f>
        <v>0</v>
      </c>
      <c r="BI84" s="115"/>
      <c r="BJ84" s="116">
        <f>IFERROR(BI84/BE84,"-")</f>
        <v>0</v>
      </c>
      <c r="BK84" s="117"/>
      <c r="BL84" s="117"/>
      <c r="BM84" s="117"/>
      <c r="BN84" s="119">
        <v>2</v>
      </c>
      <c r="BO84" s="120">
        <f>IF(P84=0,"",IF(BN84=0,"",(BN84/P84)))</f>
        <v>0.25</v>
      </c>
      <c r="BP84" s="121"/>
      <c r="BQ84" s="122">
        <f>IFERROR(BP84/BN84,"-")</f>
        <v>0</v>
      </c>
      <c r="BR84" s="123"/>
      <c r="BS84" s="124">
        <f>IFERROR(BR84/BN84,"-")</f>
        <v>0</v>
      </c>
      <c r="BT84" s="125"/>
      <c r="BU84" s="125"/>
      <c r="BV84" s="125"/>
      <c r="BW84" s="126">
        <v>3</v>
      </c>
      <c r="BX84" s="127">
        <f>IF(P84=0,"",IF(BW84=0,"",(BW84/P84)))</f>
        <v>0.375</v>
      </c>
      <c r="BY84" s="128">
        <v>2</v>
      </c>
      <c r="BZ84" s="129">
        <f>IFERROR(BY84/BW84,"-")</f>
        <v>0.66666666666667</v>
      </c>
      <c r="CA84" s="130">
        <v>246000</v>
      </c>
      <c r="CB84" s="131">
        <f>IFERROR(CA84/BW84,"-")</f>
        <v>82000</v>
      </c>
      <c r="CC84" s="132"/>
      <c r="CD84" s="132"/>
      <c r="CE84" s="132">
        <v>2</v>
      </c>
      <c r="CF84" s="133">
        <v>1</v>
      </c>
      <c r="CG84" s="134">
        <f>IF(P84=0,"",IF(CF84=0,"",(CF84/P84)))</f>
        <v>0.125</v>
      </c>
      <c r="CH84" s="135"/>
      <c r="CI84" s="136">
        <f>IFERROR(CH84/CF84,"-")</f>
        <v>0</v>
      </c>
      <c r="CJ84" s="137"/>
      <c r="CK84" s="138">
        <f>IFERROR(CJ84/CF84,"-")</f>
        <v>0</v>
      </c>
      <c r="CL84" s="139"/>
      <c r="CM84" s="139"/>
      <c r="CN84" s="139"/>
      <c r="CO84" s="140">
        <v>2</v>
      </c>
      <c r="CP84" s="141">
        <v>246000</v>
      </c>
      <c r="CQ84" s="141">
        <v>126000</v>
      </c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>
        <f>AB85</f>
        <v>4.2111111111111</v>
      </c>
      <c r="B85" s="203" t="s">
        <v>220</v>
      </c>
      <c r="C85" s="203"/>
      <c r="D85" s="203" t="s">
        <v>221</v>
      </c>
      <c r="E85" s="203" t="s">
        <v>222</v>
      </c>
      <c r="F85" s="203" t="s">
        <v>86</v>
      </c>
      <c r="G85" s="203" t="s">
        <v>217</v>
      </c>
      <c r="H85" s="90" t="s">
        <v>88</v>
      </c>
      <c r="I85" s="205" t="s">
        <v>188</v>
      </c>
      <c r="J85" s="188">
        <v>90000</v>
      </c>
      <c r="K85" s="81">
        <v>0</v>
      </c>
      <c r="L85" s="81">
        <v>0</v>
      </c>
      <c r="M85" s="81">
        <v>38</v>
      </c>
      <c r="N85" s="91">
        <v>2</v>
      </c>
      <c r="O85" s="92">
        <v>0</v>
      </c>
      <c r="P85" s="93">
        <f>N85+O85</f>
        <v>2</v>
      </c>
      <c r="Q85" s="82">
        <f>IFERROR(P85/M85,"-")</f>
        <v>0.052631578947368</v>
      </c>
      <c r="R85" s="81">
        <v>0</v>
      </c>
      <c r="S85" s="81">
        <v>1</v>
      </c>
      <c r="T85" s="82">
        <f>IFERROR(S85/(O85+P85),"-")</f>
        <v>0.5</v>
      </c>
      <c r="U85" s="182">
        <f>IFERROR(J85/SUM(P85:P86),"-")</f>
        <v>22500</v>
      </c>
      <c r="V85" s="84">
        <v>1</v>
      </c>
      <c r="W85" s="82">
        <f>IF(P85=0,"-",V85/P85)</f>
        <v>0.5</v>
      </c>
      <c r="X85" s="186">
        <v>379000</v>
      </c>
      <c r="Y85" s="187">
        <f>IFERROR(X85/P85,"-")</f>
        <v>189500</v>
      </c>
      <c r="Z85" s="187">
        <f>IFERROR(X85/V85,"-")</f>
        <v>379000</v>
      </c>
      <c r="AA85" s="188">
        <f>SUM(X85:X86)-SUM(J85:J86)</f>
        <v>289000</v>
      </c>
      <c r="AB85" s="85">
        <f>SUM(X85:X86)/SUM(J85:J86)</f>
        <v>4.2111111111111</v>
      </c>
      <c r="AC85" s="79"/>
      <c r="AD85" s="94"/>
      <c r="AE85" s="95">
        <f>IF(P85=0,"",IF(AD85=0,"",(AD85/P85)))</f>
        <v>0</v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>
        <f>IF(P85=0,"",IF(AM85=0,"",(AM85/P85)))</f>
        <v>0</v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/>
      <c r="AW85" s="107">
        <f>IF(P85=0,"",IF(AV85=0,"",(AV85/P85)))</f>
        <v>0</v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>
        <v>1</v>
      </c>
      <c r="BF85" s="113">
        <f>IF(P85=0,"",IF(BE85=0,"",(BE85/P85)))</f>
        <v>0.5</v>
      </c>
      <c r="BG85" s="112"/>
      <c r="BH85" s="114">
        <f>IFERROR(BG85/BE85,"-")</f>
        <v>0</v>
      </c>
      <c r="BI85" s="115"/>
      <c r="BJ85" s="116">
        <f>IFERROR(BI85/BE85,"-")</f>
        <v>0</v>
      </c>
      <c r="BK85" s="117"/>
      <c r="BL85" s="117"/>
      <c r="BM85" s="117"/>
      <c r="BN85" s="119">
        <v>1</v>
      </c>
      <c r="BO85" s="120">
        <f>IF(P85=0,"",IF(BN85=0,"",(BN85/P85)))</f>
        <v>0.5</v>
      </c>
      <c r="BP85" s="121">
        <v>1</v>
      </c>
      <c r="BQ85" s="122">
        <f>IFERROR(BP85/BN85,"-")</f>
        <v>1</v>
      </c>
      <c r="BR85" s="123">
        <v>379000</v>
      </c>
      <c r="BS85" s="124">
        <f>IFERROR(BR85/BN85,"-")</f>
        <v>379000</v>
      </c>
      <c r="BT85" s="125"/>
      <c r="BU85" s="125"/>
      <c r="BV85" s="125">
        <v>1</v>
      </c>
      <c r="BW85" s="126"/>
      <c r="BX85" s="127">
        <f>IF(P85=0,"",IF(BW85=0,"",(BW85/P85)))</f>
        <v>0</v>
      </c>
      <c r="BY85" s="128"/>
      <c r="BZ85" s="129" t="str">
        <f>IFERROR(BY85/BW85,"-")</f>
        <v>-</v>
      </c>
      <c r="CA85" s="130"/>
      <c r="CB85" s="131" t="str">
        <f>IFERROR(CA85/BW85,"-")</f>
        <v>-</v>
      </c>
      <c r="CC85" s="132"/>
      <c r="CD85" s="132"/>
      <c r="CE85" s="132"/>
      <c r="CF85" s="133"/>
      <c r="CG85" s="134">
        <f>IF(P85=0,"",IF(CF85=0,"",(CF85/P85)))</f>
        <v>0</v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1</v>
      </c>
      <c r="CP85" s="141">
        <v>379000</v>
      </c>
      <c r="CQ85" s="141">
        <v>379000</v>
      </c>
      <c r="CR85" s="141"/>
      <c r="CS85" s="142" t="str">
        <f>IF(AND(CQ85=0,CR85=0),"",IF(AND(CQ85&lt;=100000,CR85&lt;=100000),"",IF(CQ85/CP85&gt;0.7,"男高",IF(CR85/CP85&gt;0.7,"女高",""))))</f>
        <v>男高</v>
      </c>
    </row>
    <row r="86" spans="1:98">
      <c r="A86" s="80"/>
      <c r="B86" s="203" t="s">
        <v>223</v>
      </c>
      <c r="C86" s="203"/>
      <c r="D86" s="203" t="s">
        <v>221</v>
      </c>
      <c r="E86" s="203" t="s">
        <v>222</v>
      </c>
      <c r="F86" s="203" t="s">
        <v>77</v>
      </c>
      <c r="G86" s="203"/>
      <c r="H86" s="90"/>
      <c r="I86" s="90"/>
      <c r="J86" s="188"/>
      <c r="K86" s="81">
        <v>0</v>
      </c>
      <c r="L86" s="81">
        <v>0</v>
      </c>
      <c r="M86" s="81">
        <v>3</v>
      </c>
      <c r="N86" s="91">
        <v>2</v>
      </c>
      <c r="O86" s="92">
        <v>0</v>
      </c>
      <c r="P86" s="93">
        <f>N86+O86</f>
        <v>2</v>
      </c>
      <c r="Q86" s="82">
        <f>IFERROR(P86/M86,"-")</f>
        <v>0.66666666666667</v>
      </c>
      <c r="R86" s="81">
        <v>0</v>
      </c>
      <c r="S86" s="81">
        <v>0</v>
      </c>
      <c r="T86" s="82">
        <f>IFERROR(S86/(O86+P86),"-")</f>
        <v>0</v>
      </c>
      <c r="U86" s="182"/>
      <c r="V86" s="84">
        <v>0</v>
      </c>
      <c r="W86" s="82">
        <f>IF(P86=0,"-",V86/P86)</f>
        <v>0</v>
      </c>
      <c r="X86" s="186">
        <v>0</v>
      </c>
      <c r="Y86" s="187">
        <f>IFERROR(X86/P86,"-")</f>
        <v>0</v>
      </c>
      <c r="Z86" s="187" t="str">
        <f>IFERROR(X86/V86,"-")</f>
        <v>-</v>
      </c>
      <c r="AA86" s="188"/>
      <c r="AB86" s="85"/>
      <c r="AC86" s="79"/>
      <c r="AD86" s="94"/>
      <c r="AE86" s="95">
        <f>IF(P86=0,"",IF(AD86=0,"",(AD86/P86)))</f>
        <v>0</v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/>
      <c r="AN86" s="101">
        <f>IF(P86=0,"",IF(AM86=0,"",(AM86/P86)))</f>
        <v>0</v>
      </c>
      <c r="AO86" s="100"/>
      <c r="AP86" s="102" t="str">
        <f>IFERROR(AP86/AM86,"-")</f>
        <v>-</v>
      </c>
      <c r="AQ86" s="103"/>
      <c r="AR86" s="104" t="str">
        <f>IFERROR(AQ86/AM86,"-")</f>
        <v>-</v>
      </c>
      <c r="AS86" s="105"/>
      <c r="AT86" s="105"/>
      <c r="AU86" s="105"/>
      <c r="AV86" s="106"/>
      <c r="AW86" s="107">
        <f>IF(P86=0,"",IF(AV86=0,"",(AV86/P86)))</f>
        <v>0</v>
      </c>
      <c r="AX86" s="106"/>
      <c r="AY86" s="108" t="str">
        <f>IFERROR(AX86/AV86,"-")</f>
        <v>-</v>
      </c>
      <c r="AZ86" s="109"/>
      <c r="BA86" s="110" t="str">
        <f>IFERROR(AZ86/AV86,"-")</f>
        <v>-</v>
      </c>
      <c r="BB86" s="111"/>
      <c r="BC86" s="111"/>
      <c r="BD86" s="111"/>
      <c r="BE86" s="112">
        <v>1</v>
      </c>
      <c r="BF86" s="113">
        <f>IF(P86=0,"",IF(BE86=0,"",(BE86/P86)))</f>
        <v>0.5</v>
      </c>
      <c r="BG86" s="112"/>
      <c r="BH86" s="114">
        <f>IFERROR(BG86/BE86,"-")</f>
        <v>0</v>
      </c>
      <c r="BI86" s="115"/>
      <c r="BJ86" s="116">
        <f>IFERROR(BI86/BE86,"-")</f>
        <v>0</v>
      </c>
      <c r="BK86" s="117"/>
      <c r="BL86" s="117"/>
      <c r="BM86" s="117"/>
      <c r="BN86" s="119">
        <v>1</v>
      </c>
      <c r="BO86" s="120">
        <f>IF(P86=0,"",IF(BN86=0,"",(BN86/P86)))</f>
        <v>0.5</v>
      </c>
      <c r="BP86" s="121"/>
      <c r="BQ86" s="122">
        <f>IFERROR(BP86/BN86,"-")</f>
        <v>0</v>
      </c>
      <c r="BR86" s="123"/>
      <c r="BS86" s="124">
        <f>IFERROR(BR86/BN86,"-")</f>
        <v>0</v>
      </c>
      <c r="BT86" s="125"/>
      <c r="BU86" s="125"/>
      <c r="BV86" s="125"/>
      <c r="BW86" s="126"/>
      <c r="BX86" s="127">
        <f>IF(P86=0,"",IF(BW86=0,"",(BW86/P86)))</f>
        <v>0</v>
      </c>
      <c r="BY86" s="128"/>
      <c r="BZ86" s="129" t="str">
        <f>IFERROR(BY86/BW86,"-")</f>
        <v>-</v>
      </c>
      <c r="CA86" s="130"/>
      <c r="CB86" s="131" t="str">
        <f>IFERROR(CA86/BW86,"-")</f>
        <v>-</v>
      </c>
      <c r="CC86" s="132"/>
      <c r="CD86" s="132"/>
      <c r="CE86" s="132"/>
      <c r="CF86" s="133"/>
      <c r="CG86" s="134">
        <f>IF(P86=0,"",IF(CF86=0,"",(CF86/P86)))</f>
        <v>0</v>
      </c>
      <c r="CH86" s="135"/>
      <c r="CI86" s="136" t="str">
        <f>IFERROR(CH86/CF86,"-")</f>
        <v>-</v>
      </c>
      <c r="CJ86" s="137"/>
      <c r="CK86" s="138" t="str">
        <f>IFERROR(CJ86/CF86,"-")</f>
        <v>-</v>
      </c>
      <c r="CL86" s="139"/>
      <c r="CM86" s="139"/>
      <c r="CN86" s="139"/>
      <c r="CO86" s="140">
        <v>0</v>
      </c>
      <c r="CP86" s="141">
        <v>0</v>
      </c>
      <c r="CQ86" s="141"/>
      <c r="CR86" s="141"/>
      <c r="CS86" s="142" t="str">
        <f>IF(AND(CQ86=0,CR86=0),"",IF(AND(CQ86&lt;=100000,CR86&lt;=100000),"",IF(CQ86/CP86&gt;0.7,"男高",IF(CR86/CP86&gt;0.7,"女高",""))))</f>
        <v/>
      </c>
    </row>
    <row r="87" spans="1:98">
      <c r="A87" s="30"/>
      <c r="B87" s="87"/>
      <c r="C87" s="88"/>
      <c r="D87" s="88"/>
      <c r="E87" s="88"/>
      <c r="F87" s="89"/>
      <c r="G87" s="90"/>
      <c r="H87" s="90"/>
      <c r="I87" s="90"/>
      <c r="J87" s="192"/>
      <c r="K87" s="34"/>
      <c r="L87" s="34"/>
      <c r="M87" s="31"/>
      <c r="N87" s="23"/>
      <c r="O87" s="23"/>
      <c r="P87" s="23"/>
      <c r="Q87" s="33"/>
      <c r="R87" s="32"/>
      <c r="S87" s="23"/>
      <c r="T87" s="32"/>
      <c r="U87" s="183"/>
      <c r="V87" s="25"/>
      <c r="W87" s="25"/>
      <c r="X87" s="189"/>
      <c r="Y87" s="189"/>
      <c r="Z87" s="189"/>
      <c r="AA87" s="189"/>
      <c r="AB87" s="33"/>
      <c r="AC87" s="59"/>
      <c r="AD87" s="63"/>
      <c r="AE87" s="64"/>
      <c r="AF87" s="63"/>
      <c r="AG87" s="67"/>
      <c r="AH87" s="68"/>
      <c r="AI87" s="69"/>
      <c r="AJ87" s="70"/>
      <c r="AK87" s="70"/>
      <c r="AL87" s="70"/>
      <c r="AM87" s="63"/>
      <c r="AN87" s="64"/>
      <c r="AO87" s="63"/>
      <c r="AP87" s="67"/>
      <c r="AQ87" s="68"/>
      <c r="AR87" s="69"/>
      <c r="AS87" s="70"/>
      <c r="AT87" s="70"/>
      <c r="AU87" s="70"/>
      <c r="AV87" s="63"/>
      <c r="AW87" s="64"/>
      <c r="AX87" s="63"/>
      <c r="AY87" s="67"/>
      <c r="AZ87" s="68"/>
      <c r="BA87" s="69"/>
      <c r="BB87" s="70"/>
      <c r="BC87" s="70"/>
      <c r="BD87" s="70"/>
      <c r="BE87" s="63"/>
      <c r="BF87" s="64"/>
      <c r="BG87" s="63"/>
      <c r="BH87" s="67"/>
      <c r="BI87" s="68"/>
      <c r="BJ87" s="69"/>
      <c r="BK87" s="70"/>
      <c r="BL87" s="70"/>
      <c r="BM87" s="70"/>
      <c r="BN87" s="65"/>
      <c r="BO87" s="66"/>
      <c r="BP87" s="63"/>
      <c r="BQ87" s="67"/>
      <c r="BR87" s="68"/>
      <c r="BS87" s="69"/>
      <c r="BT87" s="70"/>
      <c r="BU87" s="70"/>
      <c r="BV87" s="70"/>
      <c r="BW87" s="65"/>
      <c r="BX87" s="66"/>
      <c r="BY87" s="63"/>
      <c r="BZ87" s="67"/>
      <c r="CA87" s="68"/>
      <c r="CB87" s="69"/>
      <c r="CC87" s="70"/>
      <c r="CD87" s="70"/>
      <c r="CE87" s="70"/>
      <c r="CF87" s="65"/>
      <c r="CG87" s="66"/>
      <c r="CH87" s="63"/>
      <c r="CI87" s="67"/>
      <c r="CJ87" s="68"/>
      <c r="CK87" s="69"/>
      <c r="CL87" s="70"/>
      <c r="CM87" s="70"/>
      <c r="CN87" s="70"/>
      <c r="CO87" s="71"/>
      <c r="CP87" s="68"/>
      <c r="CQ87" s="68"/>
      <c r="CR87" s="68"/>
      <c r="CS87" s="72"/>
    </row>
    <row r="88" spans="1:98">
      <c r="A88" s="30"/>
      <c r="B88" s="37"/>
      <c r="C88" s="21"/>
      <c r="D88" s="21"/>
      <c r="E88" s="21"/>
      <c r="F88" s="22"/>
      <c r="G88" s="36"/>
      <c r="H88" s="36"/>
      <c r="I88" s="75"/>
      <c r="J88" s="193"/>
      <c r="K88" s="34"/>
      <c r="L88" s="34"/>
      <c r="M88" s="31"/>
      <c r="N88" s="23"/>
      <c r="O88" s="23"/>
      <c r="P88" s="23"/>
      <c r="Q88" s="33"/>
      <c r="R88" s="32"/>
      <c r="S88" s="23"/>
      <c r="T88" s="32"/>
      <c r="U88" s="183"/>
      <c r="V88" s="25"/>
      <c r="W88" s="25"/>
      <c r="X88" s="189"/>
      <c r="Y88" s="189"/>
      <c r="Z88" s="189"/>
      <c r="AA88" s="189"/>
      <c r="AB88" s="33"/>
      <c r="AC88" s="61"/>
      <c r="AD88" s="63"/>
      <c r="AE88" s="64"/>
      <c r="AF88" s="63"/>
      <c r="AG88" s="67"/>
      <c r="AH88" s="68"/>
      <c r="AI88" s="69"/>
      <c r="AJ88" s="70"/>
      <c r="AK88" s="70"/>
      <c r="AL88" s="70"/>
      <c r="AM88" s="63"/>
      <c r="AN88" s="64"/>
      <c r="AO88" s="63"/>
      <c r="AP88" s="67"/>
      <c r="AQ88" s="68"/>
      <c r="AR88" s="69"/>
      <c r="AS88" s="70"/>
      <c r="AT88" s="70"/>
      <c r="AU88" s="70"/>
      <c r="AV88" s="63"/>
      <c r="AW88" s="64"/>
      <c r="AX88" s="63"/>
      <c r="AY88" s="67"/>
      <c r="AZ88" s="68"/>
      <c r="BA88" s="69"/>
      <c r="BB88" s="70"/>
      <c r="BC88" s="70"/>
      <c r="BD88" s="70"/>
      <c r="BE88" s="63"/>
      <c r="BF88" s="64"/>
      <c r="BG88" s="63"/>
      <c r="BH88" s="67"/>
      <c r="BI88" s="68"/>
      <c r="BJ88" s="69"/>
      <c r="BK88" s="70"/>
      <c r="BL88" s="70"/>
      <c r="BM88" s="70"/>
      <c r="BN88" s="65"/>
      <c r="BO88" s="66"/>
      <c r="BP88" s="63"/>
      <c r="BQ88" s="67"/>
      <c r="BR88" s="68"/>
      <c r="BS88" s="69"/>
      <c r="BT88" s="70"/>
      <c r="BU88" s="70"/>
      <c r="BV88" s="70"/>
      <c r="BW88" s="65"/>
      <c r="BX88" s="66"/>
      <c r="BY88" s="63"/>
      <c r="BZ88" s="67"/>
      <c r="CA88" s="68"/>
      <c r="CB88" s="69"/>
      <c r="CC88" s="70"/>
      <c r="CD88" s="70"/>
      <c r="CE88" s="70"/>
      <c r="CF88" s="65"/>
      <c r="CG88" s="66"/>
      <c r="CH88" s="63"/>
      <c r="CI88" s="67"/>
      <c r="CJ88" s="68"/>
      <c r="CK88" s="69"/>
      <c r="CL88" s="70"/>
      <c r="CM88" s="70"/>
      <c r="CN88" s="70"/>
      <c r="CO88" s="71"/>
      <c r="CP88" s="68"/>
      <c r="CQ88" s="68"/>
      <c r="CR88" s="68"/>
      <c r="CS88" s="72"/>
    </row>
    <row r="89" spans="1:98">
      <c r="A89" s="19">
        <f>AB89</f>
        <v>1.2004636909871</v>
      </c>
      <c r="B89" s="39"/>
      <c r="C89" s="39"/>
      <c r="D89" s="39"/>
      <c r="E89" s="39"/>
      <c r="F89" s="39"/>
      <c r="G89" s="40" t="s">
        <v>224</v>
      </c>
      <c r="H89" s="40"/>
      <c r="I89" s="40"/>
      <c r="J89" s="190">
        <f>SUM(J6:J88)</f>
        <v>5825000</v>
      </c>
      <c r="K89" s="41">
        <f>SUM(K6:K88)</f>
        <v>0</v>
      </c>
      <c r="L89" s="41">
        <f>SUM(L6:L88)</f>
        <v>0</v>
      </c>
      <c r="M89" s="41">
        <f>SUM(M6:M88)</f>
        <v>3238</v>
      </c>
      <c r="N89" s="41">
        <f>SUM(N6:N88)</f>
        <v>385</v>
      </c>
      <c r="O89" s="41">
        <f>SUM(O6:O88)</f>
        <v>2</v>
      </c>
      <c r="P89" s="41">
        <f>SUM(P6:P88)</f>
        <v>387</v>
      </c>
      <c r="Q89" s="42">
        <f>IFERROR(P89/M89,"-")</f>
        <v>0.11951822112415</v>
      </c>
      <c r="R89" s="78">
        <f>SUM(R6:R88)</f>
        <v>26</v>
      </c>
      <c r="S89" s="78">
        <f>SUM(S6:S88)</f>
        <v>95</v>
      </c>
      <c r="T89" s="42">
        <f>IFERROR(R89/P89,"-")</f>
        <v>0.0671834625323</v>
      </c>
      <c r="U89" s="184">
        <f>IFERROR(J89/P89,"-")</f>
        <v>15051.679586563</v>
      </c>
      <c r="V89" s="44">
        <f>SUM(V6:V88)</f>
        <v>85</v>
      </c>
      <c r="W89" s="42">
        <f>IFERROR(V89/P89,"-")</f>
        <v>0.21963824289406</v>
      </c>
      <c r="X89" s="190">
        <f>SUM(X6:X88)</f>
        <v>6992701</v>
      </c>
      <c r="Y89" s="190">
        <f>IFERROR(X89/P89,"-")</f>
        <v>18068.994832041</v>
      </c>
      <c r="Z89" s="190">
        <f>IFERROR(X89/V89,"-")</f>
        <v>82267.070588235</v>
      </c>
      <c r="AA89" s="190">
        <f>X89-J89</f>
        <v>1167701</v>
      </c>
      <c r="AB89" s="47">
        <f>X89/J89</f>
        <v>1.2004636909871</v>
      </c>
      <c r="AC89" s="60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/>
      <c r="CI89" s="62"/>
      <c r="CJ89" s="62"/>
      <c r="CK89" s="62"/>
      <c r="CL89" s="62"/>
      <c r="CM89" s="62"/>
      <c r="CN89" s="62"/>
      <c r="CO89" s="62"/>
      <c r="CP89" s="62"/>
      <c r="CQ89" s="62"/>
      <c r="CR89" s="62"/>
      <c r="CS89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4"/>
    <mergeCell ref="J17:J24"/>
    <mergeCell ref="U17:U24"/>
    <mergeCell ref="AA17:AA24"/>
    <mergeCell ref="AB17:AB24"/>
    <mergeCell ref="A25:A32"/>
    <mergeCell ref="J25:J32"/>
    <mergeCell ref="U25:U32"/>
    <mergeCell ref="AA25:AA32"/>
    <mergeCell ref="AB25:AB32"/>
    <mergeCell ref="A33:A36"/>
    <mergeCell ref="J33:J36"/>
    <mergeCell ref="U33:U36"/>
    <mergeCell ref="AA33:AA36"/>
    <mergeCell ref="AB33:AB36"/>
    <mergeCell ref="A37:A40"/>
    <mergeCell ref="J37:J40"/>
    <mergeCell ref="U37:U40"/>
    <mergeCell ref="AA37:AA40"/>
    <mergeCell ref="AB37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  <mergeCell ref="A81:A82"/>
    <mergeCell ref="J81:J82"/>
    <mergeCell ref="U81:U82"/>
    <mergeCell ref="AA81:AA82"/>
    <mergeCell ref="AB81:AB82"/>
    <mergeCell ref="A83:A84"/>
    <mergeCell ref="J83:J84"/>
    <mergeCell ref="U83:U84"/>
    <mergeCell ref="AA83:AA84"/>
    <mergeCell ref="AB83:AB84"/>
    <mergeCell ref="A85:A86"/>
    <mergeCell ref="J85:J86"/>
    <mergeCell ref="U85:U86"/>
    <mergeCell ref="AA85:AA86"/>
    <mergeCell ref="AB85:AB86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225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0.175</v>
      </c>
      <c r="B6" s="203" t="s">
        <v>226</v>
      </c>
      <c r="C6" s="203" t="s">
        <v>227</v>
      </c>
      <c r="D6" s="203" t="s">
        <v>92</v>
      </c>
      <c r="E6" s="203" t="s">
        <v>63</v>
      </c>
      <c r="F6" s="203" t="s">
        <v>64</v>
      </c>
      <c r="G6" s="203" t="s">
        <v>228</v>
      </c>
      <c r="H6" s="90" t="s">
        <v>229</v>
      </c>
      <c r="I6" s="90" t="s">
        <v>230</v>
      </c>
      <c r="J6" s="188">
        <v>80000</v>
      </c>
      <c r="K6" s="81">
        <v>0</v>
      </c>
      <c r="L6" s="81">
        <v>0</v>
      </c>
      <c r="M6" s="81">
        <v>30</v>
      </c>
      <c r="N6" s="91">
        <v>6</v>
      </c>
      <c r="O6" s="92">
        <v>0</v>
      </c>
      <c r="P6" s="93">
        <f>N6+O6</f>
        <v>6</v>
      </c>
      <c r="Q6" s="82">
        <f>IFERROR(P6/M6,"-")</f>
        <v>0.2</v>
      </c>
      <c r="R6" s="81">
        <v>0</v>
      </c>
      <c r="S6" s="81">
        <v>1</v>
      </c>
      <c r="T6" s="82">
        <f>IFERROR(S6/(O6+P6),"-")</f>
        <v>0.16666666666667</v>
      </c>
      <c r="U6" s="182">
        <f>IFERROR(J6/SUM(P6:P7),"-")</f>
        <v>8000</v>
      </c>
      <c r="V6" s="84">
        <v>1</v>
      </c>
      <c r="W6" s="82">
        <f>IF(P6=0,"-",V6/P6)</f>
        <v>0.16666666666667</v>
      </c>
      <c r="X6" s="186">
        <v>14000</v>
      </c>
      <c r="Y6" s="187">
        <f>IFERROR(X6/P6,"-")</f>
        <v>2333.3333333333</v>
      </c>
      <c r="Z6" s="187">
        <f>IFERROR(X6/V6,"-")</f>
        <v>14000</v>
      </c>
      <c r="AA6" s="188">
        <f>SUM(X6:X7)-SUM(J6:J7)</f>
        <v>-66000</v>
      </c>
      <c r="AB6" s="85">
        <f>SUM(X6:X7)/SUM(J6:J7)</f>
        <v>0.175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0.33333333333333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0.16666666666667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0.5</v>
      </c>
      <c r="BP6" s="121">
        <v>1</v>
      </c>
      <c r="BQ6" s="122">
        <f>IFERROR(BP6/BN6,"-")</f>
        <v>0.33333333333333</v>
      </c>
      <c r="BR6" s="123">
        <v>14000</v>
      </c>
      <c r="BS6" s="124">
        <f>IFERROR(BR6/BN6,"-")</f>
        <v>4666.6666666667</v>
      </c>
      <c r="BT6" s="125"/>
      <c r="BU6" s="125"/>
      <c r="BV6" s="125">
        <v>1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14000</v>
      </c>
      <c r="CQ6" s="141">
        <v>14000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231</v>
      </c>
      <c r="C7" s="203"/>
      <c r="D7" s="203"/>
      <c r="E7" s="203"/>
      <c r="F7" s="203" t="s">
        <v>77</v>
      </c>
      <c r="G7" s="203"/>
      <c r="H7" s="90"/>
      <c r="I7" s="90"/>
      <c r="J7" s="188"/>
      <c r="K7" s="81">
        <v>0</v>
      </c>
      <c r="L7" s="81">
        <v>0</v>
      </c>
      <c r="M7" s="81">
        <v>8</v>
      </c>
      <c r="N7" s="91">
        <v>4</v>
      </c>
      <c r="O7" s="92">
        <v>0</v>
      </c>
      <c r="P7" s="93">
        <f>N7+O7</f>
        <v>4</v>
      </c>
      <c r="Q7" s="82">
        <f>IFERROR(P7/M7,"-")</f>
        <v>0.5</v>
      </c>
      <c r="R7" s="81">
        <v>0</v>
      </c>
      <c r="S7" s="81">
        <v>1</v>
      </c>
      <c r="T7" s="82">
        <f>IFERROR(S7/(O7+P7),"-")</f>
        <v>0.25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1</v>
      </c>
      <c r="BX7" s="127">
        <f>IF(P7=0,"",IF(BW7=0,"",(BW7/P7)))</f>
        <v>0.25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0.9275</v>
      </c>
      <c r="B8" s="203" t="s">
        <v>232</v>
      </c>
      <c r="C8" s="203" t="s">
        <v>233</v>
      </c>
      <c r="D8" s="203" t="s">
        <v>92</v>
      </c>
      <c r="E8" s="203" t="s">
        <v>234</v>
      </c>
      <c r="F8" s="203" t="s">
        <v>64</v>
      </c>
      <c r="G8" s="203" t="s">
        <v>235</v>
      </c>
      <c r="H8" s="90" t="s">
        <v>236</v>
      </c>
      <c r="I8" s="90" t="s">
        <v>237</v>
      </c>
      <c r="J8" s="188">
        <v>400000</v>
      </c>
      <c r="K8" s="81">
        <v>0</v>
      </c>
      <c r="L8" s="81">
        <v>0</v>
      </c>
      <c r="M8" s="81">
        <v>89</v>
      </c>
      <c r="N8" s="91">
        <v>14</v>
      </c>
      <c r="O8" s="92">
        <v>0</v>
      </c>
      <c r="P8" s="93">
        <f>N8+O8</f>
        <v>14</v>
      </c>
      <c r="Q8" s="82">
        <f>IFERROR(P8/M8,"-")</f>
        <v>0.15730337078652</v>
      </c>
      <c r="R8" s="81">
        <v>0</v>
      </c>
      <c r="S8" s="81">
        <v>5</v>
      </c>
      <c r="T8" s="82">
        <f>IFERROR(S8/(O8+P8),"-")</f>
        <v>0.35714285714286</v>
      </c>
      <c r="U8" s="182">
        <f>IFERROR(J8/SUM(P8:P9),"-")</f>
        <v>13793.103448276</v>
      </c>
      <c r="V8" s="84">
        <v>1</v>
      </c>
      <c r="W8" s="82">
        <f>IF(P8=0,"-",V8/P8)</f>
        <v>0.071428571428571</v>
      </c>
      <c r="X8" s="186">
        <v>20000</v>
      </c>
      <c r="Y8" s="187">
        <f>IFERROR(X8/P8,"-")</f>
        <v>1428.5714285714</v>
      </c>
      <c r="Z8" s="187">
        <f>IFERROR(X8/V8,"-")</f>
        <v>20000</v>
      </c>
      <c r="AA8" s="188">
        <f>SUM(X8:X9)-SUM(J8:J9)</f>
        <v>-29000</v>
      </c>
      <c r="AB8" s="85">
        <f>SUM(X8:X9)/SUM(J8:J9)</f>
        <v>0.9275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0.071428571428571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4</v>
      </c>
      <c r="BF8" s="113">
        <f>IF(P8=0,"",IF(BE8=0,"",(BE8/P8)))</f>
        <v>0.28571428571429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4</v>
      </c>
      <c r="BO8" s="120">
        <f>IF(P8=0,"",IF(BN8=0,"",(BN8/P8)))</f>
        <v>0.28571428571429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5</v>
      </c>
      <c r="BX8" s="127">
        <f>IF(P8=0,"",IF(BW8=0,"",(BW8/P8)))</f>
        <v>0.35714285714286</v>
      </c>
      <c r="BY8" s="128">
        <v>1</v>
      </c>
      <c r="BZ8" s="129">
        <f>IFERROR(BY8/BW8,"-")</f>
        <v>0.2</v>
      </c>
      <c r="CA8" s="130">
        <v>20000</v>
      </c>
      <c r="CB8" s="131">
        <f>IFERROR(CA8/BW8,"-")</f>
        <v>4000</v>
      </c>
      <c r="CC8" s="132"/>
      <c r="CD8" s="132">
        <v>1</v>
      </c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20000</v>
      </c>
      <c r="CQ8" s="141">
        <v>20000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238</v>
      </c>
      <c r="C9" s="203"/>
      <c r="D9" s="203"/>
      <c r="E9" s="203"/>
      <c r="F9" s="203" t="s">
        <v>77</v>
      </c>
      <c r="G9" s="203"/>
      <c r="H9" s="90"/>
      <c r="I9" s="90"/>
      <c r="J9" s="188"/>
      <c r="K9" s="81">
        <v>0</v>
      </c>
      <c r="L9" s="81">
        <v>0</v>
      </c>
      <c r="M9" s="81">
        <v>39</v>
      </c>
      <c r="N9" s="91">
        <v>15</v>
      </c>
      <c r="O9" s="92">
        <v>0</v>
      </c>
      <c r="P9" s="93">
        <f>N9+O9</f>
        <v>15</v>
      </c>
      <c r="Q9" s="82">
        <f>IFERROR(P9/M9,"-")</f>
        <v>0.38461538461538</v>
      </c>
      <c r="R9" s="81">
        <v>1</v>
      </c>
      <c r="S9" s="81">
        <v>1</v>
      </c>
      <c r="T9" s="82">
        <f>IFERROR(S9/(O9+P9),"-")</f>
        <v>0.066666666666667</v>
      </c>
      <c r="U9" s="182"/>
      <c r="V9" s="84">
        <v>2</v>
      </c>
      <c r="W9" s="82">
        <f>IF(P9=0,"-",V9/P9)</f>
        <v>0.13333333333333</v>
      </c>
      <c r="X9" s="186">
        <v>351000</v>
      </c>
      <c r="Y9" s="187">
        <f>IFERROR(X9/P9,"-")</f>
        <v>23400</v>
      </c>
      <c r="Z9" s="187">
        <f>IFERROR(X9/V9,"-")</f>
        <v>175500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5</v>
      </c>
      <c r="BF9" s="113">
        <f>IF(P9=0,"",IF(BE9=0,"",(BE9/P9)))</f>
        <v>0.33333333333333</v>
      </c>
      <c r="BG9" s="112">
        <v>1</v>
      </c>
      <c r="BH9" s="114">
        <f>IFERROR(BG9/BE9,"-")</f>
        <v>0.2</v>
      </c>
      <c r="BI9" s="115">
        <v>3000</v>
      </c>
      <c r="BJ9" s="116">
        <f>IFERROR(BI9/BE9,"-")</f>
        <v>600</v>
      </c>
      <c r="BK9" s="117">
        <v>1</v>
      </c>
      <c r="BL9" s="117"/>
      <c r="BM9" s="117"/>
      <c r="BN9" s="119">
        <v>5</v>
      </c>
      <c r="BO9" s="120">
        <f>IF(P9=0,"",IF(BN9=0,"",(BN9/P9)))</f>
        <v>0.33333333333333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5</v>
      </c>
      <c r="BX9" s="127">
        <f>IF(P9=0,"",IF(BW9=0,"",(BW9/P9)))</f>
        <v>0.33333333333333</v>
      </c>
      <c r="BY9" s="128">
        <v>1</v>
      </c>
      <c r="BZ9" s="129">
        <f>IFERROR(BY9/BW9,"-")</f>
        <v>0.2</v>
      </c>
      <c r="CA9" s="130">
        <v>348000</v>
      </c>
      <c r="CB9" s="131">
        <f>IFERROR(CA9/BW9,"-")</f>
        <v>69600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351000</v>
      </c>
      <c r="CQ9" s="141">
        <v>348000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0.80208333333333</v>
      </c>
      <c r="B12" s="39"/>
      <c r="C12" s="39"/>
      <c r="D12" s="39"/>
      <c r="E12" s="39"/>
      <c r="F12" s="39"/>
      <c r="G12" s="40" t="s">
        <v>239</v>
      </c>
      <c r="H12" s="40"/>
      <c r="I12" s="40"/>
      <c r="J12" s="190">
        <f>SUM(J6:J11)</f>
        <v>480000</v>
      </c>
      <c r="K12" s="41">
        <f>SUM(K6:K11)</f>
        <v>0</v>
      </c>
      <c r="L12" s="41">
        <f>SUM(L6:L11)</f>
        <v>0</v>
      </c>
      <c r="M12" s="41">
        <f>SUM(M6:M11)</f>
        <v>166</v>
      </c>
      <c r="N12" s="41">
        <f>SUM(N6:N11)</f>
        <v>39</v>
      </c>
      <c r="O12" s="41">
        <f>SUM(O6:O11)</f>
        <v>0</v>
      </c>
      <c r="P12" s="41">
        <f>SUM(P6:P11)</f>
        <v>39</v>
      </c>
      <c r="Q12" s="42">
        <f>IFERROR(P12/M12,"-")</f>
        <v>0.23493975903614</v>
      </c>
      <c r="R12" s="78">
        <f>SUM(R6:R11)</f>
        <v>1</v>
      </c>
      <c r="S12" s="78">
        <f>SUM(S6:S11)</f>
        <v>8</v>
      </c>
      <c r="T12" s="42">
        <f>IFERROR(R12/P12,"-")</f>
        <v>0.025641025641026</v>
      </c>
      <c r="U12" s="184">
        <f>IFERROR(J12/P12,"-")</f>
        <v>12307.692307692</v>
      </c>
      <c r="V12" s="44">
        <f>SUM(V6:V11)</f>
        <v>4</v>
      </c>
      <c r="W12" s="42">
        <f>IFERROR(V12/P12,"-")</f>
        <v>0.1025641025641</v>
      </c>
      <c r="X12" s="190">
        <f>SUM(X6:X11)</f>
        <v>385000</v>
      </c>
      <c r="Y12" s="190">
        <f>IFERROR(X12/P12,"-")</f>
        <v>9871.7948717949</v>
      </c>
      <c r="Z12" s="190">
        <f>IFERROR(X12/V12,"-")</f>
        <v>96250</v>
      </c>
      <c r="AA12" s="190">
        <f>X12-J12</f>
        <v>-95000</v>
      </c>
      <c r="AB12" s="47">
        <f>X12/J12</f>
        <v>0.80208333333333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