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<sst xmlns="http://schemas.openxmlformats.org/spreadsheetml/2006/main" uniqueCount="227">
  <si>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</si>
  <si>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</si>
  <si>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</si>
  <si>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</si>
  <si>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</si>
  <si>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</si>
  <si>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</si>
  <si>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</si>
  <si>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</si>
  <si>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</si>
  <si>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</si>
  <si>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</si>
  <si>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</si>
  <si>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</si>
  <si>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</si>
  <si>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</si>
  <si>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</si>
  <si>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</si>
  <si>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</si>
  <si>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</si>
  <si>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</si>
  <si>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</si>
  <si>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</si>
  <si>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</si>
  <si>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</si>
  <si>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03月</t>
  </si>
  <si>
    <t>アイメール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</si>
  <si>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</si>
  <si>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</si>
  <si>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</si>
  <si>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</si>
  <si>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</si>
  <si>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</si>
  <si>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</si>
  <si>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</si>
  <si>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</si>
  <si>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</si>
  <si>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</si>
  <si>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</si>
  <si>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</si>
  <si>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</si>
  <si>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</si>
  <si>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</si>
  <si>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</si>
  <si>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</si>
  <si>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</si>
  <si>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</si>
  <si>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</si>
  <si>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</si>
  <si>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</si>
  <si>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</si>
  <si>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</si>
  <si>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</si>
  <si>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</si>
  <si>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</si>
  <si>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</si>
  <si>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</si>
  <si>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</si>
  <si>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</si>
  <si>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</si>
  <si>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</si>
  <si>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sms_u941</t>
  </si>
  <si>
    <t>記事風版</t>
  </si>
  <si>
    <t>もう５０代の熟女だけど、試しに付き合ってみる？</t>
  </si>
  <si>
    <t>i34</t>
  </si>
  <si>
    <t>スポニチ関東</t>
  </si>
  <si>
    <t>4C終面全5段</t>
  </si>
  <si>
    <t>3月03日(日)</t>
  </si>
  <si>
    <t>sms_u942</t>
  </si>
  <si>
    <t>スポニチ関西</t>
  </si>
  <si>
    <t>sms_u943</t>
  </si>
  <si>
    <t>スポニチ西部</t>
  </si>
  <si>
    <t>sms_u944</t>
  </si>
  <si>
    <t>スポニチ北海道</t>
  </si>
  <si>
    <t>smss1530</t>
  </si>
  <si>
    <t>(空電共通)</t>
  </si>
  <si>
    <t>空電</t>
  </si>
  <si>
    <t>空電(共通)</t>
  </si>
  <si>
    <t>sms_u945</t>
  </si>
  <si>
    <t>求む！５０歳以上の女性と…</t>
  </si>
  <si>
    <t>サンスポ関東</t>
  </si>
  <si>
    <t>3月10日(日)</t>
  </si>
  <si>
    <t>smss1531</t>
  </si>
  <si>
    <t>sms_u946</t>
  </si>
  <si>
    <t>女性と出会って５分で</t>
  </si>
  <si>
    <t>GOGO(i31)</t>
  </si>
  <si>
    <t>サンスポ関西</t>
  </si>
  <si>
    <t>全5段</t>
  </si>
  <si>
    <t>3月02日(土)</t>
  </si>
  <si>
    <t>smss1532</t>
  </si>
  <si>
    <t>sms_u947</t>
  </si>
  <si>
    <t>C版</t>
  </si>
  <si>
    <t>依存症男性急増中！？</t>
  </si>
  <si>
    <t>i38</t>
  </si>
  <si>
    <t>3月17日(日)</t>
  </si>
  <si>
    <t>smss1533</t>
  </si>
  <si>
    <t>sms_u948</t>
  </si>
  <si>
    <t>右女３</t>
  </si>
  <si>
    <t>※雑誌版 「求む！」キャッチ</t>
  </si>
  <si>
    <t>ニッカン関東</t>
  </si>
  <si>
    <t>3月30日(土)</t>
  </si>
  <si>
    <t>smss1534</t>
  </si>
  <si>
    <t>sms_u949</t>
  </si>
  <si>
    <t>①求む！５０歳以上の女性と…</t>
  </si>
  <si>
    <t>半2段つかみ20段保証</t>
  </si>
  <si>
    <t>20段保証</t>
  </si>
  <si>
    <t>sms_u950</t>
  </si>
  <si>
    <t>②もう５０代の熟女だけど、試しに付き合ってみる？</t>
  </si>
  <si>
    <t>sms_u951</t>
  </si>
  <si>
    <t>③女性と出会って５分で</t>
  </si>
  <si>
    <t>smss1535</t>
  </si>
  <si>
    <t>sms_u952</t>
  </si>
  <si>
    <t>黒：右女３</t>
  </si>
  <si>
    <t>smss1536</t>
  </si>
  <si>
    <t>sms_u953</t>
  </si>
  <si>
    <t>熟女版</t>
  </si>
  <si>
    <t>smss1537</t>
  </si>
  <si>
    <t>sms_u954</t>
  </si>
  <si>
    <t>漫画版</t>
  </si>
  <si>
    <t>smss1538</t>
  </si>
  <si>
    <t>sms_u955</t>
  </si>
  <si>
    <t>3月16日(土)</t>
  </si>
  <si>
    <t>smss1539</t>
  </si>
  <si>
    <t>sms_u956</t>
  </si>
  <si>
    <t>3月24日(日)</t>
  </si>
  <si>
    <t>smss1540</t>
  </si>
  <si>
    <t>sms_u957</t>
  </si>
  <si>
    <t>雑誌版</t>
  </si>
  <si>
    <t>トゥギャザーする女性をゲットしようぜ！</t>
  </si>
  <si>
    <t>3月23日(土)</t>
  </si>
  <si>
    <t>smss1541</t>
  </si>
  <si>
    <t>sms_u958</t>
  </si>
  <si>
    <t>黒：記事風版</t>
  </si>
  <si>
    <t>五十路女性から逆指名</t>
  </si>
  <si>
    <t>デイリースポーツ関西</t>
  </si>
  <si>
    <t>smss1542</t>
  </si>
  <si>
    <t>sms_u959</t>
  </si>
  <si>
    <t>smss1543</t>
  </si>
  <si>
    <t>sms_u960</t>
  </si>
  <si>
    <t>smss1544</t>
  </si>
  <si>
    <t>sms_u961</t>
  </si>
  <si>
    <t>ニッカン関東 休刊日</t>
  </si>
  <si>
    <t>3月04日(月)</t>
  </si>
  <si>
    <t>smss1545</t>
  </si>
  <si>
    <t>sms_u962</t>
  </si>
  <si>
    <t>４コマ漫画版</t>
  </si>
  <si>
    <t>ニッカン関西</t>
  </si>
  <si>
    <t>3月09日(土)</t>
  </si>
  <si>
    <t>smss1546</t>
  </si>
  <si>
    <t>sms_u963</t>
  </si>
  <si>
    <t>smss1547</t>
  </si>
  <si>
    <t>sms_u964</t>
  </si>
  <si>
    <t>４コマ漫画版※男女</t>
  </si>
  <si>
    <t>九スポ</t>
  </si>
  <si>
    <t>3月31日(日)</t>
  </si>
  <si>
    <t>smss1548</t>
  </si>
  <si>
    <t>sms_u965</t>
  </si>
  <si>
    <t>smss1549</t>
  </si>
  <si>
    <t>sms_u966</t>
  </si>
  <si>
    <t>スポーツ報知関東 1回目</t>
  </si>
  <si>
    <t>4C終面雑報</t>
  </si>
  <si>
    <t>smss1550</t>
  </si>
  <si>
    <t>sms_u967</t>
  </si>
  <si>
    <t>スポーツ報知関東 2回目</t>
  </si>
  <si>
    <t>3月07日(木)</t>
  </si>
  <si>
    <t>smss1551</t>
  </si>
  <si>
    <t>sms_u968</t>
  </si>
  <si>
    <t>4コマ漫画版</t>
  </si>
  <si>
    <t>50代の女性と出会えるサイト</t>
  </si>
  <si>
    <t>スポーツ報知関東</t>
  </si>
  <si>
    <t>終面全5段</t>
  </si>
  <si>
    <t>smss1552</t>
  </si>
  <si>
    <t>sms_u969</t>
  </si>
  <si>
    <t>五十代以上の女性との出会いの場</t>
  </si>
  <si>
    <t>smss1553</t>
  </si>
  <si>
    <t>sms_u970</t>
  </si>
  <si>
    <t>L版熟女＋漫画</t>
  </si>
  <si>
    <t>四十代以上の女性との出会い</t>
  </si>
  <si>
    <t>スポーツ報知関西</t>
  </si>
  <si>
    <t>smss1554</t>
  </si>
  <si>
    <t>sms_u971</t>
  </si>
  <si>
    <t>①59「出会いの大御所〇〇に危機！サービス史上最大の男性不足」</t>
  </si>
  <si>
    <t>sms_u972</t>
  </si>
  <si>
    <t>②60「私、バッグが好きなの（A子さん47歳）」</t>
  </si>
  <si>
    <t>半3段つかみ20段保証</t>
  </si>
  <si>
    <t>sms_u973</t>
  </si>
  <si>
    <t>③61「○○に登録したら一発でデキました！」</t>
  </si>
  <si>
    <t>半5段つかみ20段保証</t>
  </si>
  <si>
    <t>smss1555</t>
  </si>
  <si>
    <t>空電 (共通)</t>
  </si>
  <si>
    <t>sms_u974</t>
  </si>
  <si>
    <t>４コマ漫画版※記事風</t>
  </si>
  <si>
    <t>中京スポーツ</t>
  </si>
  <si>
    <t>3月15日(金)</t>
  </si>
  <si>
    <t>smss1556</t>
  </si>
  <si>
    <t>sms_u975</t>
  </si>
  <si>
    <t>久々にすごく興奮した</t>
  </si>
  <si>
    <t>3月01日(金)</t>
  </si>
  <si>
    <t>smss1557</t>
  </si>
  <si>
    <t>sms_u976</t>
  </si>
  <si>
    <t>記事枠</t>
  </si>
  <si>
    <t>smss1570</t>
  </si>
  <si>
    <t>新聞 TOTAL</t>
  </si>
  <si>
    <t>●雑誌 広告</t>
  </si>
  <si>
    <t>sms_u936</t>
  </si>
  <si>
    <t>カミオン</t>
  </si>
  <si>
    <t>4C1P</t>
  </si>
  <si>
    <t>smss1525</t>
  </si>
  <si>
    <t>sms_u937</t>
  </si>
  <si>
    <t>新50代版</t>
  </si>
  <si>
    <t>FLASH</t>
  </si>
  <si>
    <t>3月12日(火)</t>
  </si>
  <si>
    <t>smss1526</t>
  </si>
  <si>
    <t>sms_u938</t>
  </si>
  <si>
    <t>週刊実話</t>
  </si>
  <si>
    <t>表4</t>
  </si>
  <si>
    <t>3月14日(木)</t>
  </si>
  <si>
    <t>smss1527</t>
  </si>
  <si>
    <t>sms_u939</t>
  </si>
  <si>
    <t>求む50歳以上の女性と恋愛・結婚したい男性</t>
  </si>
  <si>
    <t>Tvnavi</t>
  </si>
  <si>
    <t>(月間Tvnavi)①</t>
  </si>
  <si>
    <t>smss1528</t>
  </si>
  <si>
    <t>sms_u940</t>
  </si>
  <si>
    <t>★出会いにコミット！今この出会いが超アツい</t>
  </si>
  <si>
    <t>smss1529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</si>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</sst>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65</v>
      </c>
      <c r="D6" s="195">
        <v>5375000</v>
      </c>
      <c r="E6" s="81">
        <v>0</v>
      </c>
      <c r="F6" s="81">
        <v>0</v>
      </c>
      <c r="G6" s="81">
        <v>2839</v>
      </c>
      <c r="H6" s="91">
        <v>397</v>
      </c>
      <c r="I6" s="92">
        <v>0</v>
      </c>
      <c r="J6" s="145">
        <f>H6+I6</f>
        <v>397</v>
      </c>
      <c r="K6" s="82">
        <f>IFERROR(J6/G6,"-")</f>
        <v>0.13983797111659</v>
      </c>
      <c r="L6" s="81">
        <v>26</v>
      </c>
      <c r="M6" s="81">
        <v>83</v>
      </c>
      <c r="N6" s="82">
        <f>IFERROR(L6/J6,"-")</f>
        <v>0.065491183879093</v>
      </c>
      <c r="O6" s="83">
        <f>IFERROR(D6/J6,"-")</f>
        <v>13539.042821159</v>
      </c>
      <c r="P6" s="84">
        <v>75</v>
      </c>
      <c r="Q6" s="82">
        <f>IFERROR(P6/J6,"-")</f>
        <v>0.18891687657431</v>
      </c>
      <c r="R6" s="200">
        <v>6803005</v>
      </c>
      <c r="S6" s="201">
        <f>IFERROR(R6/J6,"-")</f>
        <v>17136.032745592</v>
      </c>
      <c r="T6" s="201">
        <f>IFERROR(R6/P6,"-")</f>
        <v>90706.733333333</v>
      </c>
      <c r="U6" s="195">
        <f>IFERROR(R6-D6,"-")</f>
        <v>1428005</v>
      </c>
      <c r="V6" s="85">
        <f>R6/D6</f>
        <v>1.2656753488372</v>
      </c>
      <c r="W6" s="79"/>
      <c r="X6" s="144"/>
    </row>
    <row r="7" spans="1:24">
      <c r="A7" s="80"/>
      <c r="B7" s="86" t="s">
        <v>24</v>
      </c>
      <c r="C7" s="86">
        <v>10</v>
      </c>
      <c r="D7" s="195">
        <v>920000</v>
      </c>
      <c r="E7" s="81">
        <v>0</v>
      </c>
      <c r="F7" s="81">
        <v>0</v>
      </c>
      <c r="G7" s="81">
        <v>603</v>
      </c>
      <c r="H7" s="91">
        <v>122</v>
      </c>
      <c r="I7" s="92">
        <v>4</v>
      </c>
      <c r="J7" s="145">
        <f>H7+I7</f>
        <v>126</v>
      </c>
      <c r="K7" s="82">
        <f>IFERROR(J7/G7,"-")</f>
        <v>0.2089552238806</v>
      </c>
      <c r="L7" s="81">
        <v>8</v>
      </c>
      <c r="M7" s="81">
        <v>38</v>
      </c>
      <c r="N7" s="82">
        <f>IFERROR(L7/J7,"-")</f>
        <v>0.063492063492063</v>
      </c>
      <c r="O7" s="83">
        <f>IFERROR(D7/J7,"-")</f>
        <v>7301.5873015873</v>
      </c>
      <c r="P7" s="84">
        <v>21</v>
      </c>
      <c r="Q7" s="82">
        <f>IFERROR(P7/J7,"-")</f>
        <v>0.16666666666667</v>
      </c>
      <c r="R7" s="200">
        <v>2820000</v>
      </c>
      <c r="S7" s="201">
        <f>IFERROR(R7/J7,"-")</f>
        <v>22380.952380952</v>
      </c>
      <c r="T7" s="201">
        <f>IFERROR(R7/P7,"-")</f>
        <v>134285.71428571</v>
      </c>
      <c r="U7" s="195">
        <f>IFERROR(R7-D7,"-")</f>
        <v>1900000</v>
      </c>
      <c r="V7" s="85">
        <f>R7/D7</f>
        <v>3.0652173913043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6295000</v>
      </c>
      <c r="E10" s="41">
        <f>SUM(E6:E8)</f>
        <v>0</v>
      </c>
      <c r="F10" s="41">
        <f>SUM(F6:F8)</f>
        <v>0</v>
      </c>
      <c r="G10" s="41">
        <f>SUM(G6:G8)</f>
        <v>3442</v>
      </c>
      <c r="H10" s="41">
        <f>SUM(H6:H8)</f>
        <v>519</v>
      </c>
      <c r="I10" s="41">
        <f>SUM(I6:I8)</f>
        <v>4</v>
      </c>
      <c r="J10" s="41">
        <f>SUM(J6:J8)</f>
        <v>523</v>
      </c>
      <c r="K10" s="42">
        <f>IFERROR(J10/G10,"-")</f>
        <v>0.15194654270773</v>
      </c>
      <c r="L10" s="78">
        <f>SUM(L6:L8)</f>
        <v>34</v>
      </c>
      <c r="M10" s="78">
        <f>SUM(M6:M8)</f>
        <v>121</v>
      </c>
      <c r="N10" s="42">
        <f>IFERROR(L10/J10,"-")</f>
        <v>0.065009560229446</v>
      </c>
      <c r="O10" s="43">
        <f>IFERROR(D10/J10,"-")</f>
        <v>12036.328871893</v>
      </c>
      <c r="P10" s="44">
        <f>SUM(P6:P8)</f>
        <v>96</v>
      </c>
      <c r="Q10" s="42">
        <f>IFERROR(P10/J10,"-")</f>
        <v>0.18355640535373</v>
      </c>
      <c r="R10" s="45">
        <f>SUM(R6:R8)</f>
        <v>9623005</v>
      </c>
      <c r="S10" s="45">
        <f>IFERROR(R10/J10,"-")</f>
        <v>18399.627151052</v>
      </c>
      <c r="T10" s="45">
        <f>IFERROR(R10/P10,"-")</f>
        <v>100239.63541667</v>
      </c>
      <c r="U10" s="46">
        <f>SUM(U6:U8)</f>
        <v>3328005</v>
      </c>
      <c r="V10" s="47">
        <f>IFERROR(R10/D10,"-")</f>
        <v>1.528674344718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1.5657142857143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0</v>
      </c>
      <c r="L6" s="81">
        <v>0</v>
      </c>
      <c r="M6" s="81">
        <v>111</v>
      </c>
      <c r="N6" s="91">
        <v>15</v>
      </c>
      <c r="O6" s="92">
        <v>0</v>
      </c>
      <c r="P6" s="93">
        <f>N6+O6</f>
        <v>15</v>
      </c>
      <c r="Q6" s="82">
        <f>IFERROR(P6/M6,"-")</f>
        <v>0.13513513513514</v>
      </c>
      <c r="R6" s="81">
        <v>0</v>
      </c>
      <c r="S6" s="81">
        <v>4</v>
      </c>
      <c r="T6" s="82">
        <f>IFERROR(S6/(O6+P6),"-")</f>
        <v>0.26666666666667</v>
      </c>
      <c r="U6" s="182">
        <f>IFERROR(J6/SUM(P6:P10),"-")</f>
        <v>9722.2222222222</v>
      </c>
      <c r="V6" s="84">
        <v>4</v>
      </c>
      <c r="W6" s="82">
        <f>IF(P6=0,"-",V6/P6)</f>
        <v>0.26666666666667</v>
      </c>
      <c r="X6" s="186">
        <v>109000</v>
      </c>
      <c r="Y6" s="187">
        <f>IFERROR(X6/P6,"-")</f>
        <v>7266.6666666667</v>
      </c>
      <c r="Z6" s="187">
        <f>IFERROR(X6/V6,"-")</f>
        <v>27250</v>
      </c>
      <c r="AA6" s="188">
        <f>SUM(X6:X10)-SUM(J6:J10)</f>
        <v>396000</v>
      </c>
      <c r="AB6" s="85">
        <f>SUM(X6:X10)/SUM(J6:J10)</f>
        <v>1.5657142857143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0.066666666666667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7</v>
      </c>
      <c r="BO6" s="120">
        <f>IF(P6=0,"",IF(BN6=0,"",(BN6/P6)))</f>
        <v>0.46666666666667</v>
      </c>
      <c r="BP6" s="121">
        <v>2</v>
      </c>
      <c r="BQ6" s="122">
        <f>IFERROR(BP6/BN6,"-")</f>
        <v>0.28571428571429</v>
      </c>
      <c r="BR6" s="123">
        <v>6000</v>
      </c>
      <c r="BS6" s="124">
        <f>IFERROR(BR6/BN6,"-")</f>
        <v>857.14285714286</v>
      </c>
      <c r="BT6" s="125">
        <v>2</v>
      </c>
      <c r="BU6" s="125"/>
      <c r="BV6" s="125"/>
      <c r="BW6" s="126">
        <v>6</v>
      </c>
      <c r="BX6" s="127">
        <f>IF(P6=0,"",IF(BW6=0,"",(BW6/P6)))</f>
        <v>0.4</v>
      </c>
      <c r="BY6" s="128">
        <v>2</v>
      </c>
      <c r="BZ6" s="129">
        <f>IFERROR(BY6/BW6,"-")</f>
        <v>0.33333333333333</v>
      </c>
      <c r="CA6" s="130">
        <v>103000</v>
      </c>
      <c r="CB6" s="131">
        <f>IFERROR(CA6/BW6,"-")</f>
        <v>17166.666666667</v>
      </c>
      <c r="CC6" s="132"/>
      <c r="CD6" s="132"/>
      <c r="CE6" s="132">
        <v>2</v>
      </c>
      <c r="CF6" s="133">
        <v>1</v>
      </c>
      <c r="CG6" s="134">
        <f>IF(P6=0,"",IF(CF6=0,"",(CF6/P6)))</f>
        <v>0.066666666666667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4</v>
      </c>
      <c r="CP6" s="141">
        <v>109000</v>
      </c>
      <c r="CQ6" s="141">
        <v>88000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0</v>
      </c>
      <c r="L7" s="81">
        <v>0</v>
      </c>
      <c r="M7" s="81">
        <v>75</v>
      </c>
      <c r="N7" s="91">
        <v>11</v>
      </c>
      <c r="O7" s="92">
        <v>0</v>
      </c>
      <c r="P7" s="93">
        <f>N7+O7</f>
        <v>11</v>
      </c>
      <c r="Q7" s="82">
        <f>IFERROR(P7/M7,"-")</f>
        <v>0.14666666666667</v>
      </c>
      <c r="R7" s="81">
        <v>0</v>
      </c>
      <c r="S7" s="81">
        <v>5</v>
      </c>
      <c r="T7" s="82">
        <f>IFERROR(S7/(O7+P7),"-")</f>
        <v>0.45454545454545</v>
      </c>
      <c r="U7" s="182"/>
      <c r="V7" s="84">
        <v>1</v>
      </c>
      <c r="W7" s="82">
        <f>IF(P7=0,"-",V7/P7)</f>
        <v>0.090909090909091</v>
      </c>
      <c r="X7" s="186">
        <v>9000</v>
      </c>
      <c r="Y7" s="187">
        <f>IFERROR(X7/P7,"-")</f>
        <v>818.18181818182</v>
      </c>
      <c r="Z7" s="187">
        <f>IFERROR(X7/V7,"-")</f>
        <v>9000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0.18181818181818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0.18181818181818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6</v>
      </c>
      <c r="BO7" s="120">
        <f>IF(P7=0,"",IF(BN7=0,"",(BN7/P7)))</f>
        <v>0.54545454545455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0.090909090909091</v>
      </c>
      <c r="BY7" s="128">
        <v>1</v>
      </c>
      <c r="BZ7" s="129">
        <f>IFERROR(BY7/BW7,"-")</f>
        <v>1</v>
      </c>
      <c r="CA7" s="130">
        <v>9000</v>
      </c>
      <c r="CB7" s="131">
        <f>IFERROR(CA7/BW7,"-")</f>
        <v>9000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9000</v>
      </c>
      <c r="CQ7" s="141">
        <v>9000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0</v>
      </c>
      <c r="L8" s="81">
        <v>0</v>
      </c>
      <c r="M8" s="81">
        <v>52</v>
      </c>
      <c r="N8" s="91">
        <v>4</v>
      </c>
      <c r="O8" s="92">
        <v>0</v>
      </c>
      <c r="P8" s="93">
        <f>N8+O8</f>
        <v>4</v>
      </c>
      <c r="Q8" s="82">
        <f>IFERROR(P8/M8,"-")</f>
        <v>0.076923076923077</v>
      </c>
      <c r="R8" s="81">
        <v>1</v>
      </c>
      <c r="S8" s="81">
        <v>3</v>
      </c>
      <c r="T8" s="82">
        <f>IFERROR(S8/(O8+P8),"-")</f>
        <v>0.75</v>
      </c>
      <c r="U8" s="182"/>
      <c r="V8" s="84">
        <v>2</v>
      </c>
      <c r="W8" s="82">
        <f>IF(P8=0,"-",V8/P8)</f>
        <v>0.5</v>
      </c>
      <c r="X8" s="186">
        <v>367000</v>
      </c>
      <c r="Y8" s="187">
        <f>IFERROR(X8/P8,"-")</f>
        <v>91750</v>
      </c>
      <c r="Z8" s="187">
        <f>IFERROR(X8/V8,"-")</f>
        <v>183500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0.25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0.25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0.25</v>
      </c>
      <c r="BY8" s="128">
        <v>1</v>
      </c>
      <c r="BZ8" s="129">
        <f>IFERROR(BY8/BW8,"-")</f>
        <v>1</v>
      </c>
      <c r="CA8" s="130">
        <v>57000</v>
      </c>
      <c r="CB8" s="131">
        <f>IFERROR(CA8/BW8,"-")</f>
        <v>57000</v>
      </c>
      <c r="CC8" s="132"/>
      <c r="CD8" s="132"/>
      <c r="CE8" s="132">
        <v>1</v>
      </c>
      <c r="CF8" s="133">
        <v>1</v>
      </c>
      <c r="CG8" s="134">
        <f>IF(P8=0,"",IF(CF8=0,"",(CF8/P8)))</f>
        <v>0.25</v>
      </c>
      <c r="CH8" s="135">
        <v>1</v>
      </c>
      <c r="CI8" s="136">
        <f>IFERROR(CH8/CF8,"-")</f>
        <v>1</v>
      </c>
      <c r="CJ8" s="137">
        <v>310000</v>
      </c>
      <c r="CK8" s="138">
        <f>IFERROR(CJ8/CF8,"-")</f>
        <v>310000</v>
      </c>
      <c r="CL8" s="139"/>
      <c r="CM8" s="139"/>
      <c r="CN8" s="139">
        <v>1</v>
      </c>
      <c r="CO8" s="140">
        <v>2</v>
      </c>
      <c r="CP8" s="141">
        <v>367000</v>
      </c>
      <c r="CQ8" s="141">
        <v>310000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0</v>
      </c>
      <c r="L9" s="81">
        <v>0</v>
      </c>
      <c r="M9" s="81">
        <v>34</v>
      </c>
      <c r="N9" s="91">
        <v>2</v>
      </c>
      <c r="O9" s="92">
        <v>0</v>
      </c>
      <c r="P9" s="93">
        <f>N9+O9</f>
        <v>2</v>
      </c>
      <c r="Q9" s="82">
        <f>IFERROR(P9/M9,"-")</f>
        <v>0.058823529411765</v>
      </c>
      <c r="R9" s="81">
        <v>0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1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0</v>
      </c>
      <c r="L10" s="81">
        <v>0</v>
      </c>
      <c r="M10" s="81">
        <v>126</v>
      </c>
      <c r="N10" s="91">
        <v>40</v>
      </c>
      <c r="O10" s="92">
        <v>0</v>
      </c>
      <c r="P10" s="93">
        <f>N10+O10</f>
        <v>40</v>
      </c>
      <c r="Q10" s="82">
        <f>IFERROR(P10/M10,"-")</f>
        <v>0.31746031746032</v>
      </c>
      <c r="R10" s="81">
        <v>3</v>
      </c>
      <c r="S10" s="81">
        <v>3</v>
      </c>
      <c r="T10" s="82">
        <f>IFERROR(S10/(O10+P10),"-")</f>
        <v>0.075</v>
      </c>
      <c r="U10" s="182"/>
      <c r="V10" s="84">
        <v>6</v>
      </c>
      <c r="W10" s="82">
        <f>IF(P10=0,"-",V10/P10)</f>
        <v>0.15</v>
      </c>
      <c r="X10" s="186">
        <v>611000</v>
      </c>
      <c r="Y10" s="187">
        <f>IFERROR(X10/P10,"-")</f>
        <v>15275</v>
      </c>
      <c r="Z10" s="187">
        <f>IFERROR(X10/V10,"-")</f>
        <v>101833.33333333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0.025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0.025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10</v>
      </c>
      <c r="BF10" s="113">
        <f>IF(P10=0,"",IF(BE10=0,"",(BE10/P10)))</f>
        <v>0.25</v>
      </c>
      <c r="BG10" s="112">
        <v>1</v>
      </c>
      <c r="BH10" s="114">
        <f>IFERROR(BG10/BE10,"-")</f>
        <v>0.1</v>
      </c>
      <c r="BI10" s="115">
        <v>6000</v>
      </c>
      <c r="BJ10" s="116">
        <f>IFERROR(BI10/BE10,"-")</f>
        <v>600</v>
      </c>
      <c r="BK10" s="117"/>
      <c r="BL10" s="117">
        <v>1</v>
      </c>
      <c r="BM10" s="117"/>
      <c r="BN10" s="119">
        <v>14</v>
      </c>
      <c r="BO10" s="120">
        <f>IF(P10=0,"",IF(BN10=0,"",(BN10/P10)))</f>
        <v>0.35</v>
      </c>
      <c r="BP10" s="121">
        <v>1</v>
      </c>
      <c r="BQ10" s="122">
        <f>IFERROR(BP10/BN10,"-")</f>
        <v>0.071428571428571</v>
      </c>
      <c r="BR10" s="123">
        <v>6000</v>
      </c>
      <c r="BS10" s="124">
        <f>IFERROR(BR10/BN10,"-")</f>
        <v>428.57142857143</v>
      </c>
      <c r="BT10" s="125"/>
      <c r="BU10" s="125">
        <v>1</v>
      </c>
      <c r="BV10" s="125"/>
      <c r="BW10" s="126">
        <v>14</v>
      </c>
      <c r="BX10" s="127">
        <f>IF(P10=0,"",IF(BW10=0,"",(BW10/P10)))</f>
        <v>0.35</v>
      </c>
      <c r="BY10" s="128">
        <v>4</v>
      </c>
      <c r="BZ10" s="129">
        <f>IFERROR(BY10/BW10,"-")</f>
        <v>0.28571428571429</v>
      </c>
      <c r="CA10" s="130">
        <v>599000</v>
      </c>
      <c r="CB10" s="131">
        <f>IFERROR(CA10/BW10,"-")</f>
        <v>42785.714285714</v>
      </c>
      <c r="CC10" s="132">
        <v>1</v>
      </c>
      <c r="CD10" s="132">
        <v>1</v>
      </c>
      <c r="CE10" s="132">
        <v>2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6</v>
      </c>
      <c r="CP10" s="141">
        <v>611000</v>
      </c>
      <c r="CQ10" s="141">
        <v>411000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2.8877192982456</v>
      </c>
      <c r="B11" s="203" t="s">
        <v>78</v>
      </c>
      <c r="C11" s="203"/>
      <c r="D11" s="203" t="s">
        <v>62</v>
      </c>
      <c r="E11" s="203" t="s">
        <v>79</v>
      </c>
      <c r="F11" s="203" t="s">
        <v>64</v>
      </c>
      <c r="G11" s="203" t="s">
        <v>80</v>
      </c>
      <c r="H11" s="90" t="s">
        <v>66</v>
      </c>
      <c r="I11" s="204" t="s">
        <v>81</v>
      </c>
      <c r="J11" s="188">
        <v>570000</v>
      </c>
      <c r="K11" s="81">
        <v>0</v>
      </c>
      <c r="L11" s="81">
        <v>0</v>
      </c>
      <c r="M11" s="81">
        <v>81</v>
      </c>
      <c r="N11" s="91">
        <v>9</v>
      </c>
      <c r="O11" s="92">
        <v>0</v>
      </c>
      <c r="P11" s="93">
        <f>N11+O11</f>
        <v>9</v>
      </c>
      <c r="Q11" s="82">
        <f>IFERROR(P11/M11,"-")</f>
        <v>0.11111111111111</v>
      </c>
      <c r="R11" s="81">
        <v>0</v>
      </c>
      <c r="S11" s="81">
        <v>2</v>
      </c>
      <c r="T11" s="82">
        <f>IFERROR(S11/(O11+P11),"-")</f>
        <v>0.22222222222222</v>
      </c>
      <c r="U11" s="182">
        <f>IFERROR(J11/SUM(P11:P16),"-")</f>
        <v>16764.705882353</v>
      </c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>
        <f>SUM(X11:X16)-SUM(J11:J16)</f>
        <v>1076000</v>
      </c>
      <c r="AB11" s="85">
        <f>SUM(X11:X16)/SUM(J11:J16)</f>
        <v>2.8877192982456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0.11111111111111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4</v>
      </c>
      <c r="BF11" s="113">
        <f>IF(P11=0,"",IF(BE11=0,"",(BE11/P11)))</f>
        <v>0.44444444444444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</v>
      </c>
      <c r="BO11" s="120">
        <f>IF(P11=0,"",IF(BN11=0,"",(BN11/P11)))</f>
        <v>0.11111111111111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3</v>
      </c>
      <c r="BX11" s="127">
        <f>IF(P11=0,"",IF(BW11=0,"",(BW11/P11)))</f>
        <v>0.33333333333333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82</v>
      </c>
      <c r="C12" s="203"/>
      <c r="D12" s="203" t="s">
        <v>62</v>
      </c>
      <c r="E12" s="203" t="s">
        <v>79</v>
      </c>
      <c r="F12" s="203" t="s">
        <v>76</v>
      </c>
      <c r="G12" s="203"/>
      <c r="H12" s="90"/>
      <c r="I12" s="90"/>
      <c r="J12" s="188"/>
      <c r="K12" s="81">
        <v>0</v>
      </c>
      <c r="L12" s="81">
        <v>0</v>
      </c>
      <c r="M12" s="81">
        <v>20</v>
      </c>
      <c r="N12" s="91">
        <v>7</v>
      </c>
      <c r="O12" s="92">
        <v>0</v>
      </c>
      <c r="P12" s="93">
        <f>N12+O12</f>
        <v>7</v>
      </c>
      <c r="Q12" s="82">
        <f>IFERROR(P12/M12,"-")</f>
        <v>0.35</v>
      </c>
      <c r="R12" s="81">
        <v>0</v>
      </c>
      <c r="S12" s="81">
        <v>2</v>
      </c>
      <c r="T12" s="82">
        <f>IFERROR(S12/(O12+P12),"-")</f>
        <v>0.28571428571429</v>
      </c>
      <c r="U12" s="182"/>
      <c r="V12" s="84">
        <v>2</v>
      </c>
      <c r="W12" s="82">
        <f>IF(P12=0,"-",V12/P12)</f>
        <v>0.28571428571429</v>
      </c>
      <c r="X12" s="186">
        <v>133000</v>
      </c>
      <c r="Y12" s="187">
        <f>IFERROR(X12/P12,"-")</f>
        <v>19000</v>
      </c>
      <c r="Z12" s="187">
        <f>IFERROR(X12/V12,"-")</f>
        <v>66500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0.14285714285714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3</v>
      </c>
      <c r="BO12" s="120">
        <f>IF(P12=0,"",IF(BN12=0,"",(BN12/P12)))</f>
        <v>0.42857142857143</v>
      </c>
      <c r="BP12" s="121">
        <v>1</v>
      </c>
      <c r="BQ12" s="122">
        <f>IFERROR(BP12/BN12,"-")</f>
        <v>0.33333333333333</v>
      </c>
      <c r="BR12" s="123">
        <v>128000</v>
      </c>
      <c r="BS12" s="124">
        <f>IFERROR(BR12/BN12,"-")</f>
        <v>42666.666666667</v>
      </c>
      <c r="BT12" s="125"/>
      <c r="BU12" s="125"/>
      <c r="BV12" s="125">
        <v>1</v>
      </c>
      <c r="BW12" s="126">
        <v>3</v>
      </c>
      <c r="BX12" s="127">
        <f>IF(P12=0,"",IF(BW12=0,"",(BW12/P12)))</f>
        <v>0.42857142857143</v>
      </c>
      <c r="BY12" s="128">
        <v>1</v>
      </c>
      <c r="BZ12" s="129">
        <f>IFERROR(BY12/BW12,"-")</f>
        <v>0.33333333333333</v>
      </c>
      <c r="CA12" s="130">
        <v>5000</v>
      </c>
      <c r="CB12" s="131">
        <f>IFERROR(CA12/BW12,"-")</f>
        <v>1666.6666666667</v>
      </c>
      <c r="CC12" s="132">
        <v>1</v>
      </c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2</v>
      </c>
      <c r="CP12" s="141">
        <v>133000</v>
      </c>
      <c r="CQ12" s="141">
        <v>128000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83</v>
      </c>
      <c r="C13" s="203"/>
      <c r="D13" s="203" t="s">
        <v>62</v>
      </c>
      <c r="E13" s="203" t="s">
        <v>84</v>
      </c>
      <c r="F13" s="203" t="s">
        <v>85</v>
      </c>
      <c r="G13" s="203" t="s">
        <v>86</v>
      </c>
      <c r="H13" s="90" t="s">
        <v>87</v>
      </c>
      <c r="I13" s="205" t="s">
        <v>88</v>
      </c>
      <c r="J13" s="188"/>
      <c r="K13" s="81">
        <v>0</v>
      </c>
      <c r="L13" s="81">
        <v>0</v>
      </c>
      <c r="M13" s="81">
        <v>37</v>
      </c>
      <c r="N13" s="91">
        <v>2</v>
      </c>
      <c r="O13" s="92">
        <v>0</v>
      </c>
      <c r="P13" s="93">
        <f>N13+O13</f>
        <v>2</v>
      </c>
      <c r="Q13" s="82">
        <f>IFERROR(P13/M13,"-")</f>
        <v>0.054054054054054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2</v>
      </c>
      <c r="BO13" s="120">
        <f>IF(P13=0,"",IF(BN13=0,"",(BN13/P13)))</f>
        <v>1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89</v>
      </c>
      <c r="C14" s="203"/>
      <c r="D14" s="203" t="s">
        <v>62</v>
      </c>
      <c r="E14" s="203" t="s">
        <v>84</v>
      </c>
      <c r="F14" s="203" t="s">
        <v>76</v>
      </c>
      <c r="G14" s="203"/>
      <c r="H14" s="90"/>
      <c r="I14" s="90"/>
      <c r="J14" s="188"/>
      <c r="K14" s="81">
        <v>0</v>
      </c>
      <c r="L14" s="81">
        <v>0</v>
      </c>
      <c r="M14" s="81">
        <v>9</v>
      </c>
      <c r="N14" s="91">
        <v>8</v>
      </c>
      <c r="O14" s="92">
        <v>0</v>
      </c>
      <c r="P14" s="93">
        <f>N14+O14</f>
        <v>8</v>
      </c>
      <c r="Q14" s="82">
        <f>IFERROR(P14/M14,"-")</f>
        <v>0.88888888888889</v>
      </c>
      <c r="R14" s="81">
        <v>1</v>
      </c>
      <c r="S14" s="81">
        <v>3</v>
      </c>
      <c r="T14" s="82">
        <f>IFERROR(S14/(O14+P14),"-")</f>
        <v>0.375</v>
      </c>
      <c r="U14" s="182"/>
      <c r="V14" s="84">
        <v>3</v>
      </c>
      <c r="W14" s="82">
        <f>IF(P14=0,"-",V14/P14)</f>
        <v>0.375</v>
      </c>
      <c r="X14" s="186">
        <v>1513000</v>
      </c>
      <c r="Y14" s="187">
        <f>IFERROR(X14/P14,"-")</f>
        <v>189125</v>
      </c>
      <c r="Z14" s="187">
        <f>IFERROR(X14/V14,"-")</f>
        <v>504333.33333333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4</v>
      </c>
      <c r="BO14" s="120">
        <f>IF(P14=0,"",IF(BN14=0,"",(BN14/P14)))</f>
        <v>0.5</v>
      </c>
      <c r="BP14" s="121">
        <v>2</v>
      </c>
      <c r="BQ14" s="122">
        <f>IFERROR(BP14/BN14,"-")</f>
        <v>0.5</v>
      </c>
      <c r="BR14" s="123">
        <v>65000</v>
      </c>
      <c r="BS14" s="124">
        <f>IFERROR(BR14/BN14,"-")</f>
        <v>16250</v>
      </c>
      <c r="BT14" s="125">
        <v>1</v>
      </c>
      <c r="BU14" s="125"/>
      <c r="BV14" s="125">
        <v>1</v>
      </c>
      <c r="BW14" s="126">
        <v>2</v>
      </c>
      <c r="BX14" s="127">
        <f>IF(P14=0,"",IF(BW14=0,"",(BW14/P14)))</f>
        <v>0.25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2</v>
      </c>
      <c r="CG14" s="134">
        <f>IF(P14=0,"",IF(CF14=0,"",(CF14/P14)))</f>
        <v>0.25</v>
      </c>
      <c r="CH14" s="135">
        <v>1</v>
      </c>
      <c r="CI14" s="136">
        <f>IFERROR(CH14/CF14,"-")</f>
        <v>0.5</v>
      </c>
      <c r="CJ14" s="137">
        <v>1448000</v>
      </c>
      <c r="CK14" s="138">
        <f>IFERROR(CJ14/CF14,"-")</f>
        <v>724000</v>
      </c>
      <c r="CL14" s="139"/>
      <c r="CM14" s="139"/>
      <c r="CN14" s="139">
        <v>1</v>
      </c>
      <c r="CO14" s="140">
        <v>3</v>
      </c>
      <c r="CP14" s="141">
        <v>1513000</v>
      </c>
      <c r="CQ14" s="141">
        <v>1448000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90</v>
      </c>
      <c r="C15" s="203"/>
      <c r="D15" s="203" t="s">
        <v>91</v>
      </c>
      <c r="E15" s="203" t="s">
        <v>92</v>
      </c>
      <c r="F15" s="203" t="s">
        <v>93</v>
      </c>
      <c r="G15" s="203" t="s">
        <v>86</v>
      </c>
      <c r="H15" s="90" t="s">
        <v>87</v>
      </c>
      <c r="I15" s="204" t="s">
        <v>94</v>
      </c>
      <c r="J15" s="188"/>
      <c r="K15" s="81">
        <v>0</v>
      </c>
      <c r="L15" s="81">
        <v>0</v>
      </c>
      <c r="M15" s="81">
        <v>52</v>
      </c>
      <c r="N15" s="91">
        <v>3</v>
      </c>
      <c r="O15" s="92">
        <v>0</v>
      </c>
      <c r="P15" s="93">
        <f>N15+O15</f>
        <v>3</v>
      </c>
      <c r="Q15" s="82">
        <f>IFERROR(P15/M15,"-")</f>
        <v>0.057692307692308</v>
      </c>
      <c r="R15" s="81">
        <v>0</v>
      </c>
      <c r="S15" s="81">
        <v>1</v>
      </c>
      <c r="T15" s="82">
        <f>IFERROR(S15/(O15+P15),"-")</f>
        <v>0.33333333333333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0.33333333333333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1</v>
      </c>
      <c r="BO15" s="120">
        <f>IF(P15=0,"",IF(BN15=0,"",(BN15/P15)))</f>
        <v>0.33333333333333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1</v>
      </c>
      <c r="BX15" s="127">
        <f>IF(P15=0,"",IF(BW15=0,"",(BW15/P15)))</f>
        <v>0.33333333333333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95</v>
      </c>
      <c r="C16" s="203"/>
      <c r="D16" s="203" t="s">
        <v>91</v>
      </c>
      <c r="E16" s="203" t="s">
        <v>92</v>
      </c>
      <c r="F16" s="203" t="s">
        <v>76</v>
      </c>
      <c r="G16" s="203"/>
      <c r="H16" s="90"/>
      <c r="I16" s="90"/>
      <c r="J16" s="188"/>
      <c r="K16" s="81">
        <v>0</v>
      </c>
      <c r="L16" s="81">
        <v>0</v>
      </c>
      <c r="M16" s="81">
        <v>14</v>
      </c>
      <c r="N16" s="91">
        <v>5</v>
      </c>
      <c r="O16" s="92">
        <v>0</v>
      </c>
      <c r="P16" s="93">
        <f>N16+O16</f>
        <v>5</v>
      </c>
      <c r="Q16" s="82">
        <f>IFERROR(P16/M16,"-")</f>
        <v>0.35714285714286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1</v>
      </c>
      <c r="AN16" s="101">
        <f>IF(P16=0,"",IF(AM16=0,"",(AM16/P16)))</f>
        <v>0.2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>
        <v>1</v>
      </c>
      <c r="AW16" s="107">
        <f>IF(P16=0,"",IF(AV16=0,"",(AV16/P16)))</f>
        <v>0.2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1</v>
      </c>
      <c r="BF16" s="113">
        <f>IF(P16=0,"",IF(BE16=0,"",(BE16/P16)))</f>
        <v>0.2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2</v>
      </c>
      <c r="BX16" s="127">
        <f>IF(P16=0,"",IF(BW16=0,"",(BW16/P16)))</f>
        <v>0.4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0.235</v>
      </c>
      <c r="B17" s="203" t="s">
        <v>96</v>
      </c>
      <c r="C17" s="203"/>
      <c r="D17" s="203" t="s">
        <v>97</v>
      </c>
      <c r="E17" s="203" t="s">
        <v>98</v>
      </c>
      <c r="F17" s="203" t="s">
        <v>64</v>
      </c>
      <c r="G17" s="203" t="s">
        <v>99</v>
      </c>
      <c r="H17" s="90" t="s">
        <v>66</v>
      </c>
      <c r="I17" s="205" t="s">
        <v>100</v>
      </c>
      <c r="J17" s="188">
        <v>600000</v>
      </c>
      <c r="K17" s="81">
        <v>0</v>
      </c>
      <c r="L17" s="81">
        <v>0</v>
      </c>
      <c r="M17" s="81">
        <v>163</v>
      </c>
      <c r="N17" s="91">
        <v>19</v>
      </c>
      <c r="O17" s="92">
        <v>0</v>
      </c>
      <c r="P17" s="93">
        <f>N17+O17</f>
        <v>19</v>
      </c>
      <c r="Q17" s="82">
        <f>IFERROR(P17/M17,"-")</f>
        <v>0.11656441717791</v>
      </c>
      <c r="R17" s="81">
        <v>0</v>
      </c>
      <c r="S17" s="81">
        <v>2</v>
      </c>
      <c r="T17" s="82">
        <f>IFERROR(S17/(O17+P17),"-")</f>
        <v>0.10526315789474</v>
      </c>
      <c r="U17" s="182">
        <f>IFERROR(J17/SUM(P17:P18),"-")</f>
        <v>15000</v>
      </c>
      <c r="V17" s="84">
        <v>2</v>
      </c>
      <c r="W17" s="82">
        <f>IF(P17=0,"-",V17/P17)</f>
        <v>0.10526315789474</v>
      </c>
      <c r="X17" s="186">
        <v>18000</v>
      </c>
      <c r="Y17" s="187">
        <f>IFERROR(X17/P17,"-")</f>
        <v>947.36842105263</v>
      </c>
      <c r="Z17" s="187">
        <f>IFERROR(X17/V17,"-")</f>
        <v>9000</v>
      </c>
      <c r="AA17" s="188">
        <f>SUM(X17:X18)-SUM(J17:J18)</f>
        <v>-459000</v>
      </c>
      <c r="AB17" s="85">
        <f>SUM(X17:X18)/SUM(J17:J18)</f>
        <v>0.235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1</v>
      </c>
      <c r="AN17" s="101">
        <f>IF(P17=0,"",IF(AM17=0,"",(AM17/P17)))</f>
        <v>0.052631578947368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>
        <v>1</v>
      </c>
      <c r="AW17" s="107">
        <f>IF(P17=0,"",IF(AV17=0,"",(AV17/P17)))</f>
        <v>0.052631578947368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5</v>
      </c>
      <c r="BF17" s="113">
        <f>IF(P17=0,"",IF(BE17=0,"",(BE17/P17)))</f>
        <v>0.26315789473684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9</v>
      </c>
      <c r="BO17" s="120">
        <f>IF(P17=0,"",IF(BN17=0,"",(BN17/P17)))</f>
        <v>0.47368421052632</v>
      </c>
      <c r="BP17" s="121">
        <v>1</v>
      </c>
      <c r="BQ17" s="122">
        <f>IFERROR(BP17/BN17,"-")</f>
        <v>0.11111111111111</v>
      </c>
      <c r="BR17" s="123">
        <v>15000</v>
      </c>
      <c r="BS17" s="124">
        <f>IFERROR(BR17/BN17,"-")</f>
        <v>1666.6666666667</v>
      </c>
      <c r="BT17" s="125"/>
      <c r="BU17" s="125">
        <v>1</v>
      </c>
      <c r="BV17" s="125"/>
      <c r="BW17" s="126">
        <v>3</v>
      </c>
      <c r="BX17" s="127">
        <f>IF(P17=0,"",IF(BW17=0,"",(BW17/P17)))</f>
        <v>0.15789473684211</v>
      </c>
      <c r="BY17" s="128">
        <v>1</v>
      </c>
      <c r="BZ17" s="129">
        <f>IFERROR(BY17/BW17,"-")</f>
        <v>0.33333333333333</v>
      </c>
      <c r="CA17" s="130">
        <v>3000</v>
      </c>
      <c r="CB17" s="131">
        <f>IFERROR(CA17/BW17,"-")</f>
        <v>1000</v>
      </c>
      <c r="CC17" s="132">
        <v>1</v>
      </c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2</v>
      </c>
      <c r="CP17" s="141">
        <v>18000</v>
      </c>
      <c r="CQ17" s="141">
        <v>15000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101</v>
      </c>
      <c r="C18" s="203"/>
      <c r="D18" s="203" t="s">
        <v>97</v>
      </c>
      <c r="E18" s="203" t="s">
        <v>98</v>
      </c>
      <c r="F18" s="203" t="s">
        <v>76</v>
      </c>
      <c r="G18" s="203"/>
      <c r="H18" s="90"/>
      <c r="I18" s="90"/>
      <c r="J18" s="188"/>
      <c r="K18" s="81">
        <v>0</v>
      </c>
      <c r="L18" s="81">
        <v>0</v>
      </c>
      <c r="M18" s="81">
        <v>44</v>
      </c>
      <c r="N18" s="91">
        <v>21</v>
      </c>
      <c r="O18" s="92">
        <v>0</v>
      </c>
      <c r="P18" s="93">
        <f>N18+O18</f>
        <v>21</v>
      </c>
      <c r="Q18" s="82">
        <f>IFERROR(P18/M18,"-")</f>
        <v>0.47727272727273</v>
      </c>
      <c r="R18" s="81">
        <v>2</v>
      </c>
      <c r="S18" s="81">
        <v>3</v>
      </c>
      <c r="T18" s="82">
        <f>IFERROR(S18/(O18+P18),"-")</f>
        <v>0.14285714285714</v>
      </c>
      <c r="U18" s="182"/>
      <c r="V18" s="84">
        <v>6</v>
      </c>
      <c r="W18" s="82">
        <f>IF(P18=0,"-",V18/P18)</f>
        <v>0.28571428571429</v>
      </c>
      <c r="X18" s="186">
        <v>123000</v>
      </c>
      <c r="Y18" s="187">
        <f>IFERROR(X18/P18,"-")</f>
        <v>5857.1428571429</v>
      </c>
      <c r="Z18" s="187">
        <f>IFERROR(X18/V18,"-")</f>
        <v>20500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4</v>
      </c>
      <c r="AW18" s="107">
        <f>IF(P18=0,"",IF(AV18=0,"",(AV18/P18)))</f>
        <v>0.19047619047619</v>
      </c>
      <c r="AX18" s="106">
        <v>1</v>
      </c>
      <c r="AY18" s="108">
        <f>IFERROR(AX18/AV18,"-")</f>
        <v>0.25</v>
      </c>
      <c r="AZ18" s="109">
        <v>5000</v>
      </c>
      <c r="BA18" s="110">
        <f>IFERROR(AZ18/AV18,"-")</f>
        <v>1250</v>
      </c>
      <c r="BB18" s="111">
        <v>1</v>
      </c>
      <c r="BC18" s="111"/>
      <c r="BD18" s="111"/>
      <c r="BE18" s="112">
        <v>6</v>
      </c>
      <c r="BF18" s="113">
        <f>IF(P18=0,"",IF(BE18=0,"",(BE18/P18)))</f>
        <v>0.28571428571429</v>
      </c>
      <c r="BG18" s="112">
        <v>1</v>
      </c>
      <c r="BH18" s="114">
        <f>IFERROR(BG18/BE18,"-")</f>
        <v>0.16666666666667</v>
      </c>
      <c r="BI18" s="115">
        <v>3000</v>
      </c>
      <c r="BJ18" s="116">
        <f>IFERROR(BI18/BE18,"-")</f>
        <v>500</v>
      </c>
      <c r="BK18" s="117">
        <v>1</v>
      </c>
      <c r="BL18" s="117"/>
      <c r="BM18" s="117"/>
      <c r="BN18" s="119">
        <v>8</v>
      </c>
      <c r="BO18" s="120">
        <f>IF(P18=0,"",IF(BN18=0,"",(BN18/P18)))</f>
        <v>0.38095238095238</v>
      </c>
      <c r="BP18" s="121">
        <v>2</v>
      </c>
      <c r="BQ18" s="122">
        <f>IFERROR(BP18/BN18,"-")</f>
        <v>0.25</v>
      </c>
      <c r="BR18" s="123">
        <v>15000</v>
      </c>
      <c r="BS18" s="124">
        <f>IFERROR(BR18/BN18,"-")</f>
        <v>1875</v>
      </c>
      <c r="BT18" s="125">
        <v>2</v>
      </c>
      <c r="BU18" s="125"/>
      <c r="BV18" s="125"/>
      <c r="BW18" s="126">
        <v>1</v>
      </c>
      <c r="BX18" s="127">
        <f>IF(P18=0,"",IF(BW18=0,"",(BW18/P18)))</f>
        <v>0.047619047619048</v>
      </c>
      <c r="BY18" s="128">
        <v>1</v>
      </c>
      <c r="BZ18" s="129">
        <f>IFERROR(BY18/BW18,"-")</f>
        <v>1</v>
      </c>
      <c r="CA18" s="130">
        <v>95000</v>
      </c>
      <c r="CB18" s="131">
        <f>IFERROR(CA18/BW18,"-")</f>
        <v>95000</v>
      </c>
      <c r="CC18" s="132"/>
      <c r="CD18" s="132"/>
      <c r="CE18" s="132">
        <v>1</v>
      </c>
      <c r="CF18" s="133">
        <v>2</v>
      </c>
      <c r="CG18" s="134">
        <f>IF(P18=0,"",IF(CF18=0,"",(CF18/P18)))</f>
        <v>0.095238095238095</v>
      </c>
      <c r="CH18" s="135">
        <v>1</v>
      </c>
      <c r="CI18" s="136">
        <f>IFERROR(CH18/CF18,"-")</f>
        <v>0.5</v>
      </c>
      <c r="CJ18" s="137">
        <v>5000</v>
      </c>
      <c r="CK18" s="138">
        <f>IFERROR(CJ18/CF18,"-")</f>
        <v>2500</v>
      </c>
      <c r="CL18" s="139">
        <v>1</v>
      </c>
      <c r="CM18" s="139"/>
      <c r="CN18" s="139"/>
      <c r="CO18" s="140">
        <v>6</v>
      </c>
      <c r="CP18" s="141">
        <v>123000</v>
      </c>
      <c r="CQ18" s="141">
        <v>95000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0.6575</v>
      </c>
      <c r="B19" s="203" t="s">
        <v>102</v>
      </c>
      <c r="C19" s="203"/>
      <c r="D19" s="203" t="s">
        <v>97</v>
      </c>
      <c r="E19" s="203" t="s">
        <v>103</v>
      </c>
      <c r="F19" s="203" t="s">
        <v>64</v>
      </c>
      <c r="G19" s="203" t="s">
        <v>69</v>
      </c>
      <c r="H19" s="90" t="s">
        <v>104</v>
      </c>
      <c r="I19" s="90" t="s">
        <v>105</v>
      </c>
      <c r="J19" s="188">
        <v>400000</v>
      </c>
      <c r="K19" s="81">
        <v>0</v>
      </c>
      <c r="L19" s="81">
        <v>0</v>
      </c>
      <c r="M19" s="81">
        <v>61</v>
      </c>
      <c r="N19" s="91">
        <v>7</v>
      </c>
      <c r="O19" s="92">
        <v>0</v>
      </c>
      <c r="P19" s="93">
        <f>N19+O19</f>
        <v>7</v>
      </c>
      <c r="Q19" s="82">
        <f>IFERROR(P19/M19,"-")</f>
        <v>0.11475409836066</v>
      </c>
      <c r="R19" s="81">
        <v>0</v>
      </c>
      <c r="S19" s="81">
        <v>3</v>
      </c>
      <c r="T19" s="82">
        <f>IFERROR(S19/(O19+P19),"-")</f>
        <v>0.42857142857143</v>
      </c>
      <c r="U19" s="182">
        <f>IFERROR(J19/SUM(P19:P22),"-")</f>
        <v>9302.3255813953</v>
      </c>
      <c r="V19" s="84">
        <v>1</v>
      </c>
      <c r="W19" s="82">
        <f>IF(P19=0,"-",V19/P19)</f>
        <v>0.14285714285714</v>
      </c>
      <c r="X19" s="186">
        <v>10000</v>
      </c>
      <c r="Y19" s="187">
        <f>IFERROR(X19/P19,"-")</f>
        <v>1428.5714285714</v>
      </c>
      <c r="Z19" s="187">
        <f>IFERROR(X19/V19,"-")</f>
        <v>10000</v>
      </c>
      <c r="AA19" s="188">
        <f>SUM(X19:X22)-SUM(J19:J22)</f>
        <v>-137000</v>
      </c>
      <c r="AB19" s="85">
        <f>SUM(X19:X22)/SUM(J19:J22)</f>
        <v>0.6575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>
        <v>1</v>
      </c>
      <c r="AN19" s="101">
        <f>IF(P19=0,"",IF(AM19=0,"",(AM19/P19)))</f>
        <v>0.14285714285714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>
        <v>1</v>
      </c>
      <c r="AW19" s="107">
        <f>IF(P19=0,"",IF(AV19=0,"",(AV19/P19)))</f>
        <v>0.14285714285714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1</v>
      </c>
      <c r="BF19" s="113">
        <f>IF(P19=0,"",IF(BE19=0,"",(BE19/P19)))</f>
        <v>0.14285714285714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2</v>
      </c>
      <c r="BO19" s="120">
        <f>IF(P19=0,"",IF(BN19=0,"",(BN19/P19)))</f>
        <v>0.28571428571429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1</v>
      </c>
      <c r="BX19" s="127">
        <f>IF(P19=0,"",IF(BW19=0,"",(BW19/P19)))</f>
        <v>0.14285714285714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>
        <v>1</v>
      </c>
      <c r="CG19" s="134">
        <f>IF(P19=0,"",IF(CF19=0,"",(CF19/P19)))</f>
        <v>0.14285714285714</v>
      </c>
      <c r="CH19" s="135">
        <v>1</v>
      </c>
      <c r="CI19" s="136">
        <f>IFERROR(CH19/CF19,"-")</f>
        <v>1</v>
      </c>
      <c r="CJ19" s="137">
        <v>10000</v>
      </c>
      <c r="CK19" s="138">
        <f>IFERROR(CJ19/CF19,"-")</f>
        <v>10000</v>
      </c>
      <c r="CL19" s="139"/>
      <c r="CM19" s="139">
        <v>1</v>
      </c>
      <c r="CN19" s="139"/>
      <c r="CO19" s="140">
        <v>1</v>
      </c>
      <c r="CP19" s="141">
        <v>10000</v>
      </c>
      <c r="CQ19" s="141">
        <v>10000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106</v>
      </c>
      <c r="C20" s="203"/>
      <c r="D20" s="203" t="s">
        <v>97</v>
      </c>
      <c r="E20" s="203" t="s">
        <v>107</v>
      </c>
      <c r="F20" s="203" t="s">
        <v>64</v>
      </c>
      <c r="G20" s="203"/>
      <c r="H20" s="90" t="s">
        <v>104</v>
      </c>
      <c r="I20" s="90"/>
      <c r="J20" s="188"/>
      <c r="K20" s="81">
        <v>0</v>
      </c>
      <c r="L20" s="81">
        <v>0</v>
      </c>
      <c r="M20" s="81">
        <v>123</v>
      </c>
      <c r="N20" s="91">
        <v>6</v>
      </c>
      <c r="O20" s="92">
        <v>0</v>
      </c>
      <c r="P20" s="93">
        <f>N20+O20</f>
        <v>6</v>
      </c>
      <c r="Q20" s="82">
        <f>IFERROR(P20/M20,"-")</f>
        <v>0.048780487804878</v>
      </c>
      <c r="R20" s="81">
        <v>0</v>
      </c>
      <c r="S20" s="81">
        <v>2</v>
      </c>
      <c r="T20" s="82">
        <f>IFERROR(S20/(O20+P20),"-")</f>
        <v>0.33333333333333</v>
      </c>
      <c r="U20" s="182"/>
      <c r="V20" s="84">
        <v>2</v>
      </c>
      <c r="W20" s="82">
        <f>IF(P20=0,"-",V20/P20)</f>
        <v>0.33333333333333</v>
      </c>
      <c r="X20" s="186">
        <v>21000</v>
      </c>
      <c r="Y20" s="187">
        <f>IFERROR(X20/P20,"-")</f>
        <v>3500</v>
      </c>
      <c r="Z20" s="187">
        <f>IFERROR(X20/V20,"-")</f>
        <v>10500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1</v>
      </c>
      <c r="AW20" s="107">
        <f>IF(P20=0,"",IF(AV20=0,"",(AV20/P20)))</f>
        <v>0.16666666666667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1</v>
      </c>
      <c r="BF20" s="113">
        <f>IF(P20=0,"",IF(BE20=0,"",(BE20/P20)))</f>
        <v>0.16666666666667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4</v>
      </c>
      <c r="BO20" s="120">
        <f>IF(P20=0,"",IF(BN20=0,"",(BN20/P20)))</f>
        <v>0.66666666666667</v>
      </c>
      <c r="BP20" s="121">
        <v>2</v>
      </c>
      <c r="BQ20" s="122">
        <f>IFERROR(BP20/BN20,"-")</f>
        <v>0.5</v>
      </c>
      <c r="BR20" s="123">
        <v>21000</v>
      </c>
      <c r="BS20" s="124">
        <f>IFERROR(BR20/BN20,"-")</f>
        <v>5250</v>
      </c>
      <c r="BT20" s="125">
        <v>1</v>
      </c>
      <c r="BU20" s="125"/>
      <c r="BV20" s="125">
        <v>1</v>
      </c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2</v>
      </c>
      <c r="CP20" s="141">
        <v>21000</v>
      </c>
      <c r="CQ20" s="141">
        <v>18000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108</v>
      </c>
      <c r="C21" s="203"/>
      <c r="D21" s="203" t="s">
        <v>97</v>
      </c>
      <c r="E21" s="203" t="s">
        <v>109</v>
      </c>
      <c r="F21" s="203" t="s">
        <v>64</v>
      </c>
      <c r="G21" s="203"/>
      <c r="H21" s="90" t="s">
        <v>104</v>
      </c>
      <c r="I21" s="90"/>
      <c r="J21" s="188"/>
      <c r="K21" s="81">
        <v>0</v>
      </c>
      <c r="L21" s="81">
        <v>0</v>
      </c>
      <c r="M21" s="81">
        <v>96</v>
      </c>
      <c r="N21" s="91">
        <v>7</v>
      </c>
      <c r="O21" s="92">
        <v>0</v>
      </c>
      <c r="P21" s="93">
        <f>N21+O21</f>
        <v>7</v>
      </c>
      <c r="Q21" s="82">
        <f>IFERROR(P21/M21,"-")</f>
        <v>0.072916666666667</v>
      </c>
      <c r="R21" s="81">
        <v>0</v>
      </c>
      <c r="S21" s="81">
        <v>1</v>
      </c>
      <c r="T21" s="82">
        <f>IFERROR(S21/(O21+P21),"-")</f>
        <v>0.14285714285714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>
        <v>1</v>
      </c>
      <c r="AW21" s="107">
        <f>IF(P21=0,"",IF(AV21=0,"",(AV21/P21)))</f>
        <v>0.14285714285714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>
        <v>1</v>
      </c>
      <c r="BF21" s="113">
        <f>IF(P21=0,"",IF(BE21=0,"",(BE21/P21)))</f>
        <v>0.14285714285714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>
        <v>5</v>
      </c>
      <c r="BX21" s="127">
        <f>IF(P21=0,"",IF(BW21=0,"",(BW21/P21)))</f>
        <v>0.71428571428571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110</v>
      </c>
      <c r="C22" s="203"/>
      <c r="D22" s="203" t="s">
        <v>75</v>
      </c>
      <c r="E22" s="203" t="s">
        <v>75</v>
      </c>
      <c r="F22" s="203" t="s">
        <v>76</v>
      </c>
      <c r="G22" s="203"/>
      <c r="H22" s="90"/>
      <c r="I22" s="90"/>
      <c r="J22" s="188"/>
      <c r="K22" s="81">
        <v>0</v>
      </c>
      <c r="L22" s="81">
        <v>0</v>
      </c>
      <c r="M22" s="81">
        <v>89</v>
      </c>
      <c r="N22" s="91">
        <v>23</v>
      </c>
      <c r="O22" s="92">
        <v>0</v>
      </c>
      <c r="P22" s="93">
        <f>N22+O22</f>
        <v>23</v>
      </c>
      <c r="Q22" s="82">
        <f>IFERROR(P22/M22,"-")</f>
        <v>0.25842696629213</v>
      </c>
      <c r="R22" s="81">
        <v>2</v>
      </c>
      <c r="S22" s="81">
        <v>3</v>
      </c>
      <c r="T22" s="82">
        <f>IFERROR(S22/(O22+P22),"-")</f>
        <v>0.1304347826087</v>
      </c>
      <c r="U22" s="182"/>
      <c r="V22" s="84">
        <v>6</v>
      </c>
      <c r="W22" s="82">
        <f>IF(P22=0,"-",V22/P22)</f>
        <v>0.26086956521739</v>
      </c>
      <c r="X22" s="186">
        <v>232000</v>
      </c>
      <c r="Y22" s="187">
        <f>IFERROR(X22/P22,"-")</f>
        <v>10086.956521739</v>
      </c>
      <c r="Z22" s="187">
        <f>IFERROR(X22/V22,"-")</f>
        <v>38666.666666667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2</v>
      </c>
      <c r="AW22" s="107">
        <f>IF(P22=0,"",IF(AV22=0,"",(AV22/P22)))</f>
        <v>0.08695652173913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3</v>
      </c>
      <c r="BF22" s="113">
        <f>IF(P22=0,"",IF(BE22=0,"",(BE22/P22)))</f>
        <v>0.1304347826087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10</v>
      </c>
      <c r="BO22" s="120">
        <f>IF(P22=0,"",IF(BN22=0,"",(BN22/P22)))</f>
        <v>0.43478260869565</v>
      </c>
      <c r="BP22" s="121">
        <v>1</v>
      </c>
      <c r="BQ22" s="122">
        <f>IFERROR(BP22/BN22,"-")</f>
        <v>0.1</v>
      </c>
      <c r="BR22" s="123">
        <v>108000</v>
      </c>
      <c r="BS22" s="124">
        <f>IFERROR(BR22/BN22,"-")</f>
        <v>10800</v>
      </c>
      <c r="BT22" s="125"/>
      <c r="BU22" s="125"/>
      <c r="BV22" s="125">
        <v>1</v>
      </c>
      <c r="BW22" s="126">
        <v>6</v>
      </c>
      <c r="BX22" s="127">
        <f>IF(P22=0,"",IF(BW22=0,"",(BW22/P22)))</f>
        <v>0.26086956521739</v>
      </c>
      <c r="BY22" s="128">
        <v>3</v>
      </c>
      <c r="BZ22" s="129">
        <f>IFERROR(BY22/BW22,"-")</f>
        <v>0.5</v>
      </c>
      <c r="CA22" s="130">
        <v>90000</v>
      </c>
      <c r="CB22" s="131">
        <f>IFERROR(CA22/BW22,"-")</f>
        <v>15000</v>
      </c>
      <c r="CC22" s="132"/>
      <c r="CD22" s="132">
        <v>1</v>
      </c>
      <c r="CE22" s="132">
        <v>2</v>
      </c>
      <c r="CF22" s="133">
        <v>2</v>
      </c>
      <c r="CG22" s="134">
        <f>IF(P22=0,"",IF(CF22=0,"",(CF22/P22)))</f>
        <v>0.08695652173913</v>
      </c>
      <c r="CH22" s="135">
        <v>2</v>
      </c>
      <c r="CI22" s="136">
        <f>IFERROR(CH22/CF22,"-")</f>
        <v>1</v>
      </c>
      <c r="CJ22" s="137">
        <v>34000</v>
      </c>
      <c r="CK22" s="138">
        <f>IFERROR(CJ22/CF22,"-")</f>
        <v>17000</v>
      </c>
      <c r="CL22" s="139">
        <v>1</v>
      </c>
      <c r="CM22" s="139"/>
      <c r="CN22" s="139">
        <v>1</v>
      </c>
      <c r="CO22" s="140">
        <v>6</v>
      </c>
      <c r="CP22" s="141">
        <v>232000</v>
      </c>
      <c r="CQ22" s="141">
        <v>108000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2.7</v>
      </c>
      <c r="B23" s="203" t="s">
        <v>111</v>
      </c>
      <c r="C23" s="203"/>
      <c r="D23" s="203" t="s">
        <v>112</v>
      </c>
      <c r="E23" s="203" t="s">
        <v>79</v>
      </c>
      <c r="F23" s="203" t="s">
        <v>93</v>
      </c>
      <c r="G23" s="203" t="s">
        <v>65</v>
      </c>
      <c r="H23" s="90" t="s">
        <v>87</v>
      </c>
      <c r="I23" s="90"/>
      <c r="J23" s="188">
        <v>120000</v>
      </c>
      <c r="K23" s="81">
        <v>0</v>
      </c>
      <c r="L23" s="81">
        <v>0</v>
      </c>
      <c r="M23" s="81">
        <v>37</v>
      </c>
      <c r="N23" s="91">
        <v>3</v>
      </c>
      <c r="O23" s="92">
        <v>0</v>
      </c>
      <c r="P23" s="93">
        <f>N23+O23</f>
        <v>3</v>
      </c>
      <c r="Q23" s="82">
        <f>IFERROR(P23/M23,"-")</f>
        <v>0.081081081081081</v>
      </c>
      <c r="R23" s="81">
        <v>0</v>
      </c>
      <c r="S23" s="81">
        <v>0</v>
      </c>
      <c r="T23" s="82">
        <f>IFERROR(S23/(O23+P23),"-")</f>
        <v>0</v>
      </c>
      <c r="U23" s="182">
        <f>IFERROR(J23/SUM(P23:P24),"-")</f>
        <v>12000</v>
      </c>
      <c r="V23" s="84">
        <v>1</v>
      </c>
      <c r="W23" s="82">
        <f>IF(P23=0,"-",V23/P23)</f>
        <v>0.33333333333333</v>
      </c>
      <c r="X23" s="186">
        <v>16000</v>
      </c>
      <c r="Y23" s="187">
        <f>IFERROR(X23/P23,"-")</f>
        <v>5333.3333333333</v>
      </c>
      <c r="Z23" s="187">
        <f>IFERROR(X23/V23,"-")</f>
        <v>16000</v>
      </c>
      <c r="AA23" s="188">
        <f>SUM(X23:X24)-SUM(J23:J24)</f>
        <v>204000</v>
      </c>
      <c r="AB23" s="85">
        <f>SUM(X23:X24)/SUM(J23:J24)</f>
        <v>2.7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2</v>
      </c>
      <c r="BO23" s="120">
        <f>IF(P23=0,"",IF(BN23=0,"",(BN23/P23)))</f>
        <v>0.66666666666667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1</v>
      </c>
      <c r="BX23" s="127">
        <f>IF(P23=0,"",IF(BW23=0,"",(BW23/P23)))</f>
        <v>0.33333333333333</v>
      </c>
      <c r="BY23" s="128">
        <v>1</v>
      </c>
      <c r="BZ23" s="129">
        <f>IFERROR(BY23/BW23,"-")</f>
        <v>1</v>
      </c>
      <c r="CA23" s="130">
        <v>16000</v>
      </c>
      <c r="CB23" s="131">
        <f>IFERROR(CA23/BW23,"-")</f>
        <v>16000</v>
      </c>
      <c r="CC23" s="132"/>
      <c r="CD23" s="132"/>
      <c r="CE23" s="132">
        <v>1</v>
      </c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16000</v>
      </c>
      <c r="CQ23" s="141">
        <v>16000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113</v>
      </c>
      <c r="C24" s="203"/>
      <c r="D24" s="203" t="s">
        <v>112</v>
      </c>
      <c r="E24" s="203" t="s">
        <v>79</v>
      </c>
      <c r="F24" s="203" t="s">
        <v>76</v>
      </c>
      <c r="G24" s="203"/>
      <c r="H24" s="90"/>
      <c r="I24" s="90"/>
      <c r="J24" s="188"/>
      <c r="K24" s="81">
        <v>0</v>
      </c>
      <c r="L24" s="81">
        <v>0</v>
      </c>
      <c r="M24" s="81">
        <v>34</v>
      </c>
      <c r="N24" s="91">
        <v>7</v>
      </c>
      <c r="O24" s="92">
        <v>0</v>
      </c>
      <c r="P24" s="93">
        <f>N24+O24</f>
        <v>7</v>
      </c>
      <c r="Q24" s="82">
        <f>IFERROR(P24/M24,"-")</f>
        <v>0.20588235294118</v>
      </c>
      <c r="R24" s="81">
        <v>1</v>
      </c>
      <c r="S24" s="81">
        <v>1</v>
      </c>
      <c r="T24" s="82">
        <f>IFERROR(S24/(O24+P24),"-")</f>
        <v>0.14285714285714</v>
      </c>
      <c r="U24" s="182"/>
      <c r="V24" s="84">
        <v>2</v>
      </c>
      <c r="W24" s="82">
        <f>IF(P24=0,"-",V24/P24)</f>
        <v>0.28571428571429</v>
      </c>
      <c r="X24" s="186">
        <v>308000</v>
      </c>
      <c r="Y24" s="187">
        <f>IFERROR(X24/P24,"-")</f>
        <v>44000</v>
      </c>
      <c r="Z24" s="187">
        <f>IFERROR(X24/V24,"-")</f>
        <v>154000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2</v>
      </c>
      <c r="BO24" s="120">
        <f>IF(P24=0,"",IF(BN24=0,"",(BN24/P24)))</f>
        <v>0.28571428571429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4</v>
      </c>
      <c r="BX24" s="127">
        <f>IF(P24=0,"",IF(BW24=0,"",(BW24/P24)))</f>
        <v>0.57142857142857</v>
      </c>
      <c r="BY24" s="128">
        <v>2</v>
      </c>
      <c r="BZ24" s="129">
        <f>IFERROR(BY24/BW24,"-")</f>
        <v>0.5</v>
      </c>
      <c r="CA24" s="130">
        <v>308000</v>
      </c>
      <c r="CB24" s="131">
        <f>IFERROR(CA24/BW24,"-")</f>
        <v>77000</v>
      </c>
      <c r="CC24" s="132"/>
      <c r="CD24" s="132"/>
      <c r="CE24" s="132">
        <v>2</v>
      </c>
      <c r="CF24" s="133">
        <v>1</v>
      </c>
      <c r="CG24" s="134">
        <f>IF(P24=0,"",IF(CF24=0,"",(CF24/P24)))</f>
        <v>0.14285714285714</v>
      </c>
      <c r="CH24" s="135"/>
      <c r="CI24" s="136">
        <f>IFERROR(CH24/CF24,"-")</f>
        <v>0</v>
      </c>
      <c r="CJ24" s="137"/>
      <c r="CK24" s="138">
        <f>IFERROR(CJ24/CF24,"-")</f>
        <v>0</v>
      </c>
      <c r="CL24" s="139"/>
      <c r="CM24" s="139"/>
      <c r="CN24" s="139"/>
      <c r="CO24" s="140">
        <v>2</v>
      </c>
      <c r="CP24" s="141">
        <v>308000</v>
      </c>
      <c r="CQ24" s="141">
        <v>196000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0</v>
      </c>
      <c r="B25" s="203" t="s">
        <v>114</v>
      </c>
      <c r="C25" s="203"/>
      <c r="D25" s="203" t="s">
        <v>115</v>
      </c>
      <c r="E25" s="203" t="s">
        <v>84</v>
      </c>
      <c r="F25" s="203" t="s">
        <v>85</v>
      </c>
      <c r="G25" s="203" t="s">
        <v>65</v>
      </c>
      <c r="H25" s="90" t="s">
        <v>87</v>
      </c>
      <c r="I25" s="90"/>
      <c r="J25" s="188">
        <v>120000</v>
      </c>
      <c r="K25" s="81">
        <v>0</v>
      </c>
      <c r="L25" s="81">
        <v>0</v>
      </c>
      <c r="M25" s="81">
        <v>61</v>
      </c>
      <c r="N25" s="91">
        <v>1</v>
      </c>
      <c r="O25" s="92">
        <v>0</v>
      </c>
      <c r="P25" s="93">
        <f>N25+O25</f>
        <v>1</v>
      </c>
      <c r="Q25" s="82">
        <f>IFERROR(P25/M25,"-")</f>
        <v>0.016393442622951</v>
      </c>
      <c r="R25" s="81">
        <v>0</v>
      </c>
      <c r="S25" s="81">
        <v>1</v>
      </c>
      <c r="T25" s="82">
        <f>IFERROR(S25/(O25+P25),"-")</f>
        <v>1</v>
      </c>
      <c r="U25" s="182">
        <f>IFERROR(J25/SUM(P25:P26),"-")</f>
        <v>60000</v>
      </c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>
        <f>SUM(X25:X26)-SUM(J25:J26)</f>
        <v>-120000</v>
      </c>
      <c r="AB25" s="85">
        <f>SUM(X25:X26)/SUM(J25:J26)</f>
        <v>0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1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116</v>
      </c>
      <c r="C26" s="203"/>
      <c r="D26" s="203" t="s">
        <v>115</v>
      </c>
      <c r="E26" s="203" t="s">
        <v>84</v>
      </c>
      <c r="F26" s="203" t="s">
        <v>76</v>
      </c>
      <c r="G26" s="203"/>
      <c r="H26" s="90"/>
      <c r="I26" s="90"/>
      <c r="J26" s="188"/>
      <c r="K26" s="81">
        <v>0</v>
      </c>
      <c r="L26" s="81">
        <v>0</v>
      </c>
      <c r="M26" s="81">
        <v>17</v>
      </c>
      <c r="N26" s="91">
        <v>1</v>
      </c>
      <c r="O26" s="92">
        <v>0</v>
      </c>
      <c r="P26" s="93">
        <f>N26+O26</f>
        <v>1</v>
      </c>
      <c r="Q26" s="82">
        <f>IFERROR(P26/M26,"-")</f>
        <v>0.058823529411765</v>
      </c>
      <c r="R26" s="81">
        <v>0</v>
      </c>
      <c r="S26" s="81">
        <v>0</v>
      </c>
      <c r="T26" s="82">
        <f>IFERROR(S26/(O26+P26),"-")</f>
        <v>0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1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0.95333333333333</v>
      </c>
      <c r="B27" s="203" t="s">
        <v>117</v>
      </c>
      <c r="C27" s="203"/>
      <c r="D27" s="203" t="s">
        <v>118</v>
      </c>
      <c r="E27" s="203" t="s">
        <v>84</v>
      </c>
      <c r="F27" s="203" t="s">
        <v>93</v>
      </c>
      <c r="G27" s="203" t="s">
        <v>69</v>
      </c>
      <c r="H27" s="90" t="s">
        <v>87</v>
      </c>
      <c r="I27" s="90"/>
      <c r="J27" s="188">
        <v>150000</v>
      </c>
      <c r="K27" s="81">
        <v>0</v>
      </c>
      <c r="L27" s="81">
        <v>0</v>
      </c>
      <c r="M27" s="81">
        <v>23</v>
      </c>
      <c r="N27" s="91">
        <v>4</v>
      </c>
      <c r="O27" s="92">
        <v>0</v>
      </c>
      <c r="P27" s="93">
        <f>N27+O27</f>
        <v>4</v>
      </c>
      <c r="Q27" s="82">
        <f>IFERROR(P27/M27,"-")</f>
        <v>0.17391304347826</v>
      </c>
      <c r="R27" s="81">
        <v>0</v>
      </c>
      <c r="S27" s="81">
        <v>0</v>
      </c>
      <c r="T27" s="82">
        <f>IFERROR(S27/(O27+P27),"-")</f>
        <v>0</v>
      </c>
      <c r="U27" s="182">
        <f>IFERROR(J27/SUM(P27:P28),"-")</f>
        <v>11538.461538462</v>
      </c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>
        <f>SUM(X27:X28)-SUM(J27:J28)</f>
        <v>-7000</v>
      </c>
      <c r="AB27" s="85">
        <f>SUM(X27:X28)/SUM(J27:J28)</f>
        <v>0.95333333333333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>
        <v>2</v>
      </c>
      <c r="AW27" s="107">
        <f>IF(P27=0,"",IF(AV27=0,"",(AV27/P27)))</f>
        <v>0.5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>
        <v>1</v>
      </c>
      <c r="BF27" s="113">
        <f>IF(P27=0,"",IF(BE27=0,"",(BE27/P27)))</f>
        <v>0.25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1</v>
      </c>
      <c r="BO27" s="120">
        <f>IF(P27=0,"",IF(BN27=0,"",(BN27/P27)))</f>
        <v>0.25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119</v>
      </c>
      <c r="C28" s="203"/>
      <c r="D28" s="203" t="s">
        <v>118</v>
      </c>
      <c r="E28" s="203" t="s">
        <v>84</v>
      </c>
      <c r="F28" s="203" t="s">
        <v>76</v>
      </c>
      <c r="G28" s="203"/>
      <c r="H28" s="90"/>
      <c r="I28" s="90"/>
      <c r="J28" s="188"/>
      <c r="K28" s="81">
        <v>0</v>
      </c>
      <c r="L28" s="81">
        <v>0</v>
      </c>
      <c r="M28" s="81">
        <v>20</v>
      </c>
      <c r="N28" s="91">
        <v>9</v>
      </c>
      <c r="O28" s="92">
        <v>0</v>
      </c>
      <c r="P28" s="93">
        <f>N28+O28</f>
        <v>9</v>
      </c>
      <c r="Q28" s="82">
        <f>IFERROR(P28/M28,"-")</f>
        <v>0.45</v>
      </c>
      <c r="R28" s="81">
        <v>0</v>
      </c>
      <c r="S28" s="81">
        <v>2</v>
      </c>
      <c r="T28" s="82">
        <f>IFERROR(S28/(O28+P28),"-")</f>
        <v>0.22222222222222</v>
      </c>
      <c r="U28" s="182"/>
      <c r="V28" s="84">
        <v>2</v>
      </c>
      <c r="W28" s="82">
        <f>IF(P28=0,"-",V28/P28)</f>
        <v>0.22222222222222</v>
      </c>
      <c r="X28" s="186">
        <v>143000</v>
      </c>
      <c r="Y28" s="187">
        <f>IFERROR(X28/P28,"-")</f>
        <v>15888.888888889</v>
      </c>
      <c r="Z28" s="187">
        <f>IFERROR(X28/V28,"-")</f>
        <v>71500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0.11111111111111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5</v>
      </c>
      <c r="BO28" s="120">
        <f>IF(P28=0,"",IF(BN28=0,"",(BN28/P28)))</f>
        <v>0.55555555555556</v>
      </c>
      <c r="BP28" s="121">
        <v>2</v>
      </c>
      <c r="BQ28" s="122">
        <f>IFERROR(BP28/BN28,"-")</f>
        <v>0.4</v>
      </c>
      <c r="BR28" s="123">
        <v>143000</v>
      </c>
      <c r="BS28" s="124">
        <f>IFERROR(BR28/BN28,"-")</f>
        <v>28600</v>
      </c>
      <c r="BT28" s="125">
        <v>1</v>
      </c>
      <c r="BU28" s="125"/>
      <c r="BV28" s="125">
        <v>1</v>
      </c>
      <c r="BW28" s="126">
        <v>3</v>
      </c>
      <c r="BX28" s="127">
        <f>IF(P28=0,"",IF(BW28=0,"",(BW28/P28)))</f>
        <v>0.33333333333333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2</v>
      </c>
      <c r="CP28" s="141">
        <v>143000</v>
      </c>
      <c r="CQ28" s="141">
        <v>138000</v>
      </c>
      <c r="CR28" s="141"/>
      <c r="CS28" s="142" t="str">
        <f>IF(AND(CQ28=0,CR28=0),"",IF(AND(CQ28&lt;=100000,CR28&lt;=100000),"",IF(CQ28/CP28&gt;0.7,"男高",IF(CR28/CP28&gt;0.7,"女高",""))))</f>
        <v>男高</v>
      </c>
    </row>
    <row r="29" spans="1:98">
      <c r="A29" s="80">
        <f>AB29</f>
        <v>0.25384615384615</v>
      </c>
      <c r="B29" s="203" t="s">
        <v>120</v>
      </c>
      <c r="C29" s="203"/>
      <c r="D29" s="203" t="s">
        <v>91</v>
      </c>
      <c r="E29" s="203" t="s">
        <v>63</v>
      </c>
      <c r="F29" s="203" t="s">
        <v>93</v>
      </c>
      <c r="G29" s="203" t="s">
        <v>80</v>
      </c>
      <c r="H29" s="90" t="s">
        <v>87</v>
      </c>
      <c r="I29" s="205" t="s">
        <v>121</v>
      </c>
      <c r="J29" s="188">
        <v>130000</v>
      </c>
      <c r="K29" s="81">
        <v>0</v>
      </c>
      <c r="L29" s="81">
        <v>0</v>
      </c>
      <c r="M29" s="81">
        <v>33</v>
      </c>
      <c r="N29" s="91">
        <v>4</v>
      </c>
      <c r="O29" s="92">
        <v>0</v>
      </c>
      <c r="P29" s="93">
        <f>N29+O29</f>
        <v>4</v>
      </c>
      <c r="Q29" s="82">
        <f>IFERROR(P29/M29,"-")</f>
        <v>0.12121212121212</v>
      </c>
      <c r="R29" s="81">
        <v>1</v>
      </c>
      <c r="S29" s="81">
        <v>1</v>
      </c>
      <c r="T29" s="82">
        <f>IFERROR(S29/(O29+P29),"-")</f>
        <v>0.25</v>
      </c>
      <c r="U29" s="182">
        <f>IFERROR(J29/SUM(P29:P30),"-")</f>
        <v>21666.666666667</v>
      </c>
      <c r="V29" s="84">
        <v>2</v>
      </c>
      <c r="W29" s="82">
        <f>IF(P29=0,"-",V29/P29)</f>
        <v>0.5</v>
      </c>
      <c r="X29" s="186">
        <v>33000</v>
      </c>
      <c r="Y29" s="187">
        <f>IFERROR(X29/P29,"-")</f>
        <v>8250</v>
      </c>
      <c r="Z29" s="187">
        <f>IFERROR(X29/V29,"-")</f>
        <v>16500</v>
      </c>
      <c r="AA29" s="188">
        <f>SUM(X29:X30)-SUM(J29:J30)</f>
        <v>-97000</v>
      </c>
      <c r="AB29" s="85">
        <f>SUM(X29:X30)/SUM(J29:J30)</f>
        <v>0.25384615384615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2</v>
      </c>
      <c r="BF29" s="113">
        <f>IF(P29=0,"",IF(BE29=0,"",(BE29/P29)))</f>
        <v>0.5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2</v>
      </c>
      <c r="BO29" s="120">
        <f>IF(P29=0,"",IF(BN29=0,"",(BN29/P29)))</f>
        <v>0.5</v>
      </c>
      <c r="BP29" s="121">
        <v>2</v>
      </c>
      <c r="BQ29" s="122">
        <f>IFERROR(BP29/BN29,"-")</f>
        <v>1</v>
      </c>
      <c r="BR29" s="123">
        <v>33000</v>
      </c>
      <c r="BS29" s="124">
        <f>IFERROR(BR29/BN29,"-")</f>
        <v>16500</v>
      </c>
      <c r="BT29" s="125">
        <v>1</v>
      </c>
      <c r="BU29" s="125"/>
      <c r="BV29" s="125">
        <v>1</v>
      </c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2</v>
      </c>
      <c r="CP29" s="141">
        <v>33000</v>
      </c>
      <c r="CQ29" s="141">
        <v>30000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122</v>
      </c>
      <c r="C30" s="203"/>
      <c r="D30" s="203" t="s">
        <v>91</v>
      </c>
      <c r="E30" s="203" t="s">
        <v>63</v>
      </c>
      <c r="F30" s="203" t="s">
        <v>76</v>
      </c>
      <c r="G30" s="203"/>
      <c r="H30" s="90"/>
      <c r="I30" s="90"/>
      <c r="J30" s="188"/>
      <c r="K30" s="81">
        <v>0</v>
      </c>
      <c r="L30" s="81">
        <v>0</v>
      </c>
      <c r="M30" s="81">
        <v>8</v>
      </c>
      <c r="N30" s="91">
        <v>2</v>
      </c>
      <c r="O30" s="92">
        <v>0</v>
      </c>
      <c r="P30" s="93">
        <f>N30+O30</f>
        <v>2</v>
      </c>
      <c r="Q30" s="82">
        <f>IFERROR(P30/M30,"-")</f>
        <v>0.25</v>
      </c>
      <c r="R30" s="81">
        <v>0</v>
      </c>
      <c r="S30" s="81">
        <v>0</v>
      </c>
      <c r="T30" s="82">
        <f>IFERROR(S30/(O30+P30),"-")</f>
        <v>0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1</v>
      </c>
      <c r="BO30" s="120">
        <f>IF(P30=0,"",IF(BN30=0,"",(BN30/P30)))</f>
        <v>0.5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>
        <v>1</v>
      </c>
      <c r="CG30" s="134">
        <f>IF(P30=0,"",IF(CF30=0,"",(CF30/P30)))</f>
        <v>0.5</v>
      </c>
      <c r="CH30" s="135"/>
      <c r="CI30" s="136">
        <f>IFERROR(CH30/CF30,"-")</f>
        <v>0</v>
      </c>
      <c r="CJ30" s="137"/>
      <c r="CK30" s="138">
        <f>IFERROR(CJ30/CF30,"-")</f>
        <v>0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>
        <f>AB31</f>
        <v>0</v>
      </c>
      <c r="B31" s="203" t="s">
        <v>123</v>
      </c>
      <c r="C31" s="203"/>
      <c r="D31" s="203" t="s">
        <v>115</v>
      </c>
      <c r="E31" s="203" t="s">
        <v>84</v>
      </c>
      <c r="F31" s="203" t="s">
        <v>85</v>
      </c>
      <c r="G31" s="203" t="s">
        <v>80</v>
      </c>
      <c r="H31" s="90" t="s">
        <v>87</v>
      </c>
      <c r="I31" s="204" t="s">
        <v>124</v>
      </c>
      <c r="J31" s="188">
        <v>130000</v>
      </c>
      <c r="K31" s="81">
        <v>0</v>
      </c>
      <c r="L31" s="81">
        <v>0</v>
      </c>
      <c r="M31" s="81">
        <v>30</v>
      </c>
      <c r="N31" s="91">
        <v>0</v>
      </c>
      <c r="O31" s="92">
        <v>0</v>
      </c>
      <c r="P31" s="93">
        <f>N31+O31</f>
        <v>0</v>
      </c>
      <c r="Q31" s="82">
        <f>IFERROR(P31/M31,"-")</f>
        <v>0</v>
      </c>
      <c r="R31" s="81">
        <v>0</v>
      </c>
      <c r="S31" s="81">
        <v>0</v>
      </c>
      <c r="T31" s="82" t="str">
        <f>IFERROR(S31/(O31+P31),"-")</f>
        <v>-</v>
      </c>
      <c r="U31" s="182">
        <f>IFERROR(J31/SUM(P31:P32),"-")</f>
        <v>65000</v>
      </c>
      <c r="V31" s="84">
        <v>0</v>
      </c>
      <c r="W31" s="82" t="str">
        <f>IF(P31=0,"-",V31/P31)</f>
        <v>-</v>
      </c>
      <c r="X31" s="186">
        <v>0</v>
      </c>
      <c r="Y31" s="187" t="str">
        <f>IFERROR(X31/P31,"-")</f>
        <v>-</v>
      </c>
      <c r="Z31" s="187" t="str">
        <f>IFERROR(X31/V31,"-")</f>
        <v>-</v>
      </c>
      <c r="AA31" s="188">
        <f>SUM(X31:X32)-SUM(J31:J32)</f>
        <v>-130000</v>
      </c>
      <c r="AB31" s="85">
        <f>SUM(X31:X32)/SUM(J31:J32)</f>
        <v>0</v>
      </c>
      <c r="AC31" s="79"/>
      <c r="AD31" s="94"/>
      <c r="AE31" s="95" t="str">
        <f>IF(P31=0,"",IF(AD31=0,"",(AD31/P31)))</f>
        <v/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 t="str">
        <f>IF(P31=0,"",IF(AM31=0,"",(AM31/P31)))</f>
        <v/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 t="str">
        <f>IF(P31=0,"",IF(AV31=0,"",(AV31/P31)))</f>
        <v/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 t="str">
        <f>IF(P31=0,"",IF(BE31=0,"",(BE31/P31)))</f>
        <v/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/>
      <c r="BO31" s="120" t="str">
        <f>IF(P31=0,"",IF(BN31=0,"",(BN31/P31)))</f>
        <v/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 t="str">
        <f>IF(P31=0,"",IF(BW31=0,"",(BW31/P31)))</f>
        <v/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 t="str">
        <f>IF(P31=0,"",IF(CF31=0,"",(CF31/P31)))</f>
        <v/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125</v>
      </c>
      <c r="C32" s="203"/>
      <c r="D32" s="203" t="s">
        <v>115</v>
      </c>
      <c r="E32" s="203" t="s">
        <v>84</v>
      </c>
      <c r="F32" s="203" t="s">
        <v>76</v>
      </c>
      <c r="G32" s="203"/>
      <c r="H32" s="90"/>
      <c r="I32" s="90"/>
      <c r="J32" s="188"/>
      <c r="K32" s="81">
        <v>0</v>
      </c>
      <c r="L32" s="81">
        <v>0</v>
      </c>
      <c r="M32" s="81">
        <v>16</v>
      </c>
      <c r="N32" s="91">
        <v>2</v>
      </c>
      <c r="O32" s="92">
        <v>0</v>
      </c>
      <c r="P32" s="93">
        <f>N32+O32</f>
        <v>2</v>
      </c>
      <c r="Q32" s="82">
        <f>IFERROR(P32/M32,"-")</f>
        <v>0.125</v>
      </c>
      <c r="R32" s="81">
        <v>0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2</v>
      </c>
      <c r="BF32" s="113">
        <f>IF(P32=0,"",IF(BE32=0,"",(BE32/P32)))</f>
        <v>1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3.4538461538462</v>
      </c>
      <c r="B33" s="203" t="s">
        <v>126</v>
      </c>
      <c r="C33" s="203"/>
      <c r="D33" s="203" t="s">
        <v>127</v>
      </c>
      <c r="E33" s="203" t="s">
        <v>128</v>
      </c>
      <c r="F33" s="203" t="s">
        <v>93</v>
      </c>
      <c r="G33" s="203" t="s">
        <v>86</v>
      </c>
      <c r="H33" s="90" t="s">
        <v>87</v>
      </c>
      <c r="I33" s="205" t="s">
        <v>129</v>
      </c>
      <c r="J33" s="188">
        <v>130000</v>
      </c>
      <c r="K33" s="81">
        <v>0</v>
      </c>
      <c r="L33" s="81">
        <v>0</v>
      </c>
      <c r="M33" s="81">
        <v>40</v>
      </c>
      <c r="N33" s="91">
        <v>4</v>
      </c>
      <c r="O33" s="92">
        <v>0</v>
      </c>
      <c r="P33" s="93">
        <f>N33+O33</f>
        <v>4</v>
      </c>
      <c r="Q33" s="82">
        <f>IFERROR(P33/M33,"-")</f>
        <v>0.1</v>
      </c>
      <c r="R33" s="81">
        <v>0</v>
      </c>
      <c r="S33" s="81">
        <v>2</v>
      </c>
      <c r="T33" s="82">
        <f>IFERROR(S33/(O33+P33),"-")</f>
        <v>0.5</v>
      </c>
      <c r="U33" s="182">
        <f>IFERROR(J33/SUM(P33:P34),"-")</f>
        <v>11818.181818182</v>
      </c>
      <c r="V33" s="84">
        <v>1</v>
      </c>
      <c r="W33" s="82">
        <f>IF(P33=0,"-",V33/P33)</f>
        <v>0.25</v>
      </c>
      <c r="X33" s="186">
        <v>6000</v>
      </c>
      <c r="Y33" s="187">
        <f>IFERROR(X33/P33,"-")</f>
        <v>1500</v>
      </c>
      <c r="Z33" s="187">
        <f>IFERROR(X33/V33,"-")</f>
        <v>6000</v>
      </c>
      <c r="AA33" s="188">
        <f>SUM(X33:X34)-SUM(J33:J34)</f>
        <v>319000</v>
      </c>
      <c r="AB33" s="85">
        <f>SUM(X33:X34)/SUM(J33:J34)</f>
        <v>3.4538461538462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0.25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1</v>
      </c>
      <c r="BO33" s="120">
        <f>IF(P33=0,"",IF(BN33=0,"",(BN33/P33)))</f>
        <v>0.25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2</v>
      </c>
      <c r="BX33" s="127">
        <f>IF(P33=0,"",IF(BW33=0,"",(BW33/P33)))</f>
        <v>0.5</v>
      </c>
      <c r="BY33" s="128">
        <v>1</v>
      </c>
      <c r="BZ33" s="129">
        <f>IFERROR(BY33/BW33,"-")</f>
        <v>0.5</v>
      </c>
      <c r="CA33" s="130">
        <v>6000</v>
      </c>
      <c r="CB33" s="131">
        <f>IFERROR(CA33/BW33,"-")</f>
        <v>3000</v>
      </c>
      <c r="CC33" s="132">
        <v>1</v>
      </c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1</v>
      </c>
      <c r="CP33" s="141">
        <v>6000</v>
      </c>
      <c r="CQ33" s="141">
        <v>6000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130</v>
      </c>
      <c r="C34" s="203"/>
      <c r="D34" s="203" t="s">
        <v>127</v>
      </c>
      <c r="E34" s="203" t="s">
        <v>128</v>
      </c>
      <c r="F34" s="203" t="s">
        <v>76</v>
      </c>
      <c r="G34" s="203"/>
      <c r="H34" s="90"/>
      <c r="I34" s="90"/>
      <c r="J34" s="188"/>
      <c r="K34" s="81">
        <v>0</v>
      </c>
      <c r="L34" s="81">
        <v>0</v>
      </c>
      <c r="M34" s="81">
        <v>14</v>
      </c>
      <c r="N34" s="91">
        <v>7</v>
      </c>
      <c r="O34" s="92">
        <v>0</v>
      </c>
      <c r="P34" s="93">
        <f>N34+O34</f>
        <v>7</v>
      </c>
      <c r="Q34" s="82">
        <f>IFERROR(P34/M34,"-")</f>
        <v>0.5</v>
      </c>
      <c r="R34" s="81">
        <v>3</v>
      </c>
      <c r="S34" s="81">
        <v>0</v>
      </c>
      <c r="T34" s="82">
        <f>IFERROR(S34/(O34+P34),"-")</f>
        <v>0</v>
      </c>
      <c r="U34" s="182"/>
      <c r="V34" s="84">
        <v>3</v>
      </c>
      <c r="W34" s="82">
        <f>IF(P34=0,"-",V34/P34)</f>
        <v>0.42857142857143</v>
      </c>
      <c r="X34" s="186">
        <v>443000</v>
      </c>
      <c r="Y34" s="187">
        <f>IFERROR(X34/P34,"-")</f>
        <v>63285.714285714</v>
      </c>
      <c r="Z34" s="187">
        <f>IFERROR(X34/V34,"-")</f>
        <v>147666.66666667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2</v>
      </c>
      <c r="BF34" s="113">
        <f>IF(P34=0,"",IF(BE34=0,"",(BE34/P34)))</f>
        <v>0.28571428571429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1</v>
      </c>
      <c r="BO34" s="120">
        <f>IF(P34=0,"",IF(BN34=0,"",(BN34/P34)))</f>
        <v>0.14285714285714</v>
      </c>
      <c r="BP34" s="121">
        <v>1</v>
      </c>
      <c r="BQ34" s="122">
        <f>IFERROR(BP34/BN34,"-")</f>
        <v>1</v>
      </c>
      <c r="BR34" s="123">
        <v>140000</v>
      </c>
      <c r="BS34" s="124">
        <f>IFERROR(BR34/BN34,"-")</f>
        <v>140000</v>
      </c>
      <c r="BT34" s="125"/>
      <c r="BU34" s="125"/>
      <c r="BV34" s="125">
        <v>1</v>
      </c>
      <c r="BW34" s="126">
        <v>3</v>
      </c>
      <c r="BX34" s="127">
        <f>IF(P34=0,"",IF(BW34=0,"",(BW34/P34)))</f>
        <v>0.42857142857143</v>
      </c>
      <c r="BY34" s="128">
        <v>2</v>
      </c>
      <c r="BZ34" s="129">
        <f>IFERROR(BY34/BW34,"-")</f>
        <v>0.66666666666667</v>
      </c>
      <c r="CA34" s="130">
        <v>303000</v>
      </c>
      <c r="CB34" s="131">
        <f>IFERROR(CA34/BW34,"-")</f>
        <v>101000</v>
      </c>
      <c r="CC34" s="132">
        <v>1</v>
      </c>
      <c r="CD34" s="132"/>
      <c r="CE34" s="132">
        <v>1</v>
      </c>
      <c r="CF34" s="133">
        <v>1</v>
      </c>
      <c r="CG34" s="134">
        <f>IF(P34=0,"",IF(CF34=0,"",(CF34/P34)))</f>
        <v>0.14285714285714</v>
      </c>
      <c r="CH34" s="135"/>
      <c r="CI34" s="136">
        <f>IFERROR(CH34/CF34,"-")</f>
        <v>0</v>
      </c>
      <c r="CJ34" s="137"/>
      <c r="CK34" s="138">
        <f>IFERROR(CJ34/CF34,"-")</f>
        <v>0</v>
      </c>
      <c r="CL34" s="139"/>
      <c r="CM34" s="139"/>
      <c r="CN34" s="139"/>
      <c r="CO34" s="140">
        <v>3</v>
      </c>
      <c r="CP34" s="141">
        <v>443000</v>
      </c>
      <c r="CQ34" s="141">
        <v>300000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>
        <f>AB35</f>
        <v>0.10833333333333</v>
      </c>
      <c r="B35" s="203" t="s">
        <v>131</v>
      </c>
      <c r="C35" s="203"/>
      <c r="D35" s="203" t="s">
        <v>132</v>
      </c>
      <c r="E35" s="203" t="s">
        <v>133</v>
      </c>
      <c r="F35" s="203" t="s">
        <v>93</v>
      </c>
      <c r="G35" s="203" t="s">
        <v>134</v>
      </c>
      <c r="H35" s="90" t="s">
        <v>66</v>
      </c>
      <c r="I35" s="205" t="s">
        <v>88</v>
      </c>
      <c r="J35" s="188">
        <v>120000</v>
      </c>
      <c r="K35" s="81">
        <v>0</v>
      </c>
      <c r="L35" s="81">
        <v>0</v>
      </c>
      <c r="M35" s="81">
        <v>80</v>
      </c>
      <c r="N35" s="91">
        <v>5</v>
      </c>
      <c r="O35" s="92">
        <v>0</v>
      </c>
      <c r="P35" s="93">
        <f>N35+O35</f>
        <v>5</v>
      </c>
      <c r="Q35" s="82">
        <f>IFERROR(P35/M35,"-")</f>
        <v>0.0625</v>
      </c>
      <c r="R35" s="81">
        <v>0</v>
      </c>
      <c r="S35" s="81">
        <v>2</v>
      </c>
      <c r="T35" s="82">
        <f>IFERROR(S35/(O35+P35),"-")</f>
        <v>0.4</v>
      </c>
      <c r="U35" s="182">
        <f>IFERROR(J35/SUM(P35:P36),"-")</f>
        <v>7058.8235294118</v>
      </c>
      <c r="V35" s="84">
        <v>1</v>
      </c>
      <c r="W35" s="82">
        <f>IF(P35=0,"-",V35/P35)</f>
        <v>0.2</v>
      </c>
      <c r="X35" s="186">
        <v>3000</v>
      </c>
      <c r="Y35" s="187">
        <f>IFERROR(X35/P35,"-")</f>
        <v>600</v>
      </c>
      <c r="Z35" s="187">
        <f>IFERROR(X35/V35,"-")</f>
        <v>3000</v>
      </c>
      <c r="AA35" s="188">
        <f>SUM(X35:X36)-SUM(J35:J36)</f>
        <v>-107000</v>
      </c>
      <c r="AB35" s="85">
        <f>SUM(X35:X36)/SUM(J35:J36)</f>
        <v>0.10833333333333</v>
      </c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2</v>
      </c>
      <c r="BF35" s="113">
        <f>IF(P35=0,"",IF(BE35=0,"",(BE35/P35)))</f>
        <v>0.4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3</v>
      </c>
      <c r="BO35" s="120">
        <f>IF(P35=0,"",IF(BN35=0,"",(BN35/P35)))</f>
        <v>0.6</v>
      </c>
      <c r="BP35" s="121">
        <v>1</v>
      </c>
      <c r="BQ35" s="122">
        <f>IFERROR(BP35/BN35,"-")</f>
        <v>0.33333333333333</v>
      </c>
      <c r="BR35" s="123">
        <v>3000</v>
      </c>
      <c r="BS35" s="124">
        <f>IFERROR(BR35/BN35,"-")</f>
        <v>1000</v>
      </c>
      <c r="BT35" s="125">
        <v>1</v>
      </c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3000</v>
      </c>
      <c r="CQ35" s="141">
        <v>3000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135</v>
      </c>
      <c r="C36" s="203"/>
      <c r="D36" s="203" t="s">
        <v>132</v>
      </c>
      <c r="E36" s="203" t="s">
        <v>133</v>
      </c>
      <c r="F36" s="203" t="s">
        <v>76</v>
      </c>
      <c r="G36" s="203"/>
      <c r="H36" s="90"/>
      <c r="I36" s="90"/>
      <c r="J36" s="188"/>
      <c r="K36" s="81">
        <v>0</v>
      </c>
      <c r="L36" s="81">
        <v>0</v>
      </c>
      <c r="M36" s="81">
        <v>41</v>
      </c>
      <c r="N36" s="91">
        <v>12</v>
      </c>
      <c r="O36" s="92">
        <v>0</v>
      </c>
      <c r="P36" s="93">
        <f>N36+O36</f>
        <v>12</v>
      </c>
      <c r="Q36" s="82">
        <f>IFERROR(P36/M36,"-")</f>
        <v>0.29268292682927</v>
      </c>
      <c r="R36" s="81">
        <v>0</v>
      </c>
      <c r="S36" s="81">
        <v>1</v>
      </c>
      <c r="T36" s="82">
        <f>IFERROR(S36/(O36+P36),"-")</f>
        <v>0.083333333333333</v>
      </c>
      <c r="U36" s="182"/>
      <c r="V36" s="84">
        <v>2</v>
      </c>
      <c r="W36" s="82">
        <f>IF(P36=0,"-",V36/P36)</f>
        <v>0.16666666666667</v>
      </c>
      <c r="X36" s="186">
        <v>10000</v>
      </c>
      <c r="Y36" s="187">
        <f>IFERROR(X36/P36,"-")</f>
        <v>833.33333333333</v>
      </c>
      <c r="Z36" s="187">
        <f>IFERROR(X36/V36,"-")</f>
        <v>5000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>
        <v>1</v>
      </c>
      <c r="AN36" s="101">
        <f>IF(P36=0,"",IF(AM36=0,"",(AM36/P36)))</f>
        <v>0.083333333333333</v>
      </c>
      <c r="AO36" s="100"/>
      <c r="AP36" s="102">
        <f>IFERROR(AP36/AM36,"-")</f>
        <v>0</v>
      </c>
      <c r="AQ36" s="103"/>
      <c r="AR36" s="104">
        <f>IFERROR(AQ36/AM36,"-")</f>
        <v>0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4</v>
      </c>
      <c r="BF36" s="113">
        <f>IF(P36=0,"",IF(BE36=0,"",(BE36/P36)))</f>
        <v>0.33333333333333</v>
      </c>
      <c r="BG36" s="112">
        <v>2</v>
      </c>
      <c r="BH36" s="114">
        <f>IFERROR(BG36/BE36,"-")</f>
        <v>0.5</v>
      </c>
      <c r="BI36" s="115">
        <v>10000</v>
      </c>
      <c r="BJ36" s="116">
        <f>IFERROR(BI36/BE36,"-")</f>
        <v>2500</v>
      </c>
      <c r="BK36" s="117">
        <v>2</v>
      </c>
      <c r="BL36" s="117"/>
      <c r="BM36" s="117"/>
      <c r="BN36" s="119">
        <v>2</v>
      </c>
      <c r="BO36" s="120">
        <f>IF(P36=0,"",IF(BN36=0,"",(BN36/P36)))</f>
        <v>0.16666666666667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3</v>
      </c>
      <c r="BX36" s="127">
        <f>IF(P36=0,"",IF(BW36=0,"",(BW36/P36)))</f>
        <v>0.25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>
        <v>2</v>
      </c>
      <c r="CG36" s="134">
        <f>IF(P36=0,"",IF(CF36=0,"",(CF36/P36)))</f>
        <v>0.16666666666667</v>
      </c>
      <c r="CH36" s="135"/>
      <c r="CI36" s="136">
        <f>IFERROR(CH36/CF36,"-")</f>
        <v>0</v>
      </c>
      <c r="CJ36" s="137"/>
      <c r="CK36" s="138">
        <f>IFERROR(CJ36/CF36,"-")</f>
        <v>0</v>
      </c>
      <c r="CL36" s="139"/>
      <c r="CM36" s="139"/>
      <c r="CN36" s="139"/>
      <c r="CO36" s="140">
        <v>2</v>
      </c>
      <c r="CP36" s="141">
        <v>10000</v>
      </c>
      <c r="CQ36" s="141">
        <v>5000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0</v>
      </c>
      <c r="B37" s="203" t="s">
        <v>136</v>
      </c>
      <c r="C37" s="203"/>
      <c r="D37" s="203" t="s">
        <v>91</v>
      </c>
      <c r="E37" s="203" t="s">
        <v>63</v>
      </c>
      <c r="F37" s="203" t="s">
        <v>85</v>
      </c>
      <c r="G37" s="203" t="s">
        <v>134</v>
      </c>
      <c r="H37" s="90" t="s">
        <v>66</v>
      </c>
      <c r="I37" s="204" t="s">
        <v>94</v>
      </c>
      <c r="J37" s="188">
        <v>120000</v>
      </c>
      <c r="K37" s="81">
        <v>0</v>
      </c>
      <c r="L37" s="81">
        <v>0</v>
      </c>
      <c r="M37" s="81">
        <v>118</v>
      </c>
      <c r="N37" s="91">
        <v>12</v>
      </c>
      <c r="O37" s="92">
        <v>0</v>
      </c>
      <c r="P37" s="93">
        <f>N37+O37</f>
        <v>12</v>
      </c>
      <c r="Q37" s="82">
        <f>IFERROR(P37/M37,"-")</f>
        <v>0.10169491525424</v>
      </c>
      <c r="R37" s="81">
        <v>0</v>
      </c>
      <c r="S37" s="81">
        <v>4</v>
      </c>
      <c r="T37" s="82">
        <f>IFERROR(S37/(O37+P37),"-")</f>
        <v>0.33333333333333</v>
      </c>
      <c r="U37" s="182">
        <f>IFERROR(J37/SUM(P37:P38),"-")</f>
        <v>7500</v>
      </c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>
        <f>SUM(X37:X38)-SUM(J37:J38)</f>
        <v>-120000</v>
      </c>
      <c r="AB37" s="85">
        <f>SUM(X37:X38)/SUM(J37:J38)</f>
        <v>0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>
        <v>1</v>
      </c>
      <c r="AN37" s="101">
        <f>IF(P37=0,"",IF(AM37=0,"",(AM37/P37)))</f>
        <v>0.083333333333333</v>
      </c>
      <c r="AO37" s="100"/>
      <c r="AP37" s="102">
        <f>IFERROR(AP37/AM37,"-")</f>
        <v>0</v>
      </c>
      <c r="AQ37" s="103"/>
      <c r="AR37" s="104">
        <f>IFERROR(AQ37/AM37,"-")</f>
        <v>0</v>
      </c>
      <c r="AS37" s="105"/>
      <c r="AT37" s="105"/>
      <c r="AU37" s="105"/>
      <c r="AV37" s="106">
        <v>2</v>
      </c>
      <c r="AW37" s="107">
        <f>IF(P37=0,"",IF(AV37=0,"",(AV37/P37)))</f>
        <v>0.16666666666667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>
        <v>3</v>
      </c>
      <c r="BF37" s="113">
        <f>IF(P37=0,"",IF(BE37=0,"",(BE37/P37)))</f>
        <v>0.25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5</v>
      </c>
      <c r="BO37" s="120">
        <f>IF(P37=0,"",IF(BN37=0,"",(BN37/P37)))</f>
        <v>0.41666666666667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1</v>
      </c>
      <c r="BX37" s="127">
        <f>IF(P37=0,"",IF(BW37=0,"",(BW37/P37)))</f>
        <v>0.083333333333333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137</v>
      </c>
      <c r="C38" s="203"/>
      <c r="D38" s="203" t="s">
        <v>91</v>
      </c>
      <c r="E38" s="203" t="s">
        <v>63</v>
      </c>
      <c r="F38" s="203" t="s">
        <v>76</v>
      </c>
      <c r="G38" s="203"/>
      <c r="H38" s="90"/>
      <c r="I38" s="90"/>
      <c r="J38" s="188"/>
      <c r="K38" s="81">
        <v>0</v>
      </c>
      <c r="L38" s="81">
        <v>0</v>
      </c>
      <c r="M38" s="81">
        <v>13</v>
      </c>
      <c r="N38" s="91">
        <v>4</v>
      </c>
      <c r="O38" s="92">
        <v>0</v>
      </c>
      <c r="P38" s="93">
        <f>N38+O38</f>
        <v>4</v>
      </c>
      <c r="Q38" s="82">
        <f>IFERROR(P38/M38,"-")</f>
        <v>0.30769230769231</v>
      </c>
      <c r="R38" s="81">
        <v>0</v>
      </c>
      <c r="S38" s="81">
        <v>1</v>
      </c>
      <c r="T38" s="82">
        <f>IFERROR(S38/(O38+P38),"-")</f>
        <v>0.25</v>
      </c>
      <c r="U38" s="182"/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</v>
      </c>
      <c r="BF38" s="113">
        <f>IF(P38=0,"",IF(BE38=0,"",(BE38/P38)))</f>
        <v>0.25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2</v>
      </c>
      <c r="BO38" s="120">
        <f>IF(P38=0,"",IF(BN38=0,"",(BN38/P38)))</f>
        <v>0.5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>
        <v>1</v>
      </c>
      <c r="CG38" s="134">
        <f>IF(P38=0,"",IF(CF38=0,"",(CF38/P38)))</f>
        <v>0.25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>
        <f>AB39</f>
        <v>1.2066666666667</v>
      </c>
      <c r="B39" s="203" t="s">
        <v>138</v>
      </c>
      <c r="C39" s="203"/>
      <c r="D39" s="203" t="s">
        <v>132</v>
      </c>
      <c r="E39" s="203" t="s">
        <v>84</v>
      </c>
      <c r="F39" s="203" t="s">
        <v>64</v>
      </c>
      <c r="G39" s="203" t="s">
        <v>99</v>
      </c>
      <c r="H39" s="90" t="s">
        <v>87</v>
      </c>
      <c r="I39" s="205" t="s">
        <v>121</v>
      </c>
      <c r="J39" s="188">
        <v>300000</v>
      </c>
      <c r="K39" s="81">
        <v>0</v>
      </c>
      <c r="L39" s="81">
        <v>0</v>
      </c>
      <c r="M39" s="81">
        <v>109</v>
      </c>
      <c r="N39" s="91">
        <v>13</v>
      </c>
      <c r="O39" s="92">
        <v>0</v>
      </c>
      <c r="P39" s="93">
        <f>N39+O39</f>
        <v>13</v>
      </c>
      <c r="Q39" s="82">
        <f>IFERROR(P39/M39,"-")</f>
        <v>0.11926605504587</v>
      </c>
      <c r="R39" s="81">
        <v>0</v>
      </c>
      <c r="S39" s="81">
        <v>5</v>
      </c>
      <c r="T39" s="82">
        <f>IFERROR(S39/(O39+P39),"-")</f>
        <v>0.38461538461538</v>
      </c>
      <c r="U39" s="182">
        <f>IFERROR(J39/SUM(P39:P40),"-")</f>
        <v>15000</v>
      </c>
      <c r="V39" s="84">
        <v>3</v>
      </c>
      <c r="W39" s="82">
        <f>IF(P39=0,"-",V39/P39)</f>
        <v>0.23076923076923</v>
      </c>
      <c r="X39" s="186">
        <v>251000</v>
      </c>
      <c r="Y39" s="187">
        <f>IFERROR(X39/P39,"-")</f>
        <v>19307.692307692</v>
      </c>
      <c r="Z39" s="187">
        <f>IFERROR(X39/V39,"-")</f>
        <v>83666.666666667</v>
      </c>
      <c r="AA39" s="188">
        <f>SUM(X39:X40)-SUM(J39:J40)</f>
        <v>62000</v>
      </c>
      <c r="AB39" s="85">
        <f>SUM(X39:X40)/SUM(J39:J40)</f>
        <v>1.2066666666667</v>
      </c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>
        <v>1</v>
      </c>
      <c r="AW39" s="107">
        <f>IF(P39=0,"",IF(AV39=0,"",(AV39/P39)))</f>
        <v>0.076923076923077</v>
      </c>
      <c r="AX39" s="106"/>
      <c r="AY39" s="108">
        <f>IFERROR(AX39/AV39,"-")</f>
        <v>0</v>
      </c>
      <c r="AZ39" s="109"/>
      <c r="BA39" s="110">
        <f>IFERROR(AZ39/AV39,"-")</f>
        <v>0</v>
      </c>
      <c r="BB39" s="111"/>
      <c r="BC39" s="111"/>
      <c r="BD39" s="111"/>
      <c r="BE39" s="112">
        <v>3</v>
      </c>
      <c r="BF39" s="113">
        <f>IF(P39=0,"",IF(BE39=0,"",(BE39/P39)))</f>
        <v>0.23076923076923</v>
      </c>
      <c r="BG39" s="112">
        <v>1</v>
      </c>
      <c r="BH39" s="114">
        <f>IFERROR(BG39/BE39,"-")</f>
        <v>0.33333333333333</v>
      </c>
      <c r="BI39" s="115">
        <v>8000</v>
      </c>
      <c r="BJ39" s="116">
        <f>IFERROR(BI39/BE39,"-")</f>
        <v>2666.6666666667</v>
      </c>
      <c r="BK39" s="117"/>
      <c r="BL39" s="117">
        <v>1</v>
      </c>
      <c r="BM39" s="117"/>
      <c r="BN39" s="119">
        <v>7</v>
      </c>
      <c r="BO39" s="120">
        <f>IF(P39=0,"",IF(BN39=0,"",(BN39/P39)))</f>
        <v>0.53846153846154</v>
      </c>
      <c r="BP39" s="121">
        <v>1</v>
      </c>
      <c r="BQ39" s="122">
        <f>IFERROR(BP39/BN39,"-")</f>
        <v>0.14285714285714</v>
      </c>
      <c r="BR39" s="123">
        <v>64000</v>
      </c>
      <c r="BS39" s="124">
        <f>IFERROR(BR39/BN39,"-")</f>
        <v>9142.8571428571</v>
      </c>
      <c r="BT39" s="125"/>
      <c r="BU39" s="125"/>
      <c r="BV39" s="125">
        <v>1</v>
      </c>
      <c r="BW39" s="126">
        <v>1</v>
      </c>
      <c r="BX39" s="127">
        <f>IF(P39=0,"",IF(BW39=0,"",(BW39/P39)))</f>
        <v>0.076923076923077</v>
      </c>
      <c r="BY39" s="128">
        <v>1</v>
      </c>
      <c r="BZ39" s="129">
        <f>IFERROR(BY39/BW39,"-")</f>
        <v>1</v>
      </c>
      <c r="CA39" s="130">
        <v>179000</v>
      </c>
      <c r="CB39" s="131">
        <f>IFERROR(CA39/BW39,"-")</f>
        <v>179000</v>
      </c>
      <c r="CC39" s="132"/>
      <c r="CD39" s="132"/>
      <c r="CE39" s="132">
        <v>1</v>
      </c>
      <c r="CF39" s="133">
        <v>1</v>
      </c>
      <c r="CG39" s="134">
        <f>IF(P39=0,"",IF(CF39=0,"",(CF39/P39)))</f>
        <v>0.076923076923077</v>
      </c>
      <c r="CH39" s="135"/>
      <c r="CI39" s="136">
        <f>IFERROR(CH39/CF39,"-")</f>
        <v>0</v>
      </c>
      <c r="CJ39" s="137"/>
      <c r="CK39" s="138">
        <f>IFERROR(CJ39/CF39,"-")</f>
        <v>0</v>
      </c>
      <c r="CL39" s="139"/>
      <c r="CM39" s="139"/>
      <c r="CN39" s="139"/>
      <c r="CO39" s="140">
        <v>3</v>
      </c>
      <c r="CP39" s="141">
        <v>251000</v>
      </c>
      <c r="CQ39" s="141">
        <v>179000</v>
      </c>
      <c r="CR39" s="141"/>
      <c r="CS39" s="142" t="str">
        <f>IF(AND(CQ39=0,CR39=0),"",IF(AND(CQ39&lt;=100000,CR39&lt;=100000),"",IF(CQ39/CP39&gt;0.7,"男高",IF(CR39/CP39&gt;0.7,"女高",""))))</f>
        <v>男高</v>
      </c>
    </row>
    <row r="40" spans="1:98">
      <c r="A40" s="80"/>
      <c r="B40" s="203" t="s">
        <v>139</v>
      </c>
      <c r="C40" s="203"/>
      <c r="D40" s="203" t="s">
        <v>132</v>
      </c>
      <c r="E40" s="203" t="s">
        <v>84</v>
      </c>
      <c r="F40" s="203" t="s">
        <v>76</v>
      </c>
      <c r="G40" s="203"/>
      <c r="H40" s="90"/>
      <c r="I40" s="90"/>
      <c r="J40" s="188"/>
      <c r="K40" s="81">
        <v>0</v>
      </c>
      <c r="L40" s="81">
        <v>0</v>
      </c>
      <c r="M40" s="81">
        <v>27</v>
      </c>
      <c r="N40" s="91">
        <v>7</v>
      </c>
      <c r="O40" s="92">
        <v>0</v>
      </c>
      <c r="P40" s="93">
        <f>N40+O40</f>
        <v>7</v>
      </c>
      <c r="Q40" s="82">
        <f>IFERROR(P40/M40,"-")</f>
        <v>0.25925925925926</v>
      </c>
      <c r="R40" s="81">
        <v>1</v>
      </c>
      <c r="S40" s="81">
        <v>2</v>
      </c>
      <c r="T40" s="82">
        <f>IFERROR(S40/(O40+P40),"-")</f>
        <v>0.28571428571429</v>
      </c>
      <c r="U40" s="182"/>
      <c r="V40" s="84">
        <v>3</v>
      </c>
      <c r="W40" s="82">
        <f>IF(P40=0,"-",V40/P40)</f>
        <v>0.42857142857143</v>
      </c>
      <c r="X40" s="186">
        <v>111000</v>
      </c>
      <c r="Y40" s="187">
        <f>IFERROR(X40/P40,"-")</f>
        <v>15857.142857143</v>
      </c>
      <c r="Z40" s="187">
        <f>IFERROR(X40/V40,"-")</f>
        <v>37000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2</v>
      </c>
      <c r="BF40" s="113">
        <f>IF(P40=0,"",IF(BE40=0,"",(BE40/P40)))</f>
        <v>0.28571428571429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2</v>
      </c>
      <c r="BO40" s="120">
        <f>IF(P40=0,"",IF(BN40=0,"",(BN40/P40)))</f>
        <v>0.28571428571429</v>
      </c>
      <c r="BP40" s="121">
        <v>1</v>
      </c>
      <c r="BQ40" s="122">
        <f>IFERROR(BP40/BN40,"-")</f>
        <v>0.5</v>
      </c>
      <c r="BR40" s="123">
        <v>3000</v>
      </c>
      <c r="BS40" s="124">
        <f>IFERROR(BR40/BN40,"-")</f>
        <v>1500</v>
      </c>
      <c r="BT40" s="125">
        <v>1</v>
      </c>
      <c r="BU40" s="125"/>
      <c r="BV40" s="125"/>
      <c r="BW40" s="126">
        <v>1</v>
      </c>
      <c r="BX40" s="127">
        <f>IF(P40=0,"",IF(BW40=0,"",(BW40/P40)))</f>
        <v>0.14285714285714</v>
      </c>
      <c r="BY40" s="128">
        <v>1</v>
      </c>
      <c r="BZ40" s="129">
        <f>IFERROR(BY40/BW40,"-")</f>
        <v>1</v>
      </c>
      <c r="CA40" s="130">
        <v>10000</v>
      </c>
      <c r="CB40" s="131">
        <f>IFERROR(CA40/BW40,"-")</f>
        <v>10000</v>
      </c>
      <c r="CC40" s="132">
        <v>1</v>
      </c>
      <c r="CD40" s="132"/>
      <c r="CE40" s="132"/>
      <c r="CF40" s="133">
        <v>2</v>
      </c>
      <c r="CG40" s="134">
        <f>IF(P40=0,"",IF(CF40=0,"",(CF40/P40)))</f>
        <v>0.28571428571429</v>
      </c>
      <c r="CH40" s="135">
        <v>1</v>
      </c>
      <c r="CI40" s="136">
        <f>IFERROR(CH40/CF40,"-")</f>
        <v>0.5</v>
      </c>
      <c r="CJ40" s="137">
        <v>98000</v>
      </c>
      <c r="CK40" s="138">
        <f>IFERROR(CJ40/CF40,"-")</f>
        <v>49000</v>
      </c>
      <c r="CL40" s="139"/>
      <c r="CM40" s="139"/>
      <c r="CN40" s="139">
        <v>1</v>
      </c>
      <c r="CO40" s="140">
        <v>3</v>
      </c>
      <c r="CP40" s="141">
        <v>111000</v>
      </c>
      <c r="CQ40" s="141">
        <v>98000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0.14545454545455</v>
      </c>
      <c r="B41" s="203" t="s">
        <v>140</v>
      </c>
      <c r="C41" s="203"/>
      <c r="D41" s="203" t="s">
        <v>91</v>
      </c>
      <c r="E41" s="203" t="s">
        <v>92</v>
      </c>
      <c r="F41" s="203" t="s">
        <v>93</v>
      </c>
      <c r="G41" s="203" t="s">
        <v>141</v>
      </c>
      <c r="H41" s="90" t="s">
        <v>87</v>
      </c>
      <c r="I41" s="90" t="s">
        <v>142</v>
      </c>
      <c r="J41" s="188">
        <v>110000</v>
      </c>
      <c r="K41" s="81">
        <v>0</v>
      </c>
      <c r="L41" s="81">
        <v>0</v>
      </c>
      <c r="M41" s="81">
        <v>42</v>
      </c>
      <c r="N41" s="91">
        <v>3</v>
      </c>
      <c r="O41" s="92">
        <v>0</v>
      </c>
      <c r="P41" s="93">
        <f>N41+O41</f>
        <v>3</v>
      </c>
      <c r="Q41" s="82">
        <f>IFERROR(P41/M41,"-")</f>
        <v>0.071428571428571</v>
      </c>
      <c r="R41" s="81">
        <v>0</v>
      </c>
      <c r="S41" s="81">
        <v>0</v>
      </c>
      <c r="T41" s="82">
        <f>IFERROR(S41/(O41+P41),"-")</f>
        <v>0</v>
      </c>
      <c r="U41" s="182">
        <f>IFERROR(J41/SUM(P41:P42),"-")</f>
        <v>15714.285714286</v>
      </c>
      <c r="V41" s="84">
        <v>1</v>
      </c>
      <c r="W41" s="82">
        <f>IF(P41=0,"-",V41/P41)</f>
        <v>0.33333333333333</v>
      </c>
      <c r="X41" s="186">
        <v>8000</v>
      </c>
      <c r="Y41" s="187">
        <f>IFERROR(X41/P41,"-")</f>
        <v>2666.6666666667</v>
      </c>
      <c r="Z41" s="187">
        <f>IFERROR(X41/V41,"-")</f>
        <v>8000</v>
      </c>
      <c r="AA41" s="188">
        <f>SUM(X41:X42)-SUM(J41:J42)</f>
        <v>-94000</v>
      </c>
      <c r="AB41" s="85">
        <f>SUM(X41:X42)/SUM(J41:J42)</f>
        <v>0.14545454545455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0.33333333333333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1</v>
      </c>
      <c r="BX41" s="127">
        <f>IF(P41=0,"",IF(BW41=0,"",(BW41/P41)))</f>
        <v>0.33333333333333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>
        <v>1</v>
      </c>
      <c r="CG41" s="134">
        <f>IF(P41=0,"",IF(CF41=0,"",(CF41/P41)))</f>
        <v>0.33333333333333</v>
      </c>
      <c r="CH41" s="135">
        <v>1</v>
      </c>
      <c r="CI41" s="136">
        <f>IFERROR(CH41/CF41,"-")</f>
        <v>1</v>
      </c>
      <c r="CJ41" s="137">
        <v>8000</v>
      </c>
      <c r="CK41" s="138">
        <f>IFERROR(CJ41/CF41,"-")</f>
        <v>8000</v>
      </c>
      <c r="CL41" s="139"/>
      <c r="CM41" s="139">
        <v>1</v>
      </c>
      <c r="CN41" s="139"/>
      <c r="CO41" s="140">
        <v>1</v>
      </c>
      <c r="CP41" s="141">
        <v>8000</v>
      </c>
      <c r="CQ41" s="141">
        <v>8000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143</v>
      </c>
      <c r="C42" s="203"/>
      <c r="D42" s="203" t="s">
        <v>91</v>
      </c>
      <c r="E42" s="203" t="s">
        <v>92</v>
      </c>
      <c r="F42" s="203" t="s">
        <v>76</v>
      </c>
      <c r="G42" s="203"/>
      <c r="H42" s="90"/>
      <c r="I42" s="90"/>
      <c r="J42" s="188"/>
      <c r="K42" s="81">
        <v>0</v>
      </c>
      <c r="L42" s="81">
        <v>0</v>
      </c>
      <c r="M42" s="81">
        <v>17</v>
      </c>
      <c r="N42" s="91">
        <v>4</v>
      </c>
      <c r="O42" s="92">
        <v>0</v>
      </c>
      <c r="P42" s="93">
        <f>N42+O42</f>
        <v>4</v>
      </c>
      <c r="Q42" s="82">
        <f>IFERROR(P42/M42,"-")</f>
        <v>0.23529411764706</v>
      </c>
      <c r="R42" s="81">
        <v>0</v>
      </c>
      <c r="S42" s="81">
        <v>1</v>
      </c>
      <c r="T42" s="82">
        <f>IFERROR(S42/(O42+P42),"-")</f>
        <v>0.25</v>
      </c>
      <c r="U42" s="182"/>
      <c r="V42" s="84">
        <v>1</v>
      </c>
      <c r="W42" s="82">
        <f>IF(P42=0,"-",V42/P42)</f>
        <v>0.25</v>
      </c>
      <c r="X42" s="186">
        <v>8000</v>
      </c>
      <c r="Y42" s="187">
        <f>IFERROR(X42/P42,"-")</f>
        <v>2000</v>
      </c>
      <c r="Z42" s="187">
        <f>IFERROR(X42/V42,"-")</f>
        <v>8000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4</v>
      </c>
      <c r="BO42" s="120">
        <f>IF(P42=0,"",IF(BN42=0,"",(BN42/P42)))</f>
        <v>1</v>
      </c>
      <c r="BP42" s="121">
        <v>1</v>
      </c>
      <c r="BQ42" s="122">
        <f>IFERROR(BP42/BN42,"-")</f>
        <v>0.25</v>
      </c>
      <c r="BR42" s="123">
        <v>8000</v>
      </c>
      <c r="BS42" s="124">
        <f>IFERROR(BR42/BN42,"-")</f>
        <v>2000</v>
      </c>
      <c r="BT42" s="125"/>
      <c r="BU42" s="125">
        <v>1</v>
      </c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8000</v>
      </c>
      <c r="CQ42" s="141">
        <v>8000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0.069230769230769</v>
      </c>
      <c r="B43" s="203" t="s">
        <v>144</v>
      </c>
      <c r="C43" s="203"/>
      <c r="D43" s="203" t="s">
        <v>145</v>
      </c>
      <c r="E43" s="203" t="s">
        <v>84</v>
      </c>
      <c r="F43" s="203" t="s">
        <v>85</v>
      </c>
      <c r="G43" s="203" t="s">
        <v>146</v>
      </c>
      <c r="H43" s="90" t="s">
        <v>87</v>
      </c>
      <c r="I43" s="205" t="s">
        <v>147</v>
      </c>
      <c r="J43" s="188">
        <v>130000</v>
      </c>
      <c r="K43" s="81">
        <v>0</v>
      </c>
      <c r="L43" s="81">
        <v>0</v>
      </c>
      <c r="M43" s="81">
        <v>73</v>
      </c>
      <c r="N43" s="91">
        <v>3</v>
      </c>
      <c r="O43" s="92">
        <v>0</v>
      </c>
      <c r="P43" s="93">
        <f>N43+O43</f>
        <v>3</v>
      </c>
      <c r="Q43" s="82">
        <f>IFERROR(P43/M43,"-")</f>
        <v>0.041095890410959</v>
      </c>
      <c r="R43" s="81">
        <v>0</v>
      </c>
      <c r="S43" s="81">
        <v>0</v>
      </c>
      <c r="T43" s="82">
        <f>IFERROR(S43/(O43+P43),"-")</f>
        <v>0</v>
      </c>
      <c r="U43" s="182">
        <f>IFERROR(J43/SUM(P43:P44),"-")</f>
        <v>14444.444444444</v>
      </c>
      <c r="V43" s="84">
        <v>1</v>
      </c>
      <c r="W43" s="82">
        <f>IF(P43=0,"-",V43/P43)</f>
        <v>0.33333333333333</v>
      </c>
      <c r="X43" s="186">
        <v>9000</v>
      </c>
      <c r="Y43" s="187">
        <f>IFERROR(X43/P43,"-")</f>
        <v>3000</v>
      </c>
      <c r="Z43" s="187">
        <f>IFERROR(X43/V43,"-")</f>
        <v>9000</v>
      </c>
      <c r="AA43" s="188">
        <f>SUM(X43:X44)-SUM(J43:J44)</f>
        <v>-121000</v>
      </c>
      <c r="AB43" s="85">
        <f>SUM(X43:X44)/SUM(J43:J44)</f>
        <v>0.069230769230769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2</v>
      </c>
      <c r="BO43" s="120">
        <f>IF(P43=0,"",IF(BN43=0,"",(BN43/P43)))</f>
        <v>0.66666666666667</v>
      </c>
      <c r="BP43" s="121">
        <v>1</v>
      </c>
      <c r="BQ43" s="122">
        <f>IFERROR(BP43/BN43,"-")</f>
        <v>0.5</v>
      </c>
      <c r="BR43" s="123">
        <v>9000</v>
      </c>
      <c r="BS43" s="124">
        <f>IFERROR(BR43/BN43,"-")</f>
        <v>4500</v>
      </c>
      <c r="BT43" s="125"/>
      <c r="BU43" s="125"/>
      <c r="BV43" s="125">
        <v>1</v>
      </c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>
        <v>1</v>
      </c>
      <c r="CG43" s="134">
        <f>IF(P43=0,"",IF(CF43=0,"",(CF43/P43)))</f>
        <v>0.33333333333333</v>
      </c>
      <c r="CH43" s="135"/>
      <c r="CI43" s="136">
        <f>IFERROR(CH43/CF43,"-")</f>
        <v>0</v>
      </c>
      <c r="CJ43" s="137"/>
      <c r="CK43" s="138">
        <f>IFERROR(CJ43/CF43,"-")</f>
        <v>0</v>
      </c>
      <c r="CL43" s="139"/>
      <c r="CM43" s="139"/>
      <c r="CN43" s="139"/>
      <c r="CO43" s="140">
        <v>1</v>
      </c>
      <c r="CP43" s="141">
        <v>9000</v>
      </c>
      <c r="CQ43" s="141">
        <v>9000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148</v>
      </c>
      <c r="C44" s="203"/>
      <c r="D44" s="203" t="s">
        <v>145</v>
      </c>
      <c r="E44" s="203" t="s">
        <v>84</v>
      </c>
      <c r="F44" s="203" t="s">
        <v>76</v>
      </c>
      <c r="G44" s="203"/>
      <c r="H44" s="90"/>
      <c r="I44" s="90"/>
      <c r="J44" s="188"/>
      <c r="K44" s="81">
        <v>0</v>
      </c>
      <c r="L44" s="81">
        <v>0</v>
      </c>
      <c r="M44" s="81">
        <v>14</v>
      </c>
      <c r="N44" s="91">
        <v>6</v>
      </c>
      <c r="O44" s="92">
        <v>0</v>
      </c>
      <c r="P44" s="93">
        <f>N44+O44</f>
        <v>6</v>
      </c>
      <c r="Q44" s="82">
        <f>IFERROR(P44/M44,"-")</f>
        <v>0.42857142857143</v>
      </c>
      <c r="R44" s="81">
        <v>0</v>
      </c>
      <c r="S44" s="81">
        <v>1</v>
      </c>
      <c r="T44" s="82">
        <f>IFERROR(S44/(O44+P44),"-")</f>
        <v>0.16666666666667</v>
      </c>
      <c r="U44" s="182"/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5</v>
      </c>
      <c r="BO44" s="120">
        <f>IF(P44=0,"",IF(BN44=0,"",(BN44/P44)))</f>
        <v>0.83333333333333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>
        <v>1</v>
      </c>
      <c r="CG44" s="134">
        <f>IF(P44=0,"",IF(CF44=0,"",(CF44/P44)))</f>
        <v>0.16666666666667</v>
      </c>
      <c r="CH44" s="135"/>
      <c r="CI44" s="136">
        <f>IFERROR(CH44/CF44,"-")</f>
        <v>0</v>
      </c>
      <c r="CJ44" s="137"/>
      <c r="CK44" s="138">
        <f>IFERROR(CJ44/CF44,"-")</f>
        <v>0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>
        <f>AB45</f>
        <v>0.11538461538462</v>
      </c>
      <c r="B45" s="203" t="s">
        <v>149</v>
      </c>
      <c r="C45" s="203"/>
      <c r="D45" s="203" t="s">
        <v>112</v>
      </c>
      <c r="E45" s="203" t="s">
        <v>128</v>
      </c>
      <c r="F45" s="203" t="s">
        <v>64</v>
      </c>
      <c r="G45" s="203" t="s">
        <v>146</v>
      </c>
      <c r="H45" s="90" t="s">
        <v>87</v>
      </c>
      <c r="I45" s="204" t="s">
        <v>124</v>
      </c>
      <c r="J45" s="188">
        <v>130000</v>
      </c>
      <c r="K45" s="81">
        <v>0</v>
      </c>
      <c r="L45" s="81">
        <v>0</v>
      </c>
      <c r="M45" s="81">
        <v>29</v>
      </c>
      <c r="N45" s="91">
        <v>5</v>
      </c>
      <c r="O45" s="92">
        <v>0</v>
      </c>
      <c r="P45" s="93">
        <f>N45+O45</f>
        <v>5</v>
      </c>
      <c r="Q45" s="82">
        <f>IFERROR(P45/M45,"-")</f>
        <v>0.17241379310345</v>
      </c>
      <c r="R45" s="81">
        <v>0</v>
      </c>
      <c r="S45" s="81">
        <v>2</v>
      </c>
      <c r="T45" s="82">
        <f>IFERROR(S45/(O45+P45),"-")</f>
        <v>0.4</v>
      </c>
      <c r="U45" s="182">
        <f>IFERROR(J45/SUM(P45:P46),"-")</f>
        <v>13000</v>
      </c>
      <c r="V45" s="84">
        <v>1</v>
      </c>
      <c r="W45" s="82">
        <f>IF(P45=0,"-",V45/P45)</f>
        <v>0.2</v>
      </c>
      <c r="X45" s="186">
        <v>3000</v>
      </c>
      <c r="Y45" s="187">
        <f>IFERROR(X45/P45,"-")</f>
        <v>600</v>
      </c>
      <c r="Z45" s="187">
        <f>IFERROR(X45/V45,"-")</f>
        <v>3000</v>
      </c>
      <c r="AA45" s="188">
        <f>SUM(X45:X46)-SUM(J45:J46)</f>
        <v>-115000</v>
      </c>
      <c r="AB45" s="85">
        <f>SUM(X45:X46)/SUM(J45:J46)</f>
        <v>0.11538461538462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2</v>
      </c>
      <c r="BF45" s="113">
        <f>IF(P45=0,"",IF(BE45=0,"",(BE45/P45)))</f>
        <v>0.4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3</v>
      </c>
      <c r="BO45" s="120">
        <f>IF(P45=0,"",IF(BN45=0,"",(BN45/P45)))</f>
        <v>0.6</v>
      </c>
      <c r="BP45" s="121">
        <v>1</v>
      </c>
      <c r="BQ45" s="122">
        <f>IFERROR(BP45/BN45,"-")</f>
        <v>0.33333333333333</v>
      </c>
      <c r="BR45" s="123">
        <v>3000</v>
      </c>
      <c r="BS45" s="124">
        <f>IFERROR(BR45/BN45,"-")</f>
        <v>1000</v>
      </c>
      <c r="BT45" s="125">
        <v>1</v>
      </c>
      <c r="BU45" s="125"/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1</v>
      </c>
      <c r="CP45" s="141">
        <v>3000</v>
      </c>
      <c r="CQ45" s="141">
        <v>3000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150</v>
      </c>
      <c r="C46" s="203"/>
      <c r="D46" s="203" t="s">
        <v>112</v>
      </c>
      <c r="E46" s="203" t="s">
        <v>128</v>
      </c>
      <c r="F46" s="203" t="s">
        <v>76</v>
      </c>
      <c r="G46" s="203"/>
      <c r="H46" s="90"/>
      <c r="I46" s="90"/>
      <c r="J46" s="188"/>
      <c r="K46" s="81">
        <v>0</v>
      </c>
      <c r="L46" s="81">
        <v>0</v>
      </c>
      <c r="M46" s="81">
        <v>5</v>
      </c>
      <c r="N46" s="91">
        <v>5</v>
      </c>
      <c r="O46" s="92">
        <v>0</v>
      </c>
      <c r="P46" s="93">
        <f>N46+O46</f>
        <v>5</v>
      </c>
      <c r="Q46" s="82">
        <f>IFERROR(P46/M46,"-")</f>
        <v>1</v>
      </c>
      <c r="R46" s="81">
        <v>1</v>
      </c>
      <c r="S46" s="81">
        <v>0</v>
      </c>
      <c r="T46" s="82">
        <f>IFERROR(S46/(O46+P46),"-")</f>
        <v>0</v>
      </c>
      <c r="U46" s="182"/>
      <c r="V46" s="84">
        <v>1</v>
      </c>
      <c r="W46" s="82">
        <f>IF(P46=0,"-",V46/P46)</f>
        <v>0.2</v>
      </c>
      <c r="X46" s="186">
        <v>12000</v>
      </c>
      <c r="Y46" s="187">
        <f>IFERROR(X46/P46,"-")</f>
        <v>2400</v>
      </c>
      <c r="Z46" s="187">
        <f>IFERROR(X46/V46,"-")</f>
        <v>12000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4</v>
      </c>
      <c r="BO46" s="120">
        <f>IF(P46=0,"",IF(BN46=0,"",(BN46/P46)))</f>
        <v>0.8</v>
      </c>
      <c r="BP46" s="121">
        <v>1</v>
      </c>
      <c r="BQ46" s="122">
        <f>IFERROR(BP46/BN46,"-")</f>
        <v>0.25</v>
      </c>
      <c r="BR46" s="123">
        <v>12000</v>
      </c>
      <c r="BS46" s="124">
        <f>IFERROR(BR46/BN46,"-")</f>
        <v>3000</v>
      </c>
      <c r="BT46" s="125"/>
      <c r="BU46" s="125"/>
      <c r="BV46" s="125">
        <v>1</v>
      </c>
      <c r="BW46" s="126">
        <v>1</v>
      </c>
      <c r="BX46" s="127">
        <f>IF(P46=0,"",IF(BW46=0,"",(BW46/P46)))</f>
        <v>0.2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1</v>
      </c>
      <c r="CP46" s="141">
        <v>12000</v>
      </c>
      <c r="CQ46" s="141">
        <v>12000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0.15</v>
      </c>
      <c r="B47" s="203" t="s">
        <v>151</v>
      </c>
      <c r="C47" s="203"/>
      <c r="D47" s="203" t="s">
        <v>152</v>
      </c>
      <c r="E47" s="203" t="s">
        <v>84</v>
      </c>
      <c r="F47" s="203" t="s">
        <v>64</v>
      </c>
      <c r="G47" s="203" t="s">
        <v>153</v>
      </c>
      <c r="H47" s="90" t="s">
        <v>87</v>
      </c>
      <c r="I47" s="204" t="s">
        <v>154</v>
      </c>
      <c r="J47" s="188">
        <v>80000</v>
      </c>
      <c r="K47" s="81">
        <v>0</v>
      </c>
      <c r="L47" s="81">
        <v>0</v>
      </c>
      <c r="M47" s="81">
        <v>44</v>
      </c>
      <c r="N47" s="91">
        <v>2</v>
      </c>
      <c r="O47" s="92">
        <v>0</v>
      </c>
      <c r="P47" s="93">
        <f>N47+O47</f>
        <v>2</v>
      </c>
      <c r="Q47" s="82">
        <f>IFERROR(P47/M47,"-")</f>
        <v>0.045454545454545</v>
      </c>
      <c r="R47" s="81">
        <v>0</v>
      </c>
      <c r="S47" s="81">
        <v>1</v>
      </c>
      <c r="T47" s="82">
        <f>IFERROR(S47/(O47+P47),"-")</f>
        <v>0.5</v>
      </c>
      <c r="U47" s="182">
        <f>IFERROR(J47/SUM(P47:P48),"-")</f>
        <v>10000</v>
      </c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>
        <f>SUM(X47:X48)-SUM(J47:J48)</f>
        <v>-68000</v>
      </c>
      <c r="AB47" s="85">
        <f>SUM(X47:X48)/SUM(J47:J48)</f>
        <v>0.15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>
        <v>1</v>
      </c>
      <c r="AN47" s="101">
        <f>IF(P47=0,"",IF(AM47=0,"",(AM47/P47)))</f>
        <v>0.5</v>
      </c>
      <c r="AO47" s="100"/>
      <c r="AP47" s="102">
        <f>IFERROR(AP47/AM47,"-")</f>
        <v>0</v>
      </c>
      <c r="AQ47" s="103"/>
      <c r="AR47" s="104">
        <f>IFERROR(AQ47/AM47,"-")</f>
        <v>0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1</v>
      </c>
      <c r="BF47" s="113">
        <f>IF(P47=0,"",IF(BE47=0,"",(BE47/P47)))</f>
        <v>0.5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/>
      <c r="BO47" s="120">
        <f>IF(P47=0,"",IF(BN47=0,"",(BN47/P47)))</f>
        <v>0</v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155</v>
      </c>
      <c r="C48" s="203"/>
      <c r="D48" s="203" t="s">
        <v>152</v>
      </c>
      <c r="E48" s="203" t="s">
        <v>84</v>
      </c>
      <c r="F48" s="203" t="s">
        <v>76</v>
      </c>
      <c r="G48" s="203"/>
      <c r="H48" s="90"/>
      <c r="I48" s="90"/>
      <c r="J48" s="188"/>
      <c r="K48" s="81">
        <v>0</v>
      </c>
      <c r="L48" s="81">
        <v>0</v>
      </c>
      <c r="M48" s="81">
        <v>13</v>
      </c>
      <c r="N48" s="91">
        <v>6</v>
      </c>
      <c r="O48" s="92">
        <v>0</v>
      </c>
      <c r="P48" s="93">
        <f>N48+O48</f>
        <v>6</v>
      </c>
      <c r="Q48" s="82">
        <f>IFERROR(P48/M48,"-")</f>
        <v>0.46153846153846</v>
      </c>
      <c r="R48" s="81">
        <v>0</v>
      </c>
      <c r="S48" s="81">
        <v>2</v>
      </c>
      <c r="T48" s="82">
        <f>IFERROR(S48/(O48+P48),"-")</f>
        <v>0.33333333333333</v>
      </c>
      <c r="U48" s="182"/>
      <c r="V48" s="84">
        <v>1</v>
      </c>
      <c r="W48" s="82">
        <f>IF(P48=0,"-",V48/P48)</f>
        <v>0.16666666666667</v>
      </c>
      <c r="X48" s="186">
        <v>12000</v>
      </c>
      <c r="Y48" s="187">
        <f>IFERROR(X48/P48,"-")</f>
        <v>2000</v>
      </c>
      <c r="Z48" s="187">
        <f>IFERROR(X48/V48,"-")</f>
        <v>12000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>
        <v>1</v>
      </c>
      <c r="AW48" s="107">
        <f>IF(P48=0,"",IF(AV48=0,"",(AV48/P48)))</f>
        <v>0.16666666666667</v>
      </c>
      <c r="AX48" s="106"/>
      <c r="AY48" s="108">
        <f>IFERROR(AX48/AV48,"-")</f>
        <v>0</v>
      </c>
      <c r="AZ48" s="109"/>
      <c r="BA48" s="110">
        <f>IFERROR(AZ48/AV48,"-")</f>
        <v>0</v>
      </c>
      <c r="BB48" s="111"/>
      <c r="BC48" s="111"/>
      <c r="BD48" s="111"/>
      <c r="BE48" s="112">
        <v>1</v>
      </c>
      <c r="BF48" s="113">
        <f>IF(P48=0,"",IF(BE48=0,"",(BE48/P48)))</f>
        <v>0.16666666666667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3</v>
      </c>
      <c r="BO48" s="120">
        <f>IF(P48=0,"",IF(BN48=0,"",(BN48/P48)))</f>
        <v>0.5</v>
      </c>
      <c r="BP48" s="121">
        <v>1</v>
      </c>
      <c r="BQ48" s="122">
        <f>IFERROR(BP48/BN48,"-")</f>
        <v>0.33333333333333</v>
      </c>
      <c r="BR48" s="123">
        <v>12000</v>
      </c>
      <c r="BS48" s="124">
        <f>IFERROR(BR48/BN48,"-")</f>
        <v>4000</v>
      </c>
      <c r="BT48" s="125"/>
      <c r="BU48" s="125"/>
      <c r="BV48" s="125">
        <v>1</v>
      </c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>
        <v>1</v>
      </c>
      <c r="CG48" s="134">
        <f>IF(P48=0,"",IF(CF48=0,"",(CF48/P48)))</f>
        <v>0.16666666666667</v>
      </c>
      <c r="CH48" s="135"/>
      <c r="CI48" s="136">
        <f>IFERROR(CH48/CF48,"-")</f>
        <v>0</v>
      </c>
      <c r="CJ48" s="137"/>
      <c r="CK48" s="138">
        <f>IFERROR(CJ48/CF48,"-")</f>
        <v>0</v>
      </c>
      <c r="CL48" s="139"/>
      <c r="CM48" s="139"/>
      <c r="CN48" s="139"/>
      <c r="CO48" s="140">
        <v>1</v>
      </c>
      <c r="CP48" s="141">
        <v>12000</v>
      </c>
      <c r="CQ48" s="141">
        <v>12000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>
        <f>AB49</f>
        <v>12.8125</v>
      </c>
      <c r="B49" s="203" t="s">
        <v>156</v>
      </c>
      <c r="C49" s="203"/>
      <c r="D49" s="203" t="s">
        <v>112</v>
      </c>
      <c r="E49" s="203" t="s">
        <v>128</v>
      </c>
      <c r="F49" s="203" t="s">
        <v>85</v>
      </c>
      <c r="G49" s="203" t="s">
        <v>153</v>
      </c>
      <c r="H49" s="90" t="s">
        <v>87</v>
      </c>
      <c r="I49" s="204" t="s">
        <v>67</v>
      </c>
      <c r="J49" s="188">
        <v>80000</v>
      </c>
      <c r="K49" s="81">
        <v>0</v>
      </c>
      <c r="L49" s="81">
        <v>0</v>
      </c>
      <c r="M49" s="81">
        <v>25</v>
      </c>
      <c r="N49" s="91">
        <v>3</v>
      </c>
      <c r="O49" s="92">
        <v>0</v>
      </c>
      <c r="P49" s="93">
        <f>N49+O49</f>
        <v>3</v>
      </c>
      <c r="Q49" s="82">
        <f>IFERROR(P49/M49,"-")</f>
        <v>0.12</v>
      </c>
      <c r="R49" s="81">
        <v>1</v>
      </c>
      <c r="S49" s="81">
        <v>1</v>
      </c>
      <c r="T49" s="82">
        <f>IFERROR(S49/(O49+P49),"-")</f>
        <v>0.33333333333333</v>
      </c>
      <c r="U49" s="182">
        <f>IFERROR(J49/SUM(P49:P50),"-")</f>
        <v>11428.571428571</v>
      </c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>
        <f>SUM(X49:X50)-SUM(J49:J50)</f>
        <v>945000</v>
      </c>
      <c r="AB49" s="85">
        <f>SUM(X49:X50)/SUM(J49:J50)</f>
        <v>12.8125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0.33333333333333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1</v>
      </c>
      <c r="BO49" s="120">
        <f>IF(P49=0,"",IF(BN49=0,"",(BN49/P49)))</f>
        <v>0.33333333333333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1</v>
      </c>
      <c r="BX49" s="127">
        <f>IF(P49=0,"",IF(BW49=0,"",(BW49/P49)))</f>
        <v>0.33333333333333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157</v>
      </c>
      <c r="C50" s="203"/>
      <c r="D50" s="203" t="s">
        <v>112</v>
      </c>
      <c r="E50" s="203" t="s">
        <v>128</v>
      </c>
      <c r="F50" s="203" t="s">
        <v>76</v>
      </c>
      <c r="G50" s="203"/>
      <c r="H50" s="90"/>
      <c r="I50" s="90"/>
      <c r="J50" s="188"/>
      <c r="K50" s="81">
        <v>0</v>
      </c>
      <c r="L50" s="81">
        <v>0</v>
      </c>
      <c r="M50" s="81">
        <v>9</v>
      </c>
      <c r="N50" s="91">
        <v>4</v>
      </c>
      <c r="O50" s="92">
        <v>0</v>
      </c>
      <c r="P50" s="93">
        <f>N50+O50</f>
        <v>4</v>
      </c>
      <c r="Q50" s="82">
        <f>IFERROR(P50/M50,"-")</f>
        <v>0.44444444444444</v>
      </c>
      <c r="R50" s="81">
        <v>2</v>
      </c>
      <c r="S50" s="81">
        <v>2</v>
      </c>
      <c r="T50" s="82">
        <f>IFERROR(S50/(O50+P50),"-")</f>
        <v>0.5</v>
      </c>
      <c r="U50" s="182"/>
      <c r="V50" s="84">
        <v>3</v>
      </c>
      <c r="W50" s="82">
        <f>IF(P50=0,"-",V50/P50)</f>
        <v>0.75</v>
      </c>
      <c r="X50" s="186">
        <v>1025000</v>
      </c>
      <c r="Y50" s="187">
        <f>IFERROR(X50/P50,"-")</f>
        <v>256250</v>
      </c>
      <c r="Z50" s="187">
        <f>IFERROR(X50/V50,"-")</f>
        <v>341666.66666667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1</v>
      </c>
      <c r="BF50" s="113">
        <f>IF(P50=0,"",IF(BE50=0,"",(BE50/P50)))</f>
        <v>0.25</v>
      </c>
      <c r="BG50" s="112">
        <v>1</v>
      </c>
      <c r="BH50" s="114">
        <f>IFERROR(BG50/BE50,"-")</f>
        <v>1</v>
      </c>
      <c r="BI50" s="115">
        <v>448000</v>
      </c>
      <c r="BJ50" s="116">
        <f>IFERROR(BI50/BE50,"-")</f>
        <v>448000</v>
      </c>
      <c r="BK50" s="117"/>
      <c r="BL50" s="117"/>
      <c r="BM50" s="117">
        <v>1</v>
      </c>
      <c r="BN50" s="119">
        <v>2</v>
      </c>
      <c r="BO50" s="120">
        <f>IF(P50=0,"",IF(BN50=0,"",(BN50/P50)))</f>
        <v>0.5</v>
      </c>
      <c r="BP50" s="121">
        <v>1</v>
      </c>
      <c r="BQ50" s="122">
        <f>IFERROR(BP50/BN50,"-")</f>
        <v>0.5</v>
      </c>
      <c r="BR50" s="123">
        <v>129000</v>
      </c>
      <c r="BS50" s="124">
        <f>IFERROR(BR50/BN50,"-")</f>
        <v>64500</v>
      </c>
      <c r="BT50" s="125"/>
      <c r="BU50" s="125"/>
      <c r="BV50" s="125">
        <v>1</v>
      </c>
      <c r="BW50" s="126">
        <v>1</v>
      </c>
      <c r="BX50" s="127">
        <f>IF(P50=0,"",IF(BW50=0,"",(BW50/P50)))</f>
        <v>0.25</v>
      </c>
      <c r="BY50" s="128">
        <v>1</v>
      </c>
      <c r="BZ50" s="129">
        <f>IFERROR(BY50/BW50,"-")</f>
        <v>1</v>
      </c>
      <c r="CA50" s="130">
        <v>448000</v>
      </c>
      <c r="CB50" s="131">
        <f>IFERROR(CA50/BW50,"-")</f>
        <v>448000</v>
      </c>
      <c r="CC50" s="132"/>
      <c r="CD50" s="132"/>
      <c r="CE50" s="132">
        <v>1</v>
      </c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3</v>
      </c>
      <c r="CP50" s="141">
        <v>1025000</v>
      </c>
      <c r="CQ50" s="141">
        <v>448000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>
        <f>AB51</f>
        <v>22.6401</v>
      </c>
      <c r="B51" s="203" t="s">
        <v>158</v>
      </c>
      <c r="C51" s="203"/>
      <c r="D51" s="203" t="s">
        <v>76</v>
      </c>
      <c r="E51" s="203" t="s">
        <v>84</v>
      </c>
      <c r="F51" s="203" t="s">
        <v>93</v>
      </c>
      <c r="G51" s="203" t="s">
        <v>159</v>
      </c>
      <c r="H51" s="90" t="s">
        <v>160</v>
      </c>
      <c r="I51" s="204" t="s">
        <v>67</v>
      </c>
      <c r="J51" s="188">
        <v>50000</v>
      </c>
      <c r="K51" s="81">
        <v>0</v>
      </c>
      <c r="L51" s="81">
        <v>0</v>
      </c>
      <c r="M51" s="81">
        <v>22</v>
      </c>
      <c r="N51" s="91">
        <v>2</v>
      </c>
      <c r="O51" s="92">
        <v>0</v>
      </c>
      <c r="P51" s="93">
        <f>N51+O51</f>
        <v>2</v>
      </c>
      <c r="Q51" s="82">
        <f>IFERROR(P51/M51,"-")</f>
        <v>0.090909090909091</v>
      </c>
      <c r="R51" s="81">
        <v>0</v>
      </c>
      <c r="S51" s="81">
        <v>2</v>
      </c>
      <c r="T51" s="82">
        <f>IFERROR(S51/(O51+P51),"-")</f>
        <v>1</v>
      </c>
      <c r="U51" s="182">
        <f>IFERROR(J51/SUM(P51:P52),"-")</f>
        <v>16666.666666667</v>
      </c>
      <c r="V51" s="84">
        <v>1</v>
      </c>
      <c r="W51" s="82">
        <f>IF(P51=0,"-",V51/P51)</f>
        <v>0.5</v>
      </c>
      <c r="X51" s="186">
        <v>4000</v>
      </c>
      <c r="Y51" s="187">
        <f>IFERROR(X51/P51,"-")</f>
        <v>2000</v>
      </c>
      <c r="Z51" s="187">
        <f>IFERROR(X51/V51,"-")</f>
        <v>4000</v>
      </c>
      <c r="AA51" s="188">
        <f>SUM(X51:X52)-SUM(J51:J52)</f>
        <v>1082005</v>
      </c>
      <c r="AB51" s="85">
        <f>SUM(X51:X52)/SUM(J51:J52)</f>
        <v>22.6401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>
        <v>1</v>
      </c>
      <c r="AN51" s="101">
        <f>IF(P51=0,"",IF(AM51=0,"",(AM51/P51)))</f>
        <v>0.5</v>
      </c>
      <c r="AO51" s="100"/>
      <c r="AP51" s="102">
        <f>IFERROR(AP51/AM51,"-")</f>
        <v>0</v>
      </c>
      <c r="AQ51" s="103"/>
      <c r="AR51" s="104">
        <f>IFERROR(AQ51/AM51,"-")</f>
        <v>0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1</v>
      </c>
      <c r="BO51" s="120">
        <f>IF(P51=0,"",IF(BN51=0,"",(BN51/P51)))</f>
        <v>0.5</v>
      </c>
      <c r="BP51" s="121">
        <v>1</v>
      </c>
      <c r="BQ51" s="122">
        <f>IFERROR(BP51/BN51,"-")</f>
        <v>1</v>
      </c>
      <c r="BR51" s="123">
        <v>4000</v>
      </c>
      <c r="BS51" s="124">
        <f>IFERROR(BR51/BN51,"-")</f>
        <v>4000</v>
      </c>
      <c r="BT51" s="125"/>
      <c r="BU51" s="125">
        <v>1</v>
      </c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1</v>
      </c>
      <c r="CP51" s="141">
        <v>4000</v>
      </c>
      <c r="CQ51" s="141">
        <v>4000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161</v>
      </c>
      <c r="C52" s="203"/>
      <c r="D52" s="203" t="s">
        <v>76</v>
      </c>
      <c r="E52" s="203" t="s">
        <v>84</v>
      </c>
      <c r="F52" s="203" t="s">
        <v>76</v>
      </c>
      <c r="G52" s="203"/>
      <c r="H52" s="90"/>
      <c r="I52" s="90"/>
      <c r="J52" s="188"/>
      <c r="K52" s="81">
        <v>0</v>
      </c>
      <c r="L52" s="81">
        <v>0</v>
      </c>
      <c r="M52" s="81">
        <v>3</v>
      </c>
      <c r="N52" s="91">
        <v>1</v>
      </c>
      <c r="O52" s="92">
        <v>0</v>
      </c>
      <c r="P52" s="93">
        <f>N52+O52</f>
        <v>1</v>
      </c>
      <c r="Q52" s="82">
        <f>IFERROR(P52/M52,"-")</f>
        <v>0.33333333333333</v>
      </c>
      <c r="R52" s="81">
        <v>1</v>
      </c>
      <c r="S52" s="81">
        <v>0</v>
      </c>
      <c r="T52" s="82">
        <f>IFERROR(S52/(O52+P52),"-")</f>
        <v>0</v>
      </c>
      <c r="U52" s="182"/>
      <c r="V52" s="84">
        <v>1</v>
      </c>
      <c r="W52" s="82">
        <f>IF(P52=0,"-",V52/P52)</f>
        <v>1</v>
      </c>
      <c r="X52" s="186">
        <v>1128005</v>
      </c>
      <c r="Y52" s="187">
        <f>IFERROR(X52/P52,"-")</f>
        <v>1128005</v>
      </c>
      <c r="Z52" s="187">
        <f>IFERROR(X52/V52,"-")</f>
        <v>1128005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>
        <v>1</v>
      </c>
      <c r="BX52" s="127">
        <f>IF(P52=0,"",IF(BW52=0,"",(BW52/P52)))</f>
        <v>1</v>
      </c>
      <c r="BY52" s="128">
        <v>1</v>
      </c>
      <c r="BZ52" s="129">
        <f>IFERROR(BY52/BW52,"-")</f>
        <v>1</v>
      </c>
      <c r="CA52" s="130">
        <v>1128005</v>
      </c>
      <c r="CB52" s="131">
        <f>IFERROR(CA52/BW52,"-")</f>
        <v>1128005</v>
      </c>
      <c r="CC52" s="132"/>
      <c r="CD52" s="132"/>
      <c r="CE52" s="132">
        <v>1</v>
      </c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1</v>
      </c>
      <c r="CP52" s="141">
        <v>1128005</v>
      </c>
      <c r="CQ52" s="141">
        <v>1128005</v>
      </c>
      <c r="CR52" s="141"/>
      <c r="CS52" s="142" t="str">
        <f>IF(AND(CQ52=0,CR52=0),"",IF(AND(CQ52&lt;=100000,CR52&lt;=100000),"",IF(CQ52/CP52&gt;0.7,"男高",IF(CR52/CP52&gt;0.7,"女高",""))))</f>
        <v>男高</v>
      </c>
    </row>
    <row r="53" spans="1:98">
      <c r="A53" s="80">
        <f>AB53</f>
        <v>0.16</v>
      </c>
      <c r="B53" s="203" t="s">
        <v>162</v>
      </c>
      <c r="C53" s="203"/>
      <c r="D53" s="203" t="s">
        <v>76</v>
      </c>
      <c r="E53" s="203" t="s">
        <v>128</v>
      </c>
      <c r="F53" s="203" t="s">
        <v>85</v>
      </c>
      <c r="G53" s="203" t="s">
        <v>163</v>
      </c>
      <c r="H53" s="90" t="s">
        <v>160</v>
      </c>
      <c r="I53" s="90" t="s">
        <v>164</v>
      </c>
      <c r="J53" s="188">
        <v>50000</v>
      </c>
      <c r="K53" s="81">
        <v>0</v>
      </c>
      <c r="L53" s="81">
        <v>0</v>
      </c>
      <c r="M53" s="81">
        <v>29</v>
      </c>
      <c r="N53" s="91">
        <v>3</v>
      </c>
      <c r="O53" s="92">
        <v>0</v>
      </c>
      <c r="P53" s="93">
        <f>N53+O53</f>
        <v>3</v>
      </c>
      <c r="Q53" s="82">
        <f>IFERROR(P53/M53,"-")</f>
        <v>0.10344827586207</v>
      </c>
      <c r="R53" s="81">
        <v>1</v>
      </c>
      <c r="S53" s="81">
        <v>1</v>
      </c>
      <c r="T53" s="82">
        <f>IFERROR(S53/(O53+P53),"-")</f>
        <v>0.33333333333333</v>
      </c>
      <c r="U53" s="182">
        <f>IFERROR(J53/SUM(P53:P54),"-")</f>
        <v>8333.3333333333</v>
      </c>
      <c r="V53" s="84">
        <v>1</v>
      </c>
      <c r="W53" s="82">
        <f>IF(P53=0,"-",V53/P53)</f>
        <v>0.33333333333333</v>
      </c>
      <c r="X53" s="186">
        <v>8000</v>
      </c>
      <c r="Y53" s="187">
        <f>IFERROR(X53/P53,"-")</f>
        <v>2666.6666666667</v>
      </c>
      <c r="Z53" s="187">
        <f>IFERROR(X53/V53,"-")</f>
        <v>8000</v>
      </c>
      <c r="AA53" s="188">
        <f>SUM(X53:X54)-SUM(J53:J54)</f>
        <v>-42000</v>
      </c>
      <c r="AB53" s="85">
        <f>SUM(X53:X54)/SUM(J53:J54)</f>
        <v>0.16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>
        <v>2</v>
      </c>
      <c r="AN53" s="101">
        <f>IF(P53=0,"",IF(AM53=0,"",(AM53/P53)))</f>
        <v>0.66666666666667</v>
      </c>
      <c r="AO53" s="100"/>
      <c r="AP53" s="102">
        <f>IFERROR(AP53/AM53,"-")</f>
        <v>0</v>
      </c>
      <c r="AQ53" s="103"/>
      <c r="AR53" s="104">
        <f>IFERROR(AQ53/AM53,"-")</f>
        <v>0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>
        <v>1</v>
      </c>
      <c r="BX53" s="127">
        <f>IF(P53=0,"",IF(BW53=0,"",(BW53/P53)))</f>
        <v>0.33333333333333</v>
      </c>
      <c r="BY53" s="128">
        <v>1</v>
      </c>
      <c r="BZ53" s="129">
        <f>IFERROR(BY53/BW53,"-")</f>
        <v>1</v>
      </c>
      <c r="CA53" s="130">
        <v>8000</v>
      </c>
      <c r="CB53" s="131">
        <f>IFERROR(CA53/BW53,"-")</f>
        <v>8000</v>
      </c>
      <c r="CC53" s="132"/>
      <c r="CD53" s="132">
        <v>1</v>
      </c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1</v>
      </c>
      <c r="CP53" s="141">
        <v>8000</v>
      </c>
      <c r="CQ53" s="141">
        <v>8000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165</v>
      </c>
      <c r="C54" s="203"/>
      <c r="D54" s="203" t="s">
        <v>76</v>
      </c>
      <c r="E54" s="203" t="s">
        <v>128</v>
      </c>
      <c r="F54" s="203" t="s">
        <v>76</v>
      </c>
      <c r="G54" s="203"/>
      <c r="H54" s="90"/>
      <c r="I54" s="90"/>
      <c r="J54" s="188"/>
      <c r="K54" s="81">
        <v>0</v>
      </c>
      <c r="L54" s="81">
        <v>0</v>
      </c>
      <c r="M54" s="81">
        <v>80</v>
      </c>
      <c r="N54" s="91">
        <v>3</v>
      </c>
      <c r="O54" s="92">
        <v>0</v>
      </c>
      <c r="P54" s="93">
        <f>N54+O54</f>
        <v>3</v>
      </c>
      <c r="Q54" s="82">
        <f>IFERROR(P54/M54,"-")</f>
        <v>0.0375</v>
      </c>
      <c r="R54" s="81">
        <v>0</v>
      </c>
      <c r="S54" s="81">
        <v>0</v>
      </c>
      <c r="T54" s="82">
        <f>IFERROR(S54/(O54+P54),"-")</f>
        <v>0</v>
      </c>
      <c r="U54" s="182"/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>
        <v>1</v>
      </c>
      <c r="AN54" s="101">
        <f>IF(P54=0,"",IF(AM54=0,"",(AM54/P54)))</f>
        <v>0.33333333333333</v>
      </c>
      <c r="AO54" s="100"/>
      <c r="AP54" s="102">
        <f>IFERROR(AP54/AM54,"-")</f>
        <v>0</v>
      </c>
      <c r="AQ54" s="103"/>
      <c r="AR54" s="104">
        <f>IFERROR(AQ54/AM54,"-")</f>
        <v>0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2</v>
      </c>
      <c r="BO54" s="120">
        <f>IF(P54=0,"",IF(BN54=0,"",(BN54/P54)))</f>
        <v>0.66666666666667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>
        <f>AB55</f>
        <v>0.02</v>
      </c>
      <c r="B55" s="203" t="s">
        <v>166</v>
      </c>
      <c r="C55" s="203"/>
      <c r="D55" s="203" t="s">
        <v>167</v>
      </c>
      <c r="E55" s="203" t="s">
        <v>168</v>
      </c>
      <c r="F55" s="203" t="s">
        <v>64</v>
      </c>
      <c r="G55" s="203" t="s">
        <v>169</v>
      </c>
      <c r="H55" s="90" t="s">
        <v>170</v>
      </c>
      <c r="I55" s="204" t="s">
        <v>81</v>
      </c>
      <c r="J55" s="188">
        <v>250000</v>
      </c>
      <c r="K55" s="81">
        <v>0</v>
      </c>
      <c r="L55" s="81">
        <v>0</v>
      </c>
      <c r="M55" s="81">
        <v>79</v>
      </c>
      <c r="N55" s="91">
        <v>5</v>
      </c>
      <c r="O55" s="92">
        <v>0</v>
      </c>
      <c r="P55" s="93">
        <f>N55+O55</f>
        <v>5</v>
      </c>
      <c r="Q55" s="82">
        <f>IFERROR(P55/M55,"-")</f>
        <v>0.063291139240506</v>
      </c>
      <c r="R55" s="81">
        <v>0</v>
      </c>
      <c r="S55" s="81">
        <v>0</v>
      </c>
      <c r="T55" s="82">
        <f>IFERROR(S55/(O55+P55),"-")</f>
        <v>0</v>
      </c>
      <c r="U55" s="182">
        <f>IFERROR(J55/SUM(P55:P56),"-")</f>
        <v>22727.272727273</v>
      </c>
      <c r="V55" s="84">
        <v>1</v>
      </c>
      <c r="W55" s="82">
        <f>IF(P55=0,"-",V55/P55)</f>
        <v>0.2</v>
      </c>
      <c r="X55" s="186">
        <v>5000</v>
      </c>
      <c r="Y55" s="187">
        <f>IFERROR(X55/P55,"-")</f>
        <v>1000</v>
      </c>
      <c r="Z55" s="187">
        <f>IFERROR(X55/V55,"-")</f>
        <v>5000</v>
      </c>
      <c r="AA55" s="188">
        <f>SUM(X55:X56)-SUM(J55:J56)</f>
        <v>-245000</v>
      </c>
      <c r="AB55" s="85">
        <f>SUM(X55:X56)/SUM(J55:J56)</f>
        <v>0.02</v>
      </c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1</v>
      </c>
      <c r="BF55" s="113">
        <f>IF(P55=0,"",IF(BE55=0,"",(BE55/P55)))</f>
        <v>0.2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>
        <v>3</v>
      </c>
      <c r="BO55" s="120">
        <f>IF(P55=0,"",IF(BN55=0,"",(BN55/P55)))</f>
        <v>0.6</v>
      </c>
      <c r="BP55" s="121">
        <v>1</v>
      </c>
      <c r="BQ55" s="122">
        <f>IFERROR(BP55/BN55,"-")</f>
        <v>0.33333333333333</v>
      </c>
      <c r="BR55" s="123">
        <v>5000</v>
      </c>
      <c r="BS55" s="124">
        <f>IFERROR(BR55/BN55,"-")</f>
        <v>1666.6666666667</v>
      </c>
      <c r="BT55" s="125">
        <v>1</v>
      </c>
      <c r="BU55" s="125"/>
      <c r="BV55" s="125"/>
      <c r="BW55" s="126">
        <v>1</v>
      </c>
      <c r="BX55" s="127">
        <f>IF(P55=0,"",IF(BW55=0,"",(BW55/P55)))</f>
        <v>0.2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1</v>
      </c>
      <c r="CP55" s="141">
        <v>5000</v>
      </c>
      <c r="CQ55" s="141">
        <v>5000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171</v>
      </c>
      <c r="C56" s="203"/>
      <c r="D56" s="203" t="s">
        <v>167</v>
      </c>
      <c r="E56" s="203" t="s">
        <v>168</v>
      </c>
      <c r="F56" s="203" t="s">
        <v>76</v>
      </c>
      <c r="G56" s="203"/>
      <c r="H56" s="90"/>
      <c r="I56" s="90"/>
      <c r="J56" s="188"/>
      <c r="K56" s="81">
        <v>0</v>
      </c>
      <c r="L56" s="81">
        <v>0</v>
      </c>
      <c r="M56" s="81">
        <v>10</v>
      </c>
      <c r="N56" s="91">
        <v>6</v>
      </c>
      <c r="O56" s="92">
        <v>0</v>
      </c>
      <c r="P56" s="93">
        <f>N56+O56</f>
        <v>6</v>
      </c>
      <c r="Q56" s="82">
        <f>IFERROR(P56/M56,"-")</f>
        <v>0.6</v>
      </c>
      <c r="R56" s="81">
        <v>0</v>
      </c>
      <c r="S56" s="81">
        <v>1</v>
      </c>
      <c r="T56" s="82">
        <f>IFERROR(S56/(O56+P56),"-")</f>
        <v>0.16666666666667</v>
      </c>
      <c r="U56" s="182"/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>
        <v>2</v>
      </c>
      <c r="BO56" s="120">
        <f>IF(P56=0,"",IF(BN56=0,"",(BN56/P56)))</f>
        <v>0.33333333333333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4</v>
      </c>
      <c r="BX56" s="127">
        <f>IF(P56=0,"",IF(BW56=0,"",(BW56/P56)))</f>
        <v>0.66666666666667</v>
      </c>
      <c r="BY56" s="128"/>
      <c r="BZ56" s="129">
        <f>IFERROR(BY56/BW56,"-")</f>
        <v>0</v>
      </c>
      <c r="CA56" s="130"/>
      <c r="CB56" s="131">
        <f>IFERROR(CA56/BW56,"-")</f>
        <v>0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>
        <f>AB57</f>
        <v>0.093333333333333</v>
      </c>
      <c r="B57" s="203" t="s">
        <v>172</v>
      </c>
      <c r="C57" s="203"/>
      <c r="D57" s="203" t="s">
        <v>115</v>
      </c>
      <c r="E57" s="203" t="s">
        <v>173</v>
      </c>
      <c r="F57" s="203" t="s">
        <v>93</v>
      </c>
      <c r="G57" s="203" t="s">
        <v>169</v>
      </c>
      <c r="H57" s="90" t="s">
        <v>87</v>
      </c>
      <c r="I57" s="205" t="s">
        <v>88</v>
      </c>
      <c r="J57" s="188">
        <v>150000</v>
      </c>
      <c r="K57" s="81">
        <v>0</v>
      </c>
      <c r="L57" s="81">
        <v>0</v>
      </c>
      <c r="M57" s="81">
        <v>41</v>
      </c>
      <c r="N57" s="91">
        <v>0</v>
      </c>
      <c r="O57" s="92">
        <v>0</v>
      </c>
      <c r="P57" s="93">
        <f>N57+O57</f>
        <v>0</v>
      </c>
      <c r="Q57" s="82">
        <f>IFERROR(P57/M57,"-")</f>
        <v>0</v>
      </c>
      <c r="R57" s="81">
        <v>0</v>
      </c>
      <c r="S57" s="81">
        <v>0</v>
      </c>
      <c r="T57" s="82" t="str">
        <f>IFERROR(S57/(O57+P57),"-")</f>
        <v>-</v>
      </c>
      <c r="U57" s="182">
        <f>IFERROR(J57/SUM(P57:P58),"-")</f>
        <v>25000</v>
      </c>
      <c r="V57" s="84">
        <v>0</v>
      </c>
      <c r="W57" s="82" t="str">
        <f>IF(P57=0,"-",V57/P57)</f>
        <v>-</v>
      </c>
      <c r="X57" s="186">
        <v>0</v>
      </c>
      <c r="Y57" s="187" t="str">
        <f>IFERROR(X57/P57,"-")</f>
        <v>-</v>
      </c>
      <c r="Z57" s="187" t="str">
        <f>IFERROR(X57/V57,"-")</f>
        <v>-</v>
      </c>
      <c r="AA57" s="188">
        <f>SUM(X57:X58)-SUM(J57:J58)</f>
        <v>-136000</v>
      </c>
      <c r="AB57" s="85">
        <f>SUM(X57:X58)/SUM(J57:J58)</f>
        <v>0.093333333333333</v>
      </c>
      <c r="AC57" s="79"/>
      <c r="AD57" s="94"/>
      <c r="AE57" s="95" t="str">
        <f>IF(P57=0,"",IF(AD57=0,"",(AD57/P57)))</f>
        <v/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 t="str">
        <f>IF(P57=0,"",IF(AM57=0,"",(AM57/P57)))</f>
        <v/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 t="str">
        <f>IF(P57=0,"",IF(AV57=0,"",(AV57/P57)))</f>
        <v/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 t="str">
        <f>IF(P57=0,"",IF(BE57=0,"",(BE57/P57)))</f>
        <v/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 t="str">
        <f>IF(P57=0,"",IF(BN57=0,"",(BN57/P57)))</f>
        <v/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 t="str">
        <f>IF(P57=0,"",IF(BW57=0,"",(BW57/P57)))</f>
        <v/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 t="str">
        <f>IF(P57=0,"",IF(CF57=0,"",(CF57/P57)))</f>
        <v/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174</v>
      </c>
      <c r="C58" s="203"/>
      <c r="D58" s="203" t="s">
        <v>115</v>
      </c>
      <c r="E58" s="203" t="s">
        <v>173</v>
      </c>
      <c r="F58" s="203" t="s">
        <v>76</v>
      </c>
      <c r="G58" s="203"/>
      <c r="H58" s="90"/>
      <c r="I58" s="90"/>
      <c r="J58" s="188"/>
      <c r="K58" s="81">
        <v>0</v>
      </c>
      <c r="L58" s="81">
        <v>0</v>
      </c>
      <c r="M58" s="81">
        <v>10</v>
      </c>
      <c r="N58" s="91">
        <v>6</v>
      </c>
      <c r="O58" s="92">
        <v>0</v>
      </c>
      <c r="P58" s="93">
        <f>N58+O58</f>
        <v>6</v>
      </c>
      <c r="Q58" s="82">
        <f>IFERROR(P58/M58,"-")</f>
        <v>0.6</v>
      </c>
      <c r="R58" s="81">
        <v>0</v>
      </c>
      <c r="S58" s="81">
        <v>0</v>
      </c>
      <c r="T58" s="82">
        <f>IFERROR(S58/(O58+P58),"-")</f>
        <v>0</v>
      </c>
      <c r="U58" s="182"/>
      <c r="V58" s="84">
        <v>1</v>
      </c>
      <c r="W58" s="82">
        <f>IF(P58=0,"-",V58/P58)</f>
        <v>0.16666666666667</v>
      </c>
      <c r="X58" s="186">
        <v>14000</v>
      </c>
      <c r="Y58" s="187">
        <f>IFERROR(X58/P58,"-")</f>
        <v>2333.3333333333</v>
      </c>
      <c r="Z58" s="187">
        <f>IFERROR(X58/V58,"-")</f>
        <v>14000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6</v>
      </c>
      <c r="BO58" s="120">
        <f>IF(P58=0,"",IF(BN58=0,"",(BN58/P58)))</f>
        <v>1</v>
      </c>
      <c r="BP58" s="121">
        <v>1</v>
      </c>
      <c r="BQ58" s="122">
        <f>IFERROR(BP58/BN58,"-")</f>
        <v>0.16666666666667</v>
      </c>
      <c r="BR58" s="123">
        <v>14000</v>
      </c>
      <c r="BS58" s="124">
        <f>IFERROR(BR58/BN58,"-")</f>
        <v>2333.3333333333</v>
      </c>
      <c r="BT58" s="125"/>
      <c r="BU58" s="125"/>
      <c r="BV58" s="125">
        <v>1</v>
      </c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1</v>
      </c>
      <c r="CP58" s="141">
        <v>14000</v>
      </c>
      <c r="CQ58" s="141">
        <v>14000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>
        <f>AB59</f>
        <v>0.35263157894737</v>
      </c>
      <c r="B59" s="203" t="s">
        <v>175</v>
      </c>
      <c r="C59" s="203"/>
      <c r="D59" s="203" t="s">
        <v>176</v>
      </c>
      <c r="E59" s="203" t="s">
        <v>177</v>
      </c>
      <c r="F59" s="203" t="s">
        <v>64</v>
      </c>
      <c r="G59" s="203" t="s">
        <v>178</v>
      </c>
      <c r="H59" s="90" t="s">
        <v>66</v>
      </c>
      <c r="I59" s="90"/>
      <c r="J59" s="188">
        <v>190000</v>
      </c>
      <c r="K59" s="81">
        <v>0</v>
      </c>
      <c r="L59" s="81">
        <v>0</v>
      </c>
      <c r="M59" s="81">
        <v>74</v>
      </c>
      <c r="N59" s="91">
        <v>8</v>
      </c>
      <c r="O59" s="92">
        <v>0</v>
      </c>
      <c r="P59" s="93">
        <f>N59+O59</f>
        <v>8</v>
      </c>
      <c r="Q59" s="82">
        <f>IFERROR(P59/M59,"-")</f>
        <v>0.10810810810811</v>
      </c>
      <c r="R59" s="81">
        <v>1</v>
      </c>
      <c r="S59" s="81">
        <v>6</v>
      </c>
      <c r="T59" s="82">
        <f>IFERROR(S59/(O59+P59),"-")</f>
        <v>0.75</v>
      </c>
      <c r="U59" s="182">
        <f>IFERROR(J59/SUM(P59:P60),"-")</f>
        <v>15833.333333333</v>
      </c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>
        <f>SUM(X59:X60)-SUM(J59:J60)</f>
        <v>-123000</v>
      </c>
      <c r="AB59" s="85">
        <f>SUM(X59:X60)/SUM(J59:J60)</f>
        <v>0.35263157894737</v>
      </c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>
        <v>4</v>
      </c>
      <c r="BF59" s="113">
        <f>IF(P59=0,"",IF(BE59=0,"",(BE59/P59)))</f>
        <v>0.5</v>
      </c>
      <c r="BG59" s="112"/>
      <c r="BH59" s="114">
        <f>IFERROR(BG59/BE59,"-")</f>
        <v>0</v>
      </c>
      <c r="BI59" s="115"/>
      <c r="BJ59" s="116">
        <f>IFERROR(BI59/BE59,"-")</f>
        <v>0</v>
      </c>
      <c r="BK59" s="117"/>
      <c r="BL59" s="117"/>
      <c r="BM59" s="117"/>
      <c r="BN59" s="119">
        <v>3</v>
      </c>
      <c r="BO59" s="120">
        <f>IF(P59=0,"",IF(BN59=0,"",(BN59/P59)))</f>
        <v>0.375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>
        <v>1</v>
      </c>
      <c r="BX59" s="127">
        <f>IF(P59=0,"",IF(BW59=0,"",(BW59/P59)))</f>
        <v>0.125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179</v>
      </c>
      <c r="C60" s="203"/>
      <c r="D60" s="203" t="s">
        <v>176</v>
      </c>
      <c r="E60" s="203" t="s">
        <v>177</v>
      </c>
      <c r="F60" s="203" t="s">
        <v>76</v>
      </c>
      <c r="G60" s="203"/>
      <c r="H60" s="90"/>
      <c r="I60" s="90"/>
      <c r="J60" s="188"/>
      <c r="K60" s="81">
        <v>0</v>
      </c>
      <c r="L60" s="81">
        <v>0</v>
      </c>
      <c r="M60" s="81">
        <v>13</v>
      </c>
      <c r="N60" s="91">
        <v>4</v>
      </c>
      <c r="O60" s="92">
        <v>0</v>
      </c>
      <c r="P60" s="93">
        <f>N60+O60</f>
        <v>4</v>
      </c>
      <c r="Q60" s="82">
        <f>IFERROR(P60/M60,"-")</f>
        <v>0.30769230769231</v>
      </c>
      <c r="R60" s="81">
        <v>2</v>
      </c>
      <c r="S60" s="81">
        <v>1</v>
      </c>
      <c r="T60" s="82">
        <f>IFERROR(S60/(O60+P60),"-")</f>
        <v>0.25</v>
      </c>
      <c r="U60" s="182"/>
      <c r="V60" s="84">
        <v>2</v>
      </c>
      <c r="W60" s="82">
        <f>IF(P60=0,"-",V60/P60)</f>
        <v>0.5</v>
      </c>
      <c r="X60" s="186">
        <v>67000</v>
      </c>
      <c r="Y60" s="187">
        <f>IFERROR(X60/P60,"-")</f>
        <v>16750</v>
      </c>
      <c r="Z60" s="187">
        <f>IFERROR(X60/V60,"-")</f>
        <v>33500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1</v>
      </c>
      <c r="BF60" s="113">
        <f>IF(P60=0,"",IF(BE60=0,"",(BE60/P60)))</f>
        <v>0.25</v>
      </c>
      <c r="BG60" s="112">
        <v>1</v>
      </c>
      <c r="BH60" s="114">
        <f>IFERROR(BG60/BE60,"-")</f>
        <v>1</v>
      </c>
      <c r="BI60" s="115">
        <v>16000</v>
      </c>
      <c r="BJ60" s="116">
        <f>IFERROR(BI60/BE60,"-")</f>
        <v>16000</v>
      </c>
      <c r="BK60" s="117"/>
      <c r="BL60" s="117">
        <v>1</v>
      </c>
      <c r="BM60" s="117"/>
      <c r="BN60" s="119">
        <v>2</v>
      </c>
      <c r="BO60" s="120">
        <f>IF(P60=0,"",IF(BN60=0,"",(BN60/P60)))</f>
        <v>0.5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>
        <v>1</v>
      </c>
      <c r="BX60" s="127">
        <f>IF(P60=0,"",IF(BW60=0,"",(BW60/P60)))</f>
        <v>0.25</v>
      </c>
      <c r="BY60" s="128">
        <v>1</v>
      </c>
      <c r="BZ60" s="129">
        <f>IFERROR(BY60/BW60,"-")</f>
        <v>1</v>
      </c>
      <c r="CA60" s="130">
        <v>51000</v>
      </c>
      <c r="CB60" s="131">
        <f>IFERROR(CA60/BW60,"-")</f>
        <v>51000</v>
      </c>
      <c r="CC60" s="132"/>
      <c r="CD60" s="132"/>
      <c r="CE60" s="132">
        <v>1</v>
      </c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2</v>
      </c>
      <c r="CP60" s="141">
        <v>67000</v>
      </c>
      <c r="CQ60" s="141">
        <v>51000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0.027692307692308</v>
      </c>
      <c r="B61" s="203" t="s">
        <v>180</v>
      </c>
      <c r="C61" s="203"/>
      <c r="D61" s="203" t="s">
        <v>112</v>
      </c>
      <c r="E61" s="203" t="s">
        <v>181</v>
      </c>
      <c r="F61" s="203" t="s">
        <v>64</v>
      </c>
      <c r="G61" s="203" t="s">
        <v>169</v>
      </c>
      <c r="H61" s="90" t="s">
        <v>104</v>
      </c>
      <c r="I61" s="90" t="s">
        <v>105</v>
      </c>
      <c r="J61" s="188">
        <v>325000</v>
      </c>
      <c r="K61" s="81">
        <v>0</v>
      </c>
      <c r="L61" s="81">
        <v>0</v>
      </c>
      <c r="M61" s="81">
        <v>66</v>
      </c>
      <c r="N61" s="91">
        <v>3</v>
      </c>
      <c r="O61" s="92">
        <v>0</v>
      </c>
      <c r="P61" s="93">
        <f>N61+O61</f>
        <v>3</v>
      </c>
      <c r="Q61" s="82">
        <f>IFERROR(P61/M61,"-")</f>
        <v>0.045454545454545</v>
      </c>
      <c r="R61" s="81">
        <v>1</v>
      </c>
      <c r="S61" s="81">
        <v>0</v>
      </c>
      <c r="T61" s="82">
        <f>IFERROR(S61/(O61+P61),"-")</f>
        <v>0</v>
      </c>
      <c r="U61" s="182">
        <f>IFERROR(J61/SUM(P61:P64),"-")</f>
        <v>25000</v>
      </c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>
        <f>SUM(X61:X64)-SUM(J61:J64)</f>
        <v>-316000</v>
      </c>
      <c r="AB61" s="85">
        <f>SUM(X61:X64)/SUM(J61:J64)</f>
        <v>0.027692307692308</v>
      </c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>
        <v>1</v>
      </c>
      <c r="BF61" s="113">
        <f>IF(P61=0,"",IF(BE61=0,"",(BE61/P61)))</f>
        <v>0.33333333333333</v>
      </c>
      <c r="BG61" s="112"/>
      <c r="BH61" s="114">
        <f>IFERROR(BG61/BE61,"-")</f>
        <v>0</v>
      </c>
      <c r="BI61" s="115"/>
      <c r="BJ61" s="116">
        <f>IFERROR(BI61/BE61,"-")</f>
        <v>0</v>
      </c>
      <c r="BK61" s="117"/>
      <c r="BL61" s="117"/>
      <c r="BM61" s="117"/>
      <c r="BN61" s="119">
        <v>1</v>
      </c>
      <c r="BO61" s="120">
        <f>IF(P61=0,"",IF(BN61=0,"",(BN61/P61)))</f>
        <v>0.33333333333333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>
        <v>1</v>
      </c>
      <c r="BX61" s="127">
        <f>IF(P61=0,"",IF(BW61=0,"",(BW61/P61)))</f>
        <v>0.33333333333333</v>
      </c>
      <c r="BY61" s="128"/>
      <c r="BZ61" s="129">
        <f>IFERROR(BY61/BW61,"-")</f>
        <v>0</v>
      </c>
      <c r="CA61" s="130"/>
      <c r="CB61" s="131">
        <f>IFERROR(CA61/BW61,"-")</f>
        <v>0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182</v>
      </c>
      <c r="C62" s="203"/>
      <c r="D62" s="203" t="s">
        <v>112</v>
      </c>
      <c r="E62" s="203" t="s">
        <v>183</v>
      </c>
      <c r="F62" s="203" t="s">
        <v>64</v>
      </c>
      <c r="G62" s="203" t="s">
        <v>169</v>
      </c>
      <c r="H62" s="90" t="s">
        <v>184</v>
      </c>
      <c r="I62" s="90"/>
      <c r="J62" s="188"/>
      <c r="K62" s="81">
        <v>0</v>
      </c>
      <c r="L62" s="81">
        <v>0</v>
      </c>
      <c r="M62" s="81">
        <v>75</v>
      </c>
      <c r="N62" s="91">
        <v>4</v>
      </c>
      <c r="O62" s="92">
        <v>0</v>
      </c>
      <c r="P62" s="93">
        <f>N62+O62</f>
        <v>4</v>
      </c>
      <c r="Q62" s="82">
        <f>IFERROR(P62/M62,"-")</f>
        <v>0.053333333333333</v>
      </c>
      <c r="R62" s="81">
        <v>0</v>
      </c>
      <c r="S62" s="81">
        <v>1</v>
      </c>
      <c r="T62" s="82">
        <f>IFERROR(S62/(O62+P62),"-")</f>
        <v>0.25</v>
      </c>
      <c r="U62" s="182"/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>
        <v>1</v>
      </c>
      <c r="AW62" s="107">
        <f>IF(P62=0,"",IF(AV62=0,"",(AV62/P62)))</f>
        <v>0.25</v>
      </c>
      <c r="AX62" s="106"/>
      <c r="AY62" s="108">
        <f>IFERROR(AX62/AV62,"-")</f>
        <v>0</v>
      </c>
      <c r="AZ62" s="109"/>
      <c r="BA62" s="110">
        <f>IFERROR(AZ62/AV62,"-")</f>
        <v>0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>
        <v>3</v>
      </c>
      <c r="BO62" s="120">
        <f>IF(P62=0,"",IF(BN62=0,"",(BN62/P62)))</f>
        <v>0.75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185</v>
      </c>
      <c r="C63" s="203"/>
      <c r="D63" s="203" t="s">
        <v>112</v>
      </c>
      <c r="E63" s="203" t="s">
        <v>186</v>
      </c>
      <c r="F63" s="203" t="s">
        <v>64</v>
      </c>
      <c r="G63" s="203" t="s">
        <v>169</v>
      </c>
      <c r="H63" s="90" t="s">
        <v>187</v>
      </c>
      <c r="I63" s="90"/>
      <c r="J63" s="188"/>
      <c r="K63" s="81">
        <v>0</v>
      </c>
      <c r="L63" s="81">
        <v>0</v>
      </c>
      <c r="M63" s="81">
        <v>1</v>
      </c>
      <c r="N63" s="91">
        <v>0</v>
      </c>
      <c r="O63" s="92">
        <v>0</v>
      </c>
      <c r="P63" s="93">
        <f>N63+O63</f>
        <v>0</v>
      </c>
      <c r="Q63" s="82">
        <f>IFERROR(P63/M63,"-")</f>
        <v>0</v>
      </c>
      <c r="R63" s="81">
        <v>0</v>
      </c>
      <c r="S63" s="81">
        <v>0</v>
      </c>
      <c r="T63" s="82" t="str">
        <f>IFERROR(S63/(O63+P63),"-")</f>
        <v>-</v>
      </c>
      <c r="U63" s="182"/>
      <c r="V63" s="84">
        <v>0</v>
      </c>
      <c r="W63" s="82" t="str">
        <f>IF(P63=0,"-",V63/P63)</f>
        <v>-</v>
      </c>
      <c r="X63" s="186">
        <v>0</v>
      </c>
      <c r="Y63" s="187" t="str">
        <f>IFERROR(X63/P63,"-")</f>
        <v>-</v>
      </c>
      <c r="Z63" s="187" t="str">
        <f>IFERROR(X63/V63,"-")</f>
        <v>-</v>
      </c>
      <c r="AA63" s="188"/>
      <c r="AB63" s="85"/>
      <c r="AC63" s="79"/>
      <c r="AD63" s="94"/>
      <c r="AE63" s="95" t="str">
        <f>IF(P63=0,"",IF(AD63=0,"",(AD63/P63)))</f>
        <v/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 t="str">
        <f>IF(P63=0,"",IF(AM63=0,"",(AM63/P63)))</f>
        <v/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 t="str">
        <f>IF(P63=0,"",IF(AV63=0,"",(AV63/P63)))</f>
        <v/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 t="str">
        <f>IF(P63=0,"",IF(BE63=0,"",(BE63/P63)))</f>
        <v/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 t="str">
        <f>IF(P63=0,"",IF(BN63=0,"",(BN63/P63)))</f>
        <v/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 t="str">
        <f>IF(P63=0,"",IF(BW63=0,"",(BW63/P63)))</f>
        <v/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 t="str">
        <f>IF(P63=0,"",IF(CF63=0,"",(CF63/P63)))</f>
        <v/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188</v>
      </c>
      <c r="C64" s="203"/>
      <c r="D64" s="203" t="s">
        <v>75</v>
      </c>
      <c r="E64" s="203" t="s">
        <v>75</v>
      </c>
      <c r="F64" s="203" t="s">
        <v>76</v>
      </c>
      <c r="G64" s="203" t="s">
        <v>189</v>
      </c>
      <c r="H64" s="90"/>
      <c r="I64" s="90"/>
      <c r="J64" s="188"/>
      <c r="K64" s="81">
        <v>0</v>
      </c>
      <c r="L64" s="81">
        <v>0</v>
      </c>
      <c r="M64" s="81">
        <v>32</v>
      </c>
      <c r="N64" s="91">
        <v>6</v>
      </c>
      <c r="O64" s="92">
        <v>0</v>
      </c>
      <c r="P64" s="93">
        <f>N64+O64</f>
        <v>6</v>
      </c>
      <c r="Q64" s="82">
        <f>IFERROR(P64/M64,"-")</f>
        <v>0.1875</v>
      </c>
      <c r="R64" s="81">
        <v>1</v>
      </c>
      <c r="S64" s="81">
        <v>0</v>
      </c>
      <c r="T64" s="82">
        <f>IFERROR(S64/(O64+P64),"-")</f>
        <v>0</v>
      </c>
      <c r="U64" s="182"/>
      <c r="V64" s="84">
        <v>1</v>
      </c>
      <c r="W64" s="82">
        <f>IF(P64=0,"-",V64/P64)</f>
        <v>0.16666666666667</v>
      </c>
      <c r="X64" s="186">
        <v>9000</v>
      </c>
      <c r="Y64" s="187">
        <f>IFERROR(X64/P64,"-")</f>
        <v>1500</v>
      </c>
      <c r="Z64" s="187">
        <f>IFERROR(X64/V64,"-")</f>
        <v>9000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2</v>
      </c>
      <c r="BF64" s="113">
        <f>IF(P64=0,"",IF(BE64=0,"",(BE64/P64)))</f>
        <v>0.33333333333333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>
        <v>3</v>
      </c>
      <c r="BO64" s="120">
        <f>IF(P64=0,"",IF(BN64=0,"",(BN64/P64)))</f>
        <v>0.5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>
        <v>1</v>
      </c>
      <c r="BX64" s="127">
        <f>IF(P64=0,"",IF(BW64=0,"",(BW64/P64)))</f>
        <v>0.16666666666667</v>
      </c>
      <c r="BY64" s="128">
        <v>1</v>
      </c>
      <c r="BZ64" s="129">
        <f>IFERROR(BY64/BW64,"-")</f>
        <v>1</v>
      </c>
      <c r="CA64" s="130">
        <v>9000</v>
      </c>
      <c r="CB64" s="131">
        <f>IFERROR(CA64/BW64,"-")</f>
        <v>9000</v>
      </c>
      <c r="CC64" s="132"/>
      <c r="CD64" s="132"/>
      <c r="CE64" s="132">
        <v>1</v>
      </c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1</v>
      </c>
      <c r="CP64" s="141">
        <v>9000</v>
      </c>
      <c r="CQ64" s="141">
        <v>9000</v>
      </c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>
        <f>AB65</f>
        <v>0.10666666666667</v>
      </c>
      <c r="B65" s="203" t="s">
        <v>190</v>
      </c>
      <c r="C65" s="203"/>
      <c r="D65" s="203" t="s">
        <v>191</v>
      </c>
      <c r="E65" s="203" t="s">
        <v>168</v>
      </c>
      <c r="F65" s="203" t="s">
        <v>64</v>
      </c>
      <c r="G65" s="203" t="s">
        <v>192</v>
      </c>
      <c r="H65" s="90" t="s">
        <v>66</v>
      </c>
      <c r="I65" s="90" t="s">
        <v>193</v>
      </c>
      <c r="J65" s="188">
        <v>150000</v>
      </c>
      <c r="K65" s="81">
        <v>0</v>
      </c>
      <c r="L65" s="81">
        <v>0</v>
      </c>
      <c r="M65" s="81">
        <v>32</v>
      </c>
      <c r="N65" s="91">
        <v>4</v>
      </c>
      <c r="O65" s="92">
        <v>0</v>
      </c>
      <c r="P65" s="93">
        <f>N65+O65</f>
        <v>4</v>
      </c>
      <c r="Q65" s="82">
        <f>IFERROR(P65/M65,"-")</f>
        <v>0.125</v>
      </c>
      <c r="R65" s="81">
        <v>0</v>
      </c>
      <c r="S65" s="81">
        <v>0</v>
      </c>
      <c r="T65" s="82">
        <f>IFERROR(S65/(O65+P65),"-")</f>
        <v>0</v>
      </c>
      <c r="U65" s="182">
        <f>IFERROR(J65/SUM(P65:P66),"-")</f>
        <v>10714.285714286</v>
      </c>
      <c r="V65" s="84">
        <v>1</v>
      </c>
      <c r="W65" s="82">
        <f>IF(P65=0,"-",V65/P65)</f>
        <v>0.25</v>
      </c>
      <c r="X65" s="186">
        <v>13000</v>
      </c>
      <c r="Y65" s="187">
        <f>IFERROR(X65/P65,"-")</f>
        <v>3250</v>
      </c>
      <c r="Z65" s="187">
        <f>IFERROR(X65/V65,"-")</f>
        <v>13000</v>
      </c>
      <c r="AA65" s="188">
        <f>SUM(X65:X66)-SUM(J65:J66)</f>
        <v>-134000</v>
      </c>
      <c r="AB65" s="85">
        <f>SUM(X65:X66)/SUM(J65:J66)</f>
        <v>0.10666666666667</v>
      </c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>
        <v>1</v>
      </c>
      <c r="BF65" s="113">
        <f>IF(P65=0,"",IF(BE65=0,"",(BE65/P65)))</f>
        <v>0.25</v>
      </c>
      <c r="BG65" s="112"/>
      <c r="BH65" s="114">
        <f>IFERROR(BG65/BE65,"-")</f>
        <v>0</v>
      </c>
      <c r="BI65" s="115"/>
      <c r="BJ65" s="116">
        <f>IFERROR(BI65/BE65,"-")</f>
        <v>0</v>
      </c>
      <c r="BK65" s="117"/>
      <c r="BL65" s="117"/>
      <c r="BM65" s="117"/>
      <c r="BN65" s="119">
        <v>3</v>
      </c>
      <c r="BO65" s="120">
        <f>IF(P65=0,"",IF(BN65=0,"",(BN65/P65)))</f>
        <v>0.75</v>
      </c>
      <c r="BP65" s="121">
        <v>1</v>
      </c>
      <c r="BQ65" s="122">
        <f>IFERROR(BP65/BN65,"-")</f>
        <v>0.33333333333333</v>
      </c>
      <c r="BR65" s="123">
        <v>13000</v>
      </c>
      <c r="BS65" s="124">
        <f>IFERROR(BR65/BN65,"-")</f>
        <v>4333.3333333333</v>
      </c>
      <c r="BT65" s="125"/>
      <c r="BU65" s="125"/>
      <c r="BV65" s="125">
        <v>1</v>
      </c>
      <c r="BW65" s="126"/>
      <c r="BX65" s="127">
        <f>IF(P65=0,"",IF(BW65=0,"",(BW65/P65)))</f>
        <v>0</v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1</v>
      </c>
      <c r="CP65" s="141">
        <v>13000</v>
      </c>
      <c r="CQ65" s="141">
        <v>13000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194</v>
      </c>
      <c r="C66" s="203"/>
      <c r="D66" s="203" t="s">
        <v>191</v>
      </c>
      <c r="E66" s="203" t="s">
        <v>168</v>
      </c>
      <c r="F66" s="203" t="s">
        <v>76</v>
      </c>
      <c r="G66" s="203"/>
      <c r="H66" s="90"/>
      <c r="I66" s="90"/>
      <c r="J66" s="188"/>
      <c r="K66" s="81">
        <v>0</v>
      </c>
      <c r="L66" s="81">
        <v>0</v>
      </c>
      <c r="M66" s="81">
        <v>28</v>
      </c>
      <c r="N66" s="91">
        <v>10</v>
      </c>
      <c r="O66" s="92">
        <v>0</v>
      </c>
      <c r="P66" s="93">
        <f>N66+O66</f>
        <v>10</v>
      </c>
      <c r="Q66" s="82">
        <f>IFERROR(P66/M66,"-")</f>
        <v>0.35714285714286</v>
      </c>
      <c r="R66" s="81">
        <v>0</v>
      </c>
      <c r="S66" s="81">
        <v>1</v>
      </c>
      <c r="T66" s="82">
        <f>IFERROR(S66/(O66+P66),"-")</f>
        <v>0.1</v>
      </c>
      <c r="U66" s="182"/>
      <c r="V66" s="84">
        <v>1</v>
      </c>
      <c r="W66" s="82">
        <f>IF(P66=0,"-",V66/P66)</f>
        <v>0.1</v>
      </c>
      <c r="X66" s="186">
        <v>3000</v>
      </c>
      <c r="Y66" s="187">
        <f>IFERROR(X66/P66,"-")</f>
        <v>300</v>
      </c>
      <c r="Z66" s="187">
        <f>IFERROR(X66/V66,"-")</f>
        <v>3000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3</v>
      </c>
      <c r="BF66" s="113">
        <f>IF(P66=0,"",IF(BE66=0,"",(BE66/P66)))</f>
        <v>0.3</v>
      </c>
      <c r="BG66" s="112">
        <v>1</v>
      </c>
      <c r="BH66" s="114">
        <f>IFERROR(BG66/BE66,"-")</f>
        <v>0.33333333333333</v>
      </c>
      <c r="BI66" s="115">
        <v>3000</v>
      </c>
      <c r="BJ66" s="116">
        <f>IFERROR(BI66/BE66,"-")</f>
        <v>1000</v>
      </c>
      <c r="BK66" s="117">
        <v>1</v>
      </c>
      <c r="BL66" s="117"/>
      <c r="BM66" s="117"/>
      <c r="BN66" s="119">
        <v>4</v>
      </c>
      <c r="BO66" s="120">
        <f>IF(P66=0,"",IF(BN66=0,"",(BN66/P66)))</f>
        <v>0.4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>
        <v>3</v>
      </c>
      <c r="BX66" s="127">
        <f>IF(P66=0,"",IF(BW66=0,"",(BW66/P66)))</f>
        <v>0.3</v>
      </c>
      <c r="BY66" s="128"/>
      <c r="BZ66" s="129">
        <f>IFERROR(BY66/BW66,"-")</f>
        <v>0</v>
      </c>
      <c r="CA66" s="130"/>
      <c r="CB66" s="131">
        <f>IFERROR(CA66/BW66,"-")</f>
        <v>0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1</v>
      </c>
      <c r="CP66" s="141">
        <v>3000</v>
      </c>
      <c r="CQ66" s="141">
        <v>3000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>
        <f>AB67</f>
        <v>0.055555555555556</v>
      </c>
      <c r="B67" s="203" t="s">
        <v>195</v>
      </c>
      <c r="C67" s="203"/>
      <c r="D67" s="203" t="s">
        <v>118</v>
      </c>
      <c r="E67" s="203" t="s">
        <v>196</v>
      </c>
      <c r="F67" s="203" t="s">
        <v>85</v>
      </c>
      <c r="G67" s="203" t="s">
        <v>192</v>
      </c>
      <c r="H67" s="90" t="s">
        <v>87</v>
      </c>
      <c r="I67" s="90" t="s">
        <v>197</v>
      </c>
      <c r="J67" s="188">
        <v>90000</v>
      </c>
      <c r="K67" s="81">
        <v>0</v>
      </c>
      <c r="L67" s="81">
        <v>0</v>
      </c>
      <c r="M67" s="81">
        <v>23</v>
      </c>
      <c r="N67" s="91">
        <v>2</v>
      </c>
      <c r="O67" s="92">
        <v>0</v>
      </c>
      <c r="P67" s="93">
        <f>N67+O67</f>
        <v>2</v>
      </c>
      <c r="Q67" s="82">
        <f>IFERROR(P67/M67,"-")</f>
        <v>0.08695652173913</v>
      </c>
      <c r="R67" s="81">
        <v>0</v>
      </c>
      <c r="S67" s="81">
        <v>0</v>
      </c>
      <c r="T67" s="82">
        <f>IFERROR(S67/(O67+P67),"-")</f>
        <v>0</v>
      </c>
      <c r="U67" s="182">
        <f>IFERROR(J67/SUM(P67:P68),"-")</f>
        <v>30000</v>
      </c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>
        <f>SUM(X67:X68)-SUM(J67:J68)</f>
        <v>-85000</v>
      </c>
      <c r="AB67" s="85">
        <f>SUM(X67:X68)/SUM(J67:J68)</f>
        <v>0.055555555555556</v>
      </c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>
        <f>IF(P67=0,"",IF(BN67=0,"",(BN67/P67)))</f>
        <v>0</v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>
        <v>2</v>
      </c>
      <c r="BX67" s="127">
        <f>IF(P67=0,"",IF(BW67=0,"",(BW67/P67)))</f>
        <v>1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198</v>
      </c>
      <c r="C68" s="203"/>
      <c r="D68" s="203" t="s">
        <v>118</v>
      </c>
      <c r="E68" s="203" t="s">
        <v>196</v>
      </c>
      <c r="F68" s="203" t="s">
        <v>76</v>
      </c>
      <c r="G68" s="203"/>
      <c r="H68" s="90"/>
      <c r="I68" s="90"/>
      <c r="J68" s="188"/>
      <c r="K68" s="81">
        <v>0</v>
      </c>
      <c r="L68" s="81">
        <v>0</v>
      </c>
      <c r="M68" s="81">
        <v>3</v>
      </c>
      <c r="N68" s="91">
        <v>1</v>
      </c>
      <c r="O68" s="92">
        <v>0</v>
      </c>
      <c r="P68" s="93">
        <f>N68+O68</f>
        <v>1</v>
      </c>
      <c r="Q68" s="82">
        <f>IFERROR(P68/M68,"-")</f>
        <v>0.33333333333333</v>
      </c>
      <c r="R68" s="81">
        <v>0</v>
      </c>
      <c r="S68" s="81">
        <v>0</v>
      </c>
      <c r="T68" s="82">
        <f>IFERROR(S68/(O68+P68),"-")</f>
        <v>0</v>
      </c>
      <c r="U68" s="182"/>
      <c r="V68" s="84">
        <v>1</v>
      </c>
      <c r="W68" s="82">
        <f>IF(P68=0,"-",V68/P68)</f>
        <v>1</v>
      </c>
      <c r="X68" s="186">
        <v>5000</v>
      </c>
      <c r="Y68" s="187">
        <f>IFERROR(X68/P68,"-")</f>
        <v>5000</v>
      </c>
      <c r="Z68" s="187">
        <f>IFERROR(X68/V68,"-")</f>
        <v>5000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>
        <v>1</v>
      </c>
      <c r="BF68" s="113">
        <f>IF(P68=0,"",IF(BE68=0,"",(BE68/P68)))</f>
        <v>1</v>
      </c>
      <c r="BG68" s="112">
        <v>1</v>
      </c>
      <c r="BH68" s="114">
        <f>IFERROR(BG68/BE68,"-")</f>
        <v>1</v>
      </c>
      <c r="BI68" s="115">
        <v>5000</v>
      </c>
      <c r="BJ68" s="116">
        <f>IFERROR(BI68/BE68,"-")</f>
        <v>5000</v>
      </c>
      <c r="BK68" s="117">
        <v>1</v>
      </c>
      <c r="BL68" s="117"/>
      <c r="BM68" s="117"/>
      <c r="BN68" s="119"/>
      <c r="BO68" s="120">
        <f>IF(P68=0,"",IF(BN68=0,"",(BN68/P68)))</f>
        <v>0</v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>
        <f>IF(P68=0,"",IF(BW68=0,"",(BW68/P68)))</f>
        <v>0</v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1</v>
      </c>
      <c r="CP68" s="141">
        <v>5000</v>
      </c>
      <c r="CQ68" s="141">
        <v>5000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 t="str">
        <f>AB69</f>
        <v>0</v>
      </c>
      <c r="B69" s="203" t="s">
        <v>199</v>
      </c>
      <c r="C69" s="203"/>
      <c r="D69" s="203"/>
      <c r="E69" s="203"/>
      <c r="F69" s="203" t="s">
        <v>64</v>
      </c>
      <c r="G69" s="203" t="s">
        <v>153</v>
      </c>
      <c r="H69" s="90" t="s">
        <v>200</v>
      </c>
      <c r="I69" s="204" t="s">
        <v>81</v>
      </c>
      <c r="J69" s="188">
        <v>0</v>
      </c>
      <c r="K69" s="81">
        <v>0</v>
      </c>
      <c r="L69" s="81">
        <v>0</v>
      </c>
      <c r="M69" s="81">
        <v>38</v>
      </c>
      <c r="N69" s="91">
        <v>1</v>
      </c>
      <c r="O69" s="92">
        <v>0</v>
      </c>
      <c r="P69" s="93">
        <f>N69+O69</f>
        <v>1</v>
      </c>
      <c r="Q69" s="82">
        <f>IFERROR(P69/M69,"-")</f>
        <v>0.026315789473684</v>
      </c>
      <c r="R69" s="81">
        <v>0</v>
      </c>
      <c r="S69" s="81">
        <v>1</v>
      </c>
      <c r="T69" s="82">
        <f>IFERROR(S69/(O69+P69),"-")</f>
        <v>1</v>
      </c>
      <c r="U69" s="182">
        <f>IFERROR(J69/SUM(P69:P70),"-")</f>
        <v>0</v>
      </c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>
        <f>SUM(X69:X70)-SUM(J69:J70)</f>
        <v>0</v>
      </c>
      <c r="AB69" s="85" t="str">
        <f>SUM(X69:X70)/SUM(J69:J70)</f>
        <v>0</v>
      </c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>
        <f>IF(P69=0,"",IF(BN69=0,"",(BN69/P69)))</f>
        <v>0</v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>
        <v>1</v>
      </c>
      <c r="BX69" s="127">
        <f>IF(P69=0,"",IF(BW69=0,"",(BW69/P69)))</f>
        <v>1</v>
      </c>
      <c r="BY69" s="128"/>
      <c r="BZ69" s="129">
        <f>IFERROR(BY69/BW69,"-")</f>
        <v>0</v>
      </c>
      <c r="CA69" s="130"/>
      <c r="CB69" s="131">
        <f>IFERROR(CA69/BW69,"-")</f>
        <v>0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201</v>
      </c>
      <c r="C70" s="203"/>
      <c r="D70" s="203"/>
      <c r="E70" s="203"/>
      <c r="F70" s="203" t="s">
        <v>76</v>
      </c>
      <c r="G70" s="203"/>
      <c r="H70" s="90"/>
      <c r="I70" s="90"/>
      <c r="J70" s="188"/>
      <c r="K70" s="81">
        <v>0</v>
      </c>
      <c r="L70" s="81">
        <v>0</v>
      </c>
      <c r="M70" s="81">
        <v>1</v>
      </c>
      <c r="N70" s="91">
        <v>1</v>
      </c>
      <c r="O70" s="92">
        <v>0</v>
      </c>
      <c r="P70" s="93">
        <f>N70+O70</f>
        <v>1</v>
      </c>
      <c r="Q70" s="82">
        <f>IFERROR(P70/M70,"-")</f>
        <v>1</v>
      </c>
      <c r="R70" s="81">
        <v>0</v>
      </c>
      <c r="S70" s="81">
        <v>0</v>
      </c>
      <c r="T70" s="82">
        <f>IFERROR(S70/(O70+P70),"-")</f>
        <v>0</v>
      </c>
      <c r="U70" s="182"/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/>
      <c r="BO70" s="120">
        <f>IF(P70=0,"",IF(BN70=0,"",(BN70/P70)))</f>
        <v>0</v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>
        <v>1</v>
      </c>
      <c r="CG70" s="134">
        <f>IF(P70=0,"",IF(CF70=0,"",(CF70/P70)))</f>
        <v>1</v>
      </c>
      <c r="CH70" s="135"/>
      <c r="CI70" s="136">
        <f>IFERROR(CH70/CF70,"-")</f>
        <v>0</v>
      </c>
      <c r="CJ70" s="137"/>
      <c r="CK70" s="138">
        <f>IFERROR(CJ70/CF70,"-")</f>
        <v>0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30"/>
      <c r="B71" s="87"/>
      <c r="C71" s="88"/>
      <c r="D71" s="88"/>
      <c r="E71" s="88"/>
      <c r="F71" s="89"/>
      <c r="G71" s="90"/>
      <c r="H71" s="90"/>
      <c r="I71" s="90"/>
      <c r="J71" s="192"/>
      <c r="K71" s="34"/>
      <c r="L71" s="34"/>
      <c r="M71" s="31"/>
      <c r="N71" s="23"/>
      <c r="O71" s="23"/>
      <c r="P71" s="23"/>
      <c r="Q71" s="33"/>
      <c r="R71" s="32"/>
      <c r="S71" s="23"/>
      <c r="T71" s="32"/>
      <c r="U71" s="183"/>
      <c r="V71" s="25"/>
      <c r="W71" s="25"/>
      <c r="X71" s="189"/>
      <c r="Y71" s="189"/>
      <c r="Z71" s="189"/>
      <c r="AA71" s="189"/>
      <c r="AB71" s="33"/>
      <c r="AC71" s="59"/>
      <c r="AD71" s="63"/>
      <c r="AE71" s="64"/>
      <c r="AF71" s="63"/>
      <c r="AG71" s="67"/>
      <c r="AH71" s="68"/>
      <c r="AI71" s="69"/>
      <c r="AJ71" s="70"/>
      <c r="AK71" s="70"/>
      <c r="AL71" s="70"/>
      <c r="AM71" s="63"/>
      <c r="AN71" s="64"/>
      <c r="AO71" s="63"/>
      <c r="AP71" s="67"/>
      <c r="AQ71" s="68"/>
      <c r="AR71" s="69"/>
      <c r="AS71" s="70"/>
      <c r="AT71" s="70"/>
      <c r="AU71" s="70"/>
      <c r="AV71" s="63"/>
      <c r="AW71" s="64"/>
      <c r="AX71" s="63"/>
      <c r="AY71" s="67"/>
      <c r="AZ71" s="68"/>
      <c r="BA71" s="69"/>
      <c r="BB71" s="70"/>
      <c r="BC71" s="70"/>
      <c r="BD71" s="70"/>
      <c r="BE71" s="63"/>
      <c r="BF71" s="64"/>
      <c r="BG71" s="63"/>
      <c r="BH71" s="67"/>
      <c r="BI71" s="68"/>
      <c r="BJ71" s="69"/>
      <c r="BK71" s="70"/>
      <c r="BL71" s="70"/>
      <c r="BM71" s="70"/>
      <c r="BN71" s="65"/>
      <c r="BO71" s="66"/>
      <c r="BP71" s="63"/>
      <c r="BQ71" s="67"/>
      <c r="BR71" s="68"/>
      <c r="BS71" s="69"/>
      <c r="BT71" s="70"/>
      <c r="BU71" s="70"/>
      <c r="BV71" s="70"/>
      <c r="BW71" s="65"/>
      <c r="BX71" s="66"/>
      <c r="BY71" s="63"/>
      <c r="BZ71" s="67"/>
      <c r="CA71" s="68"/>
      <c r="CB71" s="69"/>
      <c r="CC71" s="70"/>
      <c r="CD71" s="70"/>
      <c r="CE71" s="70"/>
      <c r="CF71" s="65"/>
      <c r="CG71" s="66"/>
      <c r="CH71" s="63"/>
      <c r="CI71" s="67"/>
      <c r="CJ71" s="68"/>
      <c r="CK71" s="69"/>
      <c r="CL71" s="70"/>
      <c r="CM71" s="70"/>
      <c r="CN71" s="70"/>
      <c r="CO71" s="71"/>
      <c r="CP71" s="68"/>
      <c r="CQ71" s="68"/>
      <c r="CR71" s="68"/>
      <c r="CS71" s="72"/>
    </row>
    <row r="72" spans="1:98">
      <c r="A72" s="30"/>
      <c r="B72" s="37"/>
      <c r="C72" s="21"/>
      <c r="D72" s="21"/>
      <c r="E72" s="21"/>
      <c r="F72" s="22"/>
      <c r="G72" s="36"/>
      <c r="H72" s="36"/>
      <c r="I72" s="75"/>
      <c r="J72" s="193"/>
      <c r="K72" s="34"/>
      <c r="L72" s="34"/>
      <c r="M72" s="31"/>
      <c r="N72" s="23"/>
      <c r="O72" s="23"/>
      <c r="P72" s="23"/>
      <c r="Q72" s="33"/>
      <c r="R72" s="32"/>
      <c r="S72" s="23"/>
      <c r="T72" s="32"/>
      <c r="U72" s="183"/>
      <c r="V72" s="25"/>
      <c r="W72" s="25"/>
      <c r="X72" s="189"/>
      <c r="Y72" s="189"/>
      <c r="Z72" s="189"/>
      <c r="AA72" s="189"/>
      <c r="AB72" s="33"/>
      <c r="AC72" s="61"/>
      <c r="AD72" s="63"/>
      <c r="AE72" s="64"/>
      <c r="AF72" s="63"/>
      <c r="AG72" s="67"/>
      <c r="AH72" s="68"/>
      <c r="AI72" s="69"/>
      <c r="AJ72" s="70"/>
      <c r="AK72" s="70"/>
      <c r="AL72" s="70"/>
      <c r="AM72" s="63"/>
      <c r="AN72" s="64"/>
      <c r="AO72" s="63"/>
      <c r="AP72" s="67"/>
      <c r="AQ72" s="68"/>
      <c r="AR72" s="69"/>
      <c r="AS72" s="70"/>
      <c r="AT72" s="70"/>
      <c r="AU72" s="70"/>
      <c r="AV72" s="63"/>
      <c r="AW72" s="64"/>
      <c r="AX72" s="63"/>
      <c r="AY72" s="67"/>
      <c r="AZ72" s="68"/>
      <c r="BA72" s="69"/>
      <c r="BB72" s="70"/>
      <c r="BC72" s="70"/>
      <c r="BD72" s="70"/>
      <c r="BE72" s="63"/>
      <c r="BF72" s="64"/>
      <c r="BG72" s="63"/>
      <c r="BH72" s="67"/>
      <c r="BI72" s="68"/>
      <c r="BJ72" s="69"/>
      <c r="BK72" s="70"/>
      <c r="BL72" s="70"/>
      <c r="BM72" s="70"/>
      <c r="BN72" s="65"/>
      <c r="BO72" s="66"/>
      <c r="BP72" s="63"/>
      <c r="BQ72" s="67"/>
      <c r="BR72" s="68"/>
      <c r="BS72" s="69"/>
      <c r="BT72" s="70"/>
      <c r="BU72" s="70"/>
      <c r="BV72" s="70"/>
      <c r="BW72" s="65"/>
      <c r="BX72" s="66"/>
      <c r="BY72" s="63"/>
      <c r="BZ72" s="67"/>
      <c r="CA72" s="68"/>
      <c r="CB72" s="69"/>
      <c r="CC72" s="70"/>
      <c r="CD72" s="70"/>
      <c r="CE72" s="70"/>
      <c r="CF72" s="65"/>
      <c r="CG72" s="66"/>
      <c r="CH72" s="63"/>
      <c r="CI72" s="67"/>
      <c r="CJ72" s="68"/>
      <c r="CK72" s="69"/>
      <c r="CL72" s="70"/>
      <c r="CM72" s="70"/>
      <c r="CN72" s="70"/>
      <c r="CO72" s="71"/>
      <c r="CP72" s="68"/>
      <c r="CQ72" s="68"/>
      <c r="CR72" s="68"/>
      <c r="CS72" s="72"/>
    </row>
    <row r="73" spans="1:98">
      <c r="A73" s="19">
        <f>AB73</f>
        <v>1.2656753488372</v>
      </c>
      <c r="B73" s="39"/>
      <c r="C73" s="39"/>
      <c r="D73" s="39"/>
      <c r="E73" s="39"/>
      <c r="F73" s="39"/>
      <c r="G73" s="40" t="s">
        <v>202</v>
      </c>
      <c r="H73" s="40"/>
      <c r="I73" s="40"/>
      <c r="J73" s="190">
        <f>SUM(J6:J72)</f>
        <v>5375000</v>
      </c>
      <c r="K73" s="41">
        <f>SUM(K6:K72)</f>
        <v>0</v>
      </c>
      <c r="L73" s="41">
        <f>SUM(L6:L72)</f>
        <v>0</v>
      </c>
      <c r="M73" s="41">
        <f>SUM(M6:M72)</f>
        <v>2839</v>
      </c>
      <c r="N73" s="41">
        <f>SUM(N6:N72)</f>
        <v>397</v>
      </c>
      <c r="O73" s="41">
        <f>SUM(O6:O72)</f>
        <v>0</v>
      </c>
      <c r="P73" s="41">
        <f>SUM(P6:P72)</f>
        <v>397</v>
      </c>
      <c r="Q73" s="42">
        <f>IFERROR(P73/M73,"-")</f>
        <v>0.13983797111659</v>
      </c>
      <c r="R73" s="78">
        <f>SUM(R6:R72)</f>
        <v>26</v>
      </c>
      <c r="S73" s="78">
        <f>SUM(S6:S72)</f>
        <v>83</v>
      </c>
      <c r="T73" s="42">
        <f>IFERROR(R73/P73,"-")</f>
        <v>0.065491183879093</v>
      </c>
      <c r="U73" s="184">
        <f>IFERROR(J73/P73,"-")</f>
        <v>13539.042821159</v>
      </c>
      <c r="V73" s="44">
        <f>SUM(V6:V72)</f>
        <v>75</v>
      </c>
      <c r="W73" s="42">
        <f>IFERROR(V73/P73,"-")</f>
        <v>0.18891687657431</v>
      </c>
      <c r="X73" s="190">
        <f>SUM(X6:X72)</f>
        <v>6803005</v>
      </c>
      <c r="Y73" s="190">
        <f>IFERROR(X73/P73,"-")</f>
        <v>17136.032745592</v>
      </c>
      <c r="Z73" s="190">
        <f>IFERROR(X73/V73,"-")</f>
        <v>90706.733333333</v>
      </c>
      <c r="AA73" s="190">
        <f>X73-J73</f>
        <v>1428005</v>
      </c>
      <c r="AB73" s="47">
        <f>X73/J73</f>
        <v>1.2656753488372</v>
      </c>
      <c r="AC73" s="60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2"/>
    <mergeCell ref="J19:J22"/>
    <mergeCell ref="U19:U22"/>
    <mergeCell ref="AA19:AA22"/>
    <mergeCell ref="AB19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4"/>
    <mergeCell ref="J61:J64"/>
    <mergeCell ref="U61:U64"/>
    <mergeCell ref="AA61:AA64"/>
    <mergeCell ref="AB61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203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20.07</v>
      </c>
      <c r="B6" s="203" t="s">
        <v>204</v>
      </c>
      <c r="C6" s="203"/>
      <c r="D6" s="203" t="s">
        <v>127</v>
      </c>
      <c r="E6" s="203" t="s">
        <v>63</v>
      </c>
      <c r="F6" s="203" t="s">
        <v>93</v>
      </c>
      <c r="G6" s="203" t="s">
        <v>205</v>
      </c>
      <c r="H6" s="90" t="s">
        <v>206</v>
      </c>
      <c r="I6" s="90" t="s">
        <v>197</v>
      </c>
      <c r="J6" s="188">
        <v>100000</v>
      </c>
      <c r="K6" s="81">
        <v>0</v>
      </c>
      <c r="L6" s="81">
        <v>0</v>
      </c>
      <c r="M6" s="81">
        <v>55</v>
      </c>
      <c r="N6" s="91">
        <v>7</v>
      </c>
      <c r="O6" s="92">
        <v>0</v>
      </c>
      <c r="P6" s="93">
        <f>N6+O6</f>
        <v>7</v>
      </c>
      <c r="Q6" s="82">
        <f>IFERROR(P6/M6,"-")</f>
        <v>0.12727272727273</v>
      </c>
      <c r="R6" s="81">
        <v>1</v>
      </c>
      <c r="S6" s="81">
        <v>4</v>
      </c>
      <c r="T6" s="82">
        <f>IFERROR(S6/(O6+P6),"-")</f>
        <v>0.57142857142857</v>
      </c>
      <c r="U6" s="182">
        <f>IFERROR(J6/SUM(P6:P7),"-")</f>
        <v>5882.3529411765</v>
      </c>
      <c r="V6" s="84">
        <v>1</v>
      </c>
      <c r="W6" s="82">
        <f>IF(P6=0,"-",V6/P6)</f>
        <v>0.14285714285714</v>
      </c>
      <c r="X6" s="186">
        <v>76000</v>
      </c>
      <c r="Y6" s="187">
        <f>IFERROR(X6/P6,"-")</f>
        <v>10857.142857143</v>
      </c>
      <c r="Z6" s="187">
        <f>IFERROR(X6/V6,"-")</f>
        <v>76000</v>
      </c>
      <c r="AA6" s="188">
        <f>SUM(X6:X7)-SUM(J6:J7)</f>
        <v>1907000</v>
      </c>
      <c r="AB6" s="85">
        <f>SUM(X6:X7)/SUM(J6:J7)</f>
        <v>20.07</v>
      </c>
      <c r="AC6" s="79"/>
      <c r="AD6" s="94">
        <v>1</v>
      </c>
      <c r="AE6" s="95">
        <f>IF(P6=0,"",IF(AD6=0,"",(AD6/P6)))</f>
        <v>0.14285714285714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</v>
      </c>
      <c r="AN6" s="101">
        <f>IF(P6=0,"",IF(AM6=0,"",(AM6/P6)))</f>
        <v>0.14285714285714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4</v>
      </c>
      <c r="BF6" s="113">
        <f>IF(P6=0,"",IF(BE6=0,"",(BE6/P6)))</f>
        <v>0.57142857142857</v>
      </c>
      <c r="BG6" s="112">
        <v>1</v>
      </c>
      <c r="BH6" s="114">
        <f>IFERROR(BG6/BE6,"-")</f>
        <v>0.25</v>
      </c>
      <c r="BI6" s="115">
        <v>76000</v>
      </c>
      <c r="BJ6" s="116">
        <f>IFERROR(BI6/BE6,"-")</f>
        <v>19000</v>
      </c>
      <c r="BK6" s="117"/>
      <c r="BL6" s="117"/>
      <c r="BM6" s="117">
        <v>1</v>
      </c>
      <c r="BN6" s="119">
        <v>1</v>
      </c>
      <c r="BO6" s="120">
        <f>IF(P6=0,"",IF(BN6=0,"",(BN6/P6)))</f>
        <v>0.14285714285714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76000</v>
      </c>
      <c r="CQ6" s="141">
        <v>76000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207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0</v>
      </c>
      <c r="L7" s="81">
        <v>0</v>
      </c>
      <c r="M7" s="81">
        <v>19</v>
      </c>
      <c r="N7" s="91">
        <v>10</v>
      </c>
      <c r="O7" s="92">
        <v>0</v>
      </c>
      <c r="P7" s="93">
        <f>N7+O7</f>
        <v>10</v>
      </c>
      <c r="Q7" s="82">
        <f>IFERROR(P7/M7,"-")</f>
        <v>0.52631578947368</v>
      </c>
      <c r="R7" s="81">
        <v>2</v>
      </c>
      <c r="S7" s="81">
        <v>1</v>
      </c>
      <c r="T7" s="82">
        <f>IFERROR(S7/(O7+P7),"-")</f>
        <v>0.1</v>
      </c>
      <c r="U7" s="182"/>
      <c r="V7" s="84">
        <v>2</v>
      </c>
      <c r="W7" s="82">
        <f>IF(P7=0,"-",V7/P7)</f>
        <v>0.2</v>
      </c>
      <c r="X7" s="186">
        <v>1931000</v>
      </c>
      <c r="Y7" s="187">
        <f>IFERROR(X7/P7,"-")</f>
        <v>193100</v>
      </c>
      <c r="Z7" s="187">
        <f>IFERROR(X7/V7,"-")</f>
        <v>965500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3</v>
      </c>
      <c r="AW7" s="107">
        <f>IF(P7=0,"",IF(AV7=0,"",(AV7/P7)))</f>
        <v>0.3</v>
      </c>
      <c r="AX7" s="106">
        <v>1</v>
      </c>
      <c r="AY7" s="108">
        <f>IFERROR(AX7/AV7,"-")</f>
        <v>0.33333333333333</v>
      </c>
      <c r="AZ7" s="109">
        <v>14000</v>
      </c>
      <c r="BA7" s="110">
        <f>IFERROR(AZ7/AV7,"-")</f>
        <v>4666.6666666667</v>
      </c>
      <c r="BB7" s="111"/>
      <c r="BC7" s="111"/>
      <c r="BD7" s="111">
        <v>1</v>
      </c>
      <c r="BE7" s="112">
        <v>3</v>
      </c>
      <c r="BF7" s="113">
        <f>IF(P7=0,"",IF(BE7=0,"",(BE7/P7)))</f>
        <v>0.3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3</v>
      </c>
      <c r="BO7" s="120">
        <f>IF(P7=0,"",IF(BN7=0,"",(BN7/P7)))</f>
        <v>0.3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>
        <v>1</v>
      </c>
      <c r="CG7" s="134">
        <f>IF(P7=0,"",IF(CF7=0,"",(CF7/P7)))</f>
        <v>0.1</v>
      </c>
      <c r="CH7" s="135">
        <v>1</v>
      </c>
      <c r="CI7" s="136">
        <f>IFERROR(CH7/CF7,"-")</f>
        <v>1</v>
      </c>
      <c r="CJ7" s="137">
        <v>1927000</v>
      </c>
      <c r="CK7" s="138">
        <f>IFERROR(CJ7/CF7,"-")</f>
        <v>1927000</v>
      </c>
      <c r="CL7" s="139"/>
      <c r="CM7" s="139"/>
      <c r="CN7" s="139">
        <v>1</v>
      </c>
      <c r="CO7" s="140">
        <v>2</v>
      </c>
      <c r="CP7" s="141">
        <v>1931000</v>
      </c>
      <c r="CQ7" s="141">
        <v>1927000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0.32727272727273</v>
      </c>
      <c r="B8" s="203" t="s">
        <v>208</v>
      </c>
      <c r="C8" s="203"/>
      <c r="D8" s="203" t="s">
        <v>209</v>
      </c>
      <c r="E8" s="203" t="s">
        <v>63</v>
      </c>
      <c r="F8" s="203" t="s">
        <v>64</v>
      </c>
      <c r="G8" s="203" t="s">
        <v>210</v>
      </c>
      <c r="H8" s="90" t="s">
        <v>206</v>
      </c>
      <c r="I8" s="90" t="s">
        <v>211</v>
      </c>
      <c r="J8" s="188">
        <v>275000</v>
      </c>
      <c r="K8" s="81">
        <v>0</v>
      </c>
      <c r="L8" s="81">
        <v>0</v>
      </c>
      <c r="M8" s="81">
        <v>120</v>
      </c>
      <c r="N8" s="91">
        <v>30</v>
      </c>
      <c r="O8" s="92">
        <v>0</v>
      </c>
      <c r="P8" s="93">
        <f>N8+O8</f>
        <v>30</v>
      </c>
      <c r="Q8" s="82">
        <f>IFERROR(P8/M8,"-")</f>
        <v>0.25</v>
      </c>
      <c r="R8" s="81">
        <v>1</v>
      </c>
      <c r="S8" s="81">
        <v>16</v>
      </c>
      <c r="T8" s="82">
        <f>IFERROR(S8/(O8+P8),"-")</f>
        <v>0.53333333333333</v>
      </c>
      <c r="U8" s="182">
        <f>IFERROR(J8/SUM(P8:P9),"-")</f>
        <v>5978.2608695652</v>
      </c>
      <c r="V8" s="84">
        <v>3</v>
      </c>
      <c r="W8" s="82">
        <f>IF(P8=0,"-",V8/P8)</f>
        <v>0.1</v>
      </c>
      <c r="X8" s="186">
        <v>56000</v>
      </c>
      <c r="Y8" s="187">
        <f>IFERROR(X8/P8,"-")</f>
        <v>1866.6666666667</v>
      </c>
      <c r="Z8" s="187">
        <f>IFERROR(X8/V8,"-")</f>
        <v>18666.666666667</v>
      </c>
      <c r="AA8" s="188">
        <f>SUM(X8:X9)-SUM(J8:J9)</f>
        <v>-185000</v>
      </c>
      <c r="AB8" s="85">
        <f>SUM(X8:X9)/SUM(J8:J9)</f>
        <v>0.32727272727273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5</v>
      </c>
      <c r="AN8" s="101">
        <f>IF(P8=0,"",IF(AM8=0,"",(AM8/P8)))</f>
        <v>0.16666666666667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6</v>
      </c>
      <c r="AW8" s="107">
        <f>IF(P8=0,"",IF(AV8=0,"",(AV8/P8)))</f>
        <v>0.2</v>
      </c>
      <c r="AX8" s="106">
        <v>1</v>
      </c>
      <c r="AY8" s="108">
        <f>IFERROR(AX8/AV8,"-")</f>
        <v>0.16666666666667</v>
      </c>
      <c r="AZ8" s="109">
        <v>8000</v>
      </c>
      <c r="BA8" s="110">
        <f>IFERROR(AZ8/AV8,"-")</f>
        <v>1333.3333333333</v>
      </c>
      <c r="BB8" s="111"/>
      <c r="BC8" s="111">
        <v>1</v>
      </c>
      <c r="BD8" s="111"/>
      <c r="BE8" s="112">
        <v>4</v>
      </c>
      <c r="BF8" s="113">
        <f>IF(P8=0,"",IF(BE8=0,"",(BE8/P8)))</f>
        <v>0.13333333333333</v>
      </c>
      <c r="BG8" s="112">
        <v>1</v>
      </c>
      <c r="BH8" s="114">
        <f>IFERROR(BG8/BE8,"-")</f>
        <v>0.25</v>
      </c>
      <c r="BI8" s="115">
        <v>18000</v>
      </c>
      <c r="BJ8" s="116">
        <f>IFERROR(BI8/BE8,"-")</f>
        <v>4500</v>
      </c>
      <c r="BK8" s="117"/>
      <c r="BL8" s="117"/>
      <c r="BM8" s="117">
        <v>1</v>
      </c>
      <c r="BN8" s="119">
        <v>11</v>
      </c>
      <c r="BO8" s="120">
        <f>IF(P8=0,"",IF(BN8=0,"",(BN8/P8)))</f>
        <v>0.36666666666667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3</v>
      </c>
      <c r="BX8" s="127">
        <f>IF(P8=0,"",IF(BW8=0,"",(BW8/P8)))</f>
        <v>0.1</v>
      </c>
      <c r="BY8" s="128">
        <v>1</v>
      </c>
      <c r="BZ8" s="129">
        <f>IFERROR(BY8/BW8,"-")</f>
        <v>0.33333333333333</v>
      </c>
      <c r="CA8" s="130">
        <v>30000</v>
      </c>
      <c r="CB8" s="131">
        <f>IFERROR(CA8/BW8,"-")</f>
        <v>10000</v>
      </c>
      <c r="CC8" s="132"/>
      <c r="CD8" s="132"/>
      <c r="CE8" s="132">
        <v>1</v>
      </c>
      <c r="CF8" s="133">
        <v>1</v>
      </c>
      <c r="CG8" s="134">
        <f>IF(P8=0,"",IF(CF8=0,"",(CF8/P8)))</f>
        <v>0.033333333333333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3</v>
      </c>
      <c r="CP8" s="141">
        <v>56000</v>
      </c>
      <c r="CQ8" s="141">
        <v>30000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212</v>
      </c>
      <c r="C9" s="203"/>
      <c r="D9" s="203"/>
      <c r="E9" s="203"/>
      <c r="F9" s="203" t="s">
        <v>76</v>
      </c>
      <c r="G9" s="203"/>
      <c r="H9" s="90"/>
      <c r="I9" s="90"/>
      <c r="J9" s="188"/>
      <c r="K9" s="81">
        <v>0</v>
      </c>
      <c r="L9" s="81">
        <v>0</v>
      </c>
      <c r="M9" s="81">
        <v>43</v>
      </c>
      <c r="N9" s="91">
        <v>16</v>
      </c>
      <c r="O9" s="92">
        <v>0</v>
      </c>
      <c r="P9" s="93">
        <f>N9+O9</f>
        <v>16</v>
      </c>
      <c r="Q9" s="82">
        <f>IFERROR(P9/M9,"-")</f>
        <v>0.37209302325581</v>
      </c>
      <c r="R9" s="81">
        <v>0</v>
      </c>
      <c r="S9" s="81">
        <v>5</v>
      </c>
      <c r="T9" s="82">
        <f>IFERROR(S9/(O9+P9),"-")</f>
        <v>0.3125</v>
      </c>
      <c r="U9" s="182"/>
      <c r="V9" s="84">
        <v>2</v>
      </c>
      <c r="W9" s="82">
        <f>IF(P9=0,"-",V9/P9)</f>
        <v>0.125</v>
      </c>
      <c r="X9" s="186">
        <v>34000</v>
      </c>
      <c r="Y9" s="187">
        <f>IFERROR(X9/P9,"-")</f>
        <v>2125</v>
      </c>
      <c r="Z9" s="187">
        <f>IFERROR(X9/V9,"-")</f>
        <v>17000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5</v>
      </c>
      <c r="AN9" s="101">
        <f>IF(P9=0,"",IF(AM9=0,"",(AM9/P9)))</f>
        <v>0.3125</v>
      </c>
      <c r="AO9" s="100">
        <v>1</v>
      </c>
      <c r="AP9" s="102">
        <f>IFERROR(AP9/AM9,"-")</f>
        <v>0</v>
      </c>
      <c r="AQ9" s="103">
        <v>9000</v>
      </c>
      <c r="AR9" s="104">
        <f>IFERROR(AQ9/AM9,"-")</f>
        <v>1800</v>
      </c>
      <c r="AS9" s="105"/>
      <c r="AT9" s="105"/>
      <c r="AU9" s="105">
        <v>1</v>
      </c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0.125</v>
      </c>
      <c r="BG9" s="112">
        <v>1</v>
      </c>
      <c r="BH9" s="114">
        <f>IFERROR(BG9/BE9,"-")</f>
        <v>0.5</v>
      </c>
      <c r="BI9" s="115">
        <v>25000</v>
      </c>
      <c r="BJ9" s="116">
        <f>IFERROR(BI9/BE9,"-")</f>
        <v>12500</v>
      </c>
      <c r="BK9" s="117"/>
      <c r="BL9" s="117"/>
      <c r="BM9" s="117">
        <v>1</v>
      </c>
      <c r="BN9" s="119">
        <v>5</v>
      </c>
      <c r="BO9" s="120">
        <f>IF(P9=0,"",IF(BN9=0,"",(BN9/P9)))</f>
        <v>0.3125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3</v>
      </c>
      <c r="BX9" s="127">
        <f>IF(P9=0,"",IF(BW9=0,"",(BW9/P9)))</f>
        <v>0.1875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1</v>
      </c>
      <c r="CG9" s="134">
        <f>IF(P9=0,"",IF(CF9=0,"",(CF9/P9)))</f>
        <v>0.0625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2</v>
      </c>
      <c r="CP9" s="141">
        <v>34000</v>
      </c>
      <c r="CQ9" s="141">
        <v>25000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1.8513513513514</v>
      </c>
      <c r="B10" s="203" t="s">
        <v>213</v>
      </c>
      <c r="C10" s="203"/>
      <c r="D10" s="203" t="s">
        <v>209</v>
      </c>
      <c r="E10" s="203" t="s">
        <v>63</v>
      </c>
      <c r="F10" s="203" t="s">
        <v>64</v>
      </c>
      <c r="G10" s="203" t="s">
        <v>214</v>
      </c>
      <c r="H10" s="90" t="s">
        <v>215</v>
      </c>
      <c r="I10" s="90" t="s">
        <v>216</v>
      </c>
      <c r="J10" s="188">
        <v>370000</v>
      </c>
      <c r="K10" s="81">
        <v>0</v>
      </c>
      <c r="L10" s="81">
        <v>0</v>
      </c>
      <c r="M10" s="81">
        <v>146</v>
      </c>
      <c r="N10" s="91">
        <v>17</v>
      </c>
      <c r="O10" s="92">
        <v>0</v>
      </c>
      <c r="P10" s="93">
        <f>N10+O10</f>
        <v>17</v>
      </c>
      <c r="Q10" s="82">
        <f>IFERROR(P10/M10,"-")</f>
        <v>0.11643835616438</v>
      </c>
      <c r="R10" s="81">
        <v>1</v>
      </c>
      <c r="S10" s="81">
        <v>4</v>
      </c>
      <c r="T10" s="82">
        <f>IFERROR(S10/(O10+P10),"-")</f>
        <v>0.23529411764706</v>
      </c>
      <c r="U10" s="182">
        <f>IFERROR(J10/SUM(P10:P11),"-")</f>
        <v>7708.3333333333</v>
      </c>
      <c r="V10" s="84">
        <v>4</v>
      </c>
      <c r="W10" s="82">
        <f>IF(P10=0,"-",V10/P10)</f>
        <v>0.23529411764706</v>
      </c>
      <c r="X10" s="186">
        <v>29000</v>
      </c>
      <c r="Y10" s="187">
        <f>IFERROR(X10/P10,"-")</f>
        <v>1705.8823529412</v>
      </c>
      <c r="Z10" s="187">
        <f>IFERROR(X10/V10,"-")</f>
        <v>7250</v>
      </c>
      <c r="AA10" s="188">
        <f>SUM(X10:X11)-SUM(J10:J11)</f>
        <v>315000</v>
      </c>
      <c r="AB10" s="85">
        <f>SUM(X10:X11)/SUM(J10:J11)</f>
        <v>1.8513513513514</v>
      </c>
      <c r="AC10" s="79"/>
      <c r="AD10" s="94">
        <v>2</v>
      </c>
      <c r="AE10" s="95">
        <f>IF(P10=0,"",IF(AD10=0,"",(AD10/P10)))</f>
        <v>0.11764705882353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3</v>
      </c>
      <c r="AW10" s="107">
        <f>IF(P10=0,"",IF(AV10=0,"",(AV10/P10)))</f>
        <v>0.17647058823529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2</v>
      </c>
      <c r="BF10" s="113">
        <f>IF(P10=0,"",IF(BE10=0,"",(BE10/P10)))</f>
        <v>0.11764705882353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7</v>
      </c>
      <c r="BO10" s="120">
        <f>IF(P10=0,"",IF(BN10=0,"",(BN10/P10)))</f>
        <v>0.41176470588235</v>
      </c>
      <c r="BP10" s="121">
        <v>3</v>
      </c>
      <c r="BQ10" s="122">
        <f>IFERROR(BP10/BN10,"-")</f>
        <v>0.42857142857143</v>
      </c>
      <c r="BR10" s="123">
        <v>21000</v>
      </c>
      <c r="BS10" s="124">
        <f>IFERROR(BR10/BN10,"-")</f>
        <v>3000</v>
      </c>
      <c r="BT10" s="125">
        <v>2</v>
      </c>
      <c r="BU10" s="125"/>
      <c r="BV10" s="125">
        <v>1</v>
      </c>
      <c r="BW10" s="126">
        <v>3</v>
      </c>
      <c r="BX10" s="127">
        <f>IF(P10=0,"",IF(BW10=0,"",(BW10/P10)))</f>
        <v>0.17647058823529</v>
      </c>
      <c r="BY10" s="128">
        <v>1</v>
      </c>
      <c r="BZ10" s="129">
        <f>IFERROR(BY10/BW10,"-")</f>
        <v>0.33333333333333</v>
      </c>
      <c r="CA10" s="130">
        <v>8000</v>
      </c>
      <c r="CB10" s="131">
        <f>IFERROR(CA10/BW10,"-")</f>
        <v>2666.6666666667</v>
      </c>
      <c r="CC10" s="132"/>
      <c r="CD10" s="132">
        <v>1</v>
      </c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4</v>
      </c>
      <c r="CP10" s="141">
        <v>29000</v>
      </c>
      <c r="CQ10" s="141">
        <v>15000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217</v>
      </c>
      <c r="C11" s="203"/>
      <c r="D11" s="203"/>
      <c r="E11" s="203"/>
      <c r="F11" s="203" t="s">
        <v>76</v>
      </c>
      <c r="G11" s="203"/>
      <c r="H11" s="90"/>
      <c r="I11" s="90"/>
      <c r="J11" s="188"/>
      <c r="K11" s="81">
        <v>0</v>
      </c>
      <c r="L11" s="81">
        <v>0</v>
      </c>
      <c r="M11" s="81">
        <v>58</v>
      </c>
      <c r="N11" s="91">
        <v>31</v>
      </c>
      <c r="O11" s="92">
        <v>0</v>
      </c>
      <c r="P11" s="93">
        <f>N11+O11</f>
        <v>31</v>
      </c>
      <c r="Q11" s="82">
        <f>IFERROR(P11/M11,"-")</f>
        <v>0.53448275862069</v>
      </c>
      <c r="R11" s="81">
        <v>3</v>
      </c>
      <c r="S11" s="81">
        <v>4</v>
      </c>
      <c r="T11" s="82">
        <f>IFERROR(S11/(O11+P11),"-")</f>
        <v>0.12903225806452</v>
      </c>
      <c r="U11" s="182"/>
      <c r="V11" s="84">
        <v>8</v>
      </c>
      <c r="W11" s="82">
        <f>IF(P11=0,"-",V11/P11)</f>
        <v>0.25806451612903</v>
      </c>
      <c r="X11" s="186">
        <v>656000</v>
      </c>
      <c r="Y11" s="187">
        <f>IFERROR(X11/P11,"-")</f>
        <v>21161.290322581</v>
      </c>
      <c r="Z11" s="187">
        <f>IFERROR(X11/V11,"-")</f>
        <v>82000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0.032258064516129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9</v>
      </c>
      <c r="BF11" s="113">
        <f>IF(P11=0,"",IF(BE11=0,"",(BE11/P11)))</f>
        <v>0.29032258064516</v>
      </c>
      <c r="BG11" s="112">
        <v>2</v>
      </c>
      <c r="BH11" s="114">
        <f>IFERROR(BG11/BE11,"-")</f>
        <v>0.22222222222222</v>
      </c>
      <c r="BI11" s="115">
        <v>73000</v>
      </c>
      <c r="BJ11" s="116">
        <f>IFERROR(BI11/BE11,"-")</f>
        <v>8111.1111111111</v>
      </c>
      <c r="BK11" s="117">
        <v>1</v>
      </c>
      <c r="BL11" s="117"/>
      <c r="BM11" s="117">
        <v>1</v>
      </c>
      <c r="BN11" s="119">
        <v>9</v>
      </c>
      <c r="BO11" s="120">
        <f>IF(P11=0,"",IF(BN11=0,"",(BN11/P11)))</f>
        <v>0.29032258064516</v>
      </c>
      <c r="BP11" s="121">
        <v>3</v>
      </c>
      <c r="BQ11" s="122">
        <f>IFERROR(BP11/BN11,"-")</f>
        <v>0.33333333333333</v>
      </c>
      <c r="BR11" s="123">
        <v>94000</v>
      </c>
      <c r="BS11" s="124">
        <f>IFERROR(BR11/BN11,"-")</f>
        <v>10444.444444444</v>
      </c>
      <c r="BT11" s="125"/>
      <c r="BU11" s="125"/>
      <c r="BV11" s="125">
        <v>3</v>
      </c>
      <c r="BW11" s="126">
        <v>9</v>
      </c>
      <c r="BX11" s="127">
        <f>IF(P11=0,"",IF(BW11=0,"",(BW11/P11)))</f>
        <v>0.29032258064516</v>
      </c>
      <c r="BY11" s="128">
        <v>3</v>
      </c>
      <c r="BZ11" s="129">
        <f>IFERROR(BY11/BW11,"-")</f>
        <v>0.33333333333333</v>
      </c>
      <c r="CA11" s="130">
        <v>489000</v>
      </c>
      <c r="CB11" s="131">
        <f>IFERROR(CA11/BW11,"-")</f>
        <v>54333.333333333</v>
      </c>
      <c r="CC11" s="132"/>
      <c r="CD11" s="132"/>
      <c r="CE11" s="132">
        <v>3</v>
      </c>
      <c r="CF11" s="133">
        <v>3</v>
      </c>
      <c r="CG11" s="134">
        <f>IF(P11=0,"",IF(CF11=0,"",(CF11/P11)))</f>
        <v>0.096774193548387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8</v>
      </c>
      <c r="CP11" s="141">
        <v>656000</v>
      </c>
      <c r="CQ11" s="141">
        <v>374000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0.21714285714286</v>
      </c>
      <c r="B12" s="203" t="s">
        <v>218</v>
      </c>
      <c r="C12" s="203"/>
      <c r="D12" s="203"/>
      <c r="E12" s="203" t="s">
        <v>219</v>
      </c>
      <c r="F12" s="203" t="s">
        <v>64</v>
      </c>
      <c r="G12" s="203" t="s">
        <v>220</v>
      </c>
      <c r="H12" s="90" t="s">
        <v>221</v>
      </c>
      <c r="I12" s="205" t="s">
        <v>129</v>
      </c>
      <c r="J12" s="188">
        <v>175000</v>
      </c>
      <c r="K12" s="81">
        <v>0</v>
      </c>
      <c r="L12" s="81">
        <v>0</v>
      </c>
      <c r="M12" s="81">
        <v>85</v>
      </c>
      <c r="N12" s="91">
        <v>4</v>
      </c>
      <c r="O12" s="92">
        <v>1</v>
      </c>
      <c r="P12" s="93">
        <f>N12+O12</f>
        <v>5</v>
      </c>
      <c r="Q12" s="82">
        <f>IFERROR(P12/M12,"-")</f>
        <v>0.058823529411765</v>
      </c>
      <c r="R12" s="81">
        <v>0</v>
      </c>
      <c r="S12" s="81">
        <v>2</v>
      </c>
      <c r="T12" s="82">
        <f>IFERROR(S12/(O12+P12),"-")</f>
        <v>0.33333333333333</v>
      </c>
      <c r="U12" s="182">
        <f>IFERROR(J12/SUM(P12:P15),"-")</f>
        <v>11666.666666667</v>
      </c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>
        <f>SUM(X12:X15)-SUM(J12:J15)</f>
        <v>-137000</v>
      </c>
      <c r="AB12" s="85">
        <f>SUM(X12:X15)/SUM(J12:J15)</f>
        <v>0.21714285714286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3</v>
      </c>
      <c r="BF12" s="113">
        <f>IF(P12=0,"",IF(BE12=0,"",(BE12/P12)))</f>
        <v>0.6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2</v>
      </c>
      <c r="BO12" s="120">
        <f>IF(P12=0,"",IF(BN12=0,"",(BN12/P12)))</f>
        <v>0.4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222</v>
      </c>
      <c r="C13" s="203"/>
      <c r="D13" s="203"/>
      <c r="E13" s="203"/>
      <c r="F13" s="203" t="s">
        <v>76</v>
      </c>
      <c r="G13" s="203"/>
      <c r="H13" s="90"/>
      <c r="I13" s="90"/>
      <c r="J13" s="188"/>
      <c r="K13" s="81">
        <v>0</v>
      </c>
      <c r="L13" s="81">
        <v>0</v>
      </c>
      <c r="M13" s="81">
        <v>5</v>
      </c>
      <c r="N13" s="91">
        <v>2</v>
      </c>
      <c r="O13" s="92">
        <v>3</v>
      </c>
      <c r="P13" s="93">
        <f>N13+O13</f>
        <v>5</v>
      </c>
      <c r="Q13" s="82">
        <f>IFERROR(P13/M13,"-")</f>
        <v>1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0.2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</v>
      </c>
      <c r="BO13" s="120">
        <f>IF(P13=0,"",IF(BN13=0,"",(BN13/P13)))</f>
        <v>0.4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1</v>
      </c>
      <c r="BX13" s="127">
        <f>IF(P13=0,"",IF(BW13=0,"",(BW13/P13)))</f>
        <v>0.2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>
        <v>1</v>
      </c>
      <c r="CG13" s="134">
        <f>IF(P13=0,"",IF(CF13=0,"",(CF13/P13)))</f>
        <v>0.2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223</v>
      </c>
      <c r="C14" s="203"/>
      <c r="D14" s="203"/>
      <c r="E14" s="203" t="s">
        <v>224</v>
      </c>
      <c r="F14" s="203" t="s">
        <v>64</v>
      </c>
      <c r="G14" s="203" t="s">
        <v>220</v>
      </c>
      <c r="H14" s="90" t="s">
        <v>221</v>
      </c>
      <c r="I14" s="90"/>
      <c r="J14" s="188"/>
      <c r="K14" s="81">
        <v>0</v>
      </c>
      <c r="L14" s="81">
        <v>0</v>
      </c>
      <c r="M14" s="81">
        <v>61</v>
      </c>
      <c r="N14" s="91">
        <v>3</v>
      </c>
      <c r="O14" s="92">
        <v>0</v>
      </c>
      <c r="P14" s="93">
        <f>N14+O14</f>
        <v>3</v>
      </c>
      <c r="Q14" s="82">
        <f>IFERROR(P14/M14,"-")</f>
        <v>0.049180327868852</v>
      </c>
      <c r="R14" s="81">
        <v>0</v>
      </c>
      <c r="S14" s="81">
        <v>1</v>
      </c>
      <c r="T14" s="82">
        <f>IFERROR(S14/(O14+P14),"-")</f>
        <v>0.33333333333333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2</v>
      </c>
      <c r="BF14" s="113">
        <f>IF(P14=0,"",IF(BE14=0,"",(BE14/P14)))</f>
        <v>0.66666666666667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>
        <v>1</v>
      </c>
      <c r="BX14" s="127">
        <f>IF(P14=0,"",IF(BW14=0,"",(BW14/P14)))</f>
        <v>0.33333333333333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225</v>
      </c>
      <c r="C15" s="203"/>
      <c r="D15" s="203"/>
      <c r="E15" s="203"/>
      <c r="F15" s="203" t="s">
        <v>76</v>
      </c>
      <c r="G15" s="203"/>
      <c r="H15" s="90"/>
      <c r="I15" s="90"/>
      <c r="J15" s="188"/>
      <c r="K15" s="81">
        <v>0</v>
      </c>
      <c r="L15" s="81">
        <v>0</v>
      </c>
      <c r="M15" s="81">
        <v>11</v>
      </c>
      <c r="N15" s="91">
        <v>2</v>
      </c>
      <c r="O15" s="92">
        <v>0</v>
      </c>
      <c r="P15" s="93">
        <f>N15+O15</f>
        <v>2</v>
      </c>
      <c r="Q15" s="82">
        <f>IFERROR(P15/M15,"-")</f>
        <v>0.18181818181818</v>
      </c>
      <c r="R15" s="81">
        <v>0</v>
      </c>
      <c r="S15" s="81">
        <v>1</v>
      </c>
      <c r="T15" s="82">
        <f>IFERROR(S15/(O15+P15),"-")</f>
        <v>0.5</v>
      </c>
      <c r="U15" s="182"/>
      <c r="V15" s="84">
        <v>1</v>
      </c>
      <c r="W15" s="82">
        <f>IF(P15=0,"-",V15/P15)</f>
        <v>0.5</v>
      </c>
      <c r="X15" s="186">
        <v>38000</v>
      </c>
      <c r="Y15" s="187">
        <f>IFERROR(X15/P15,"-")</f>
        <v>19000</v>
      </c>
      <c r="Z15" s="187">
        <f>IFERROR(X15/V15,"-")</f>
        <v>38000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0.5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1</v>
      </c>
      <c r="BO15" s="120">
        <f>IF(P15=0,"",IF(BN15=0,"",(BN15/P15)))</f>
        <v>0.5</v>
      </c>
      <c r="BP15" s="121">
        <v>1</v>
      </c>
      <c r="BQ15" s="122">
        <f>IFERROR(BP15/BN15,"-")</f>
        <v>1</v>
      </c>
      <c r="BR15" s="123">
        <v>38000</v>
      </c>
      <c r="BS15" s="124">
        <f>IFERROR(BR15/BN15,"-")</f>
        <v>38000</v>
      </c>
      <c r="BT15" s="125"/>
      <c r="BU15" s="125"/>
      <c r="BV15" s="125">
        <v>1</v>
      </c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38000</v>
      </c>
      <c r="CQ15" s="141">
        <v>38000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30"/>
      <c r="B16" s="87"/>
      <c r="C16" s="88"/>
      <c r="D16" s="88"/>
      <c r="E16" s="88"/>
      <c r="F16" s="89"/>
      <c r="G16" s="90"/>
      <c r="H16" s="90"/>
      <c r="I16" s="90"/>
      <c r="J16" s="192"/>
      <c r="K16" s="34"/>
      <c r="L16" s="34"/>
      <c r="M16" s="31"/>
      <c r="N16" s="23"/>
      <c r="O16" s="23"/>
      <c r="P16" s="23"/>
      <c r="Q16" s="33"/>
      <c r="R16" s="32"/>
      <c r="S16" s="23"/>
      <c r="T16" s="32"/>
      <c r="U16" s="183"/>
      <c r="V16" s="25"/>
      <c r="W16" s="25"/>
      <c r="X16" s="189"/>
      <c r="Y16" s="189"/>
      <c r="Z16" s="189"/>
      <c r="AA16" s="189"/>
      <c r="AB16" s="33"/>
      <c r="AC16" s="59"/>
      <c r="AD16" s="63"/>
      <c r="AE16" s="64"/>
      <c r="AF16" s="63"/>
      <c r="AG16" s="67"/>
      <c r="AH16" s="68"/>
      <c r="AI16" s="69"/>
      <c r="AJ16" s="70"/>
      <c r="AK16" s="70"/>
      <c r="AL16" s="70"/>
      <c r="AM16" s="63"/>
      <c r="AN16" s="64"/>
      <c r="AO16" s="63"/>
      <c r="AP16" s="67"/>
      <c r="AQ16" s="68"/>
      <c r="AR16" s="69"/>
      <c r="AS16" s="70"/>
      <c r="AT16" s="70"/>
      <c r="AU16" s="70"/>
      <c r="AV16" s="63"/>
      <c r="AW16" s="64"/>
      <c r="AX16" s="63"/>
      <c r="AY16" s="67"/>
      <c r="AZ16" s="68"/>
      <c r="BA16" s="69"/>
      <c r="BB16" s="70"/>
      <c r="BC16" s="70"/>
      <c r="BD16" s="70"/>
      <c r="BE16" s="63"/>
      <c r="BF16" s="64"/>
      <c r="BG16" s="63"/>
      <c r="BH16" s="67"/>
      <c r="BI16" s="68"/>
      <c r="BJ16" s="69"/>
      <c r="BK16" s="70"/>
      <c r="BL16" s="70"/>
      <c r="BM16" s="70"/>
      <c r="BN16" s="65"/>
      <c r="BO16" s="66"/>
      <c r="BP16" s="63"/>
      <c r="BQ16" s="67"/>
      <c r="BR16" s="68"/>
      <c r="BS16" s="69"/>
      <c r="BT16" s="70"/>
      <c r="BU16" s="70"/>
      <c r="BV16" s="70"/>
      <c r="BW16" s="65"/>
      <c r="BX16" s="66"/>
      <c r="BY16" s="63"/>
      <c r="BZ16" s="67"/>
      <c r="CA16" s="68"/>
      <c r="CB16" s="69"/>
      <c r="CC16" s="70"/>
      <c r="CD16" s="70"/>
      <c r="CE16" s="70"/>
      <c r="CF16" s="65"/>
      <c r="CG16" s="66"/>
      <c r="CH16" s="63"/>
      <c r="CI16" s="67"/>
      <c r="CJ16" s="68"/>
      <c r="CK16" s="69"/>
      <c r="CL16" s="70"/>
      <c r="CM16" s="70"/>
      <c r="CN16" s="70"/>
      <c r="CO16" s="71"/>
      <c r="CP16" s="68"/>
      <c r="CQ16" s="68"/>
      <c r="CR16" s="68"/>
      <c r="CS16" s="72"/>
    </row>
    <row r="17" spans="1:98">
      <c r="A17" s="30"/>
      <c r="B17" s="37"/>
      <c r="C17" s="21"/>
      <c r="D17" s="21"/>
      <c r="E17" s="21"/>
      <c r="F17" s="22"/>
      <c r="G17" s="36"/>
      <c r="H17" s="36"/>
      <c r="I17" s="75"/>
      <c r="J17" s="193"/>
      <c r="K17" s="34"/>
      <c r="L17" s="34"/>
      <c r="M17" s="31"/>
      <c r="N17" s="23"/>
      <c r="O17" s="23"/>
      <c r="P17" s="23"/>
      <c r="Q17" s="33"/>
      <c r="R17" s="32"/>
      <c r="S17" s="23"/>
      <c r="T17" s="32"/>
      <c r="U17" s="183"/>
      <c r="V17" s="25"/>
      <c r="W17" s="25"/>
      <c r="X17" s="189"/>
      <c r="Y17" s="189"/>
      <c r="Z17" s="189"/>
      <c r="AA17" s="189"/>
      <c r="AB17" s="33"/>
      <c r="AC17" s="61"/>
      <c r="AD17" s="63"/>
      <c r="AE17" s="64"/>
      <c r="AF17" s="63"/>
      <c r="AG17" s="67"/>
      <c r="AH17" s="68"/>
      <c r="AI17" s="69"/>
      <c r="AJ17" s="70"/>
      <c r="AK17" s="70"/>
      <c r="AL17" s="70"/>
      <c r="AM17" s="63"/>
      <c r="AN17" s="64"/>
      <c r="AO17" s="63"/>
      <c r="AP17" s="67"/>
      <c r="AQ17" s="68"/>
      <c r="AR17" s="69"/>
      <c r="AS17" s="70"/>
      <c r="AT17" s="70"/>
      <c r="AU17" s="70"/>
      <c r="AV17" s="63"/>
      <c r="AW17" s="64"/>
      <c r="AX17" s="63"/>
      <c r="AY17" s="67"/>
      <c r="AZ17" s="68"/>
      <c r="BA17" s="69"/>
      <c r="BB17" s="70"/>
      <c r="BC17" s="70"/>
      <c r="BD17" s="70"/>
      <c r="BE17" s="63"/>
      <c r="BF17" s="64"/>
      <c r="BG17" s="63"/>
      <c r="BH17" s="67"/>
      <c r="BI17" s="68"/>
      <c r="BJ17" s="69"/>
      <c r="BK17" s="70"/>
      <c r="BL17" s="70"/>
      <c r="BM17" s="70"/>
      <c r="BN17" s="65"/>
      <c r="BO17" s="66"/>
      <c r="BP17" s="63"/>
      <c r="BQ17" s="67"/>
      <c r="BR17" s="68"/>
      <c r="BS17" s="69"/>
      <c r="BT17" s="70"/>
      <c r="BU17" s="70"/>
      <c r="BV17" s="70"/>
      <c r="BW17" s="65"/>
      <c r="BX17" s="66"/>
      <c r="BY17" s="63"/>
      <c r="BZ17" s="67"/>
      <c r="CA17" s="68"/>
      <c r="CB17" s="69"/>
      <c r="CC17" s="70"/>
      <c r="CD17" s="70"/>
      <c r="CE17" s="70"/>
      <c r="CF17" s="65"/>
      <c r="CG17" s="66"/>
      <c r="CH17" s="63"/>
      <c r="CI17" s="67"/>
      <c r="CJ17" s="68"/>
      <c r="CK17" s="69"/>
      <c r="CL17" s="70"/>
      <c r="CM17" s="70"/>
      <c r="CN17" s="70"/>
      <c r="CO17" s="71"/>
      <c r="CP17" s="68"/>
      <c r="CQ17" s="68"/>
      <c r="CR17" s="68"/>
      <c r="CS17" s="72"/>
    </row>
    <row r="18" spans="1:98">
      <c r="A18" s="19">
        <f>AB18</f>
        <v>3.0652173913043</v>
      </c>
      <c r="B18" s="39"/>
      <c r="C18" s="39"/>
      <c r="D18" s="39"/>
      <c r="E18" s="39"/>
      <c r="F18" s="39"/>
      <c r="G18" s="40" t="s">
        <v>226</v>
      </c>
      <c r="H18" s="40"/>
      <c r="I18" s="40"/>
      <c r="J18" s="190">
        <f>SUM(J6:J17)</f>
        <v>920000</v>
      </c>
      <c r="K18" s="41">
        <f>SUM(K6:K17)</f>
        <v>0</v>
      </c>
      <c r="L18" s="41">
        <f>SUM(L6:L17)</f>
        <v>0</v>
      </c>
      <c r="M18" s="41">
        <f>SUM(M6:M17)</f>
        <v>603</v>
      </c>
      <c r="N18" s="41">
        <f>SUM(N6:N17)</f>
        <v>122</v>
      </c>
      <c r="O18" s="41">
        <f>SUM(O6:O17)</f>
        <v>4</v>
      </c>
      <c r="P18" s="41">
        <f>SUM(P6:P17)</f>
        <v>126</v>
      </c>
      <c r="Q18" s="42">
        <f>IFERROR(P18/M18,"-")</f>
        <v>0.2089552238806</v>
      </c>
      <c r="R18" s="78">
        <f>SUM(R6:R17)</f>
        <v>8</v>
      </c>
      <c r="S18" s="78">
        <f>SUM(S6:S17)</f>
        <v>38</v>
      </c>
      <c r="T18" s="42">
        <f>IFERROR(R18/P18,"-")</f>
        <v>0.063492063492063</v>
      </c>
      <c r="U18" s="184">
        <f>IFERROR(J18/P18,"-")</f>
        <v>7301.5873015873</v>
      </c>
      <c r="V18" s="44">
        <f>SUM(V6:V17)</f>
        <v>21</v>
      </c>
      <c r="W18" s="42">
        <f>IFERROR(V18/P18,"-")</f>
        <v>0.16666666666667</v>
      </c>
      <c r="X18" s="190">
        <f>SUM(X6:X17)</f>
        <v>2820000</v>
      </c>
      <c r="Y18" s="190">
        <f>IFERROR(X18/P18,"-")</f>
        <v>22380.952380952</v>
      </c>
      <c r="Z18" s="190">
        <f>IFERROR(X18/V18,"-")</f>
        <v>134285.71428571</v>
      </c>
      <c r="AA18" s="190">
        <f>X18-J18</f>
        <v>1900000</v>
      </c>
      <c r="AB18" s="47">
        <f>X18/J18</f>
        <v>3.0652173913043</v>
      </c>
      <c r="AC18" s="60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5"/>
    <mergeCell ref="J12:J15"/>
    <mergeCell ref="U12:U15"/>
    <mergeCell ref="AA12:AA15"/>
    <mergeCell ref="AB12:AB1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