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<sst xmlns="http://schemas.openxmlformats.org/spreadsheetml/2006/main" uniqueCount="230">
  <si>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</si>
  <si>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</si>
  <si>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</si>
  <si>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</si>
  <si>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</si>
  <si>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</si>
  <si>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</si>
  <si>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</si>
  <si>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</si>
  <si>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</si>
  <si>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</si>
  <si>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</si>
  <si>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</si>
  <si>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</si>
  <si>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</si>
  <si>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</si>
  <si>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</si>
  <si>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</si>
  <si>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</si>
  <si>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</si>
  <si>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</si>
  <si>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</si>
  <si>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</si>
  <si>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</si>
  <si>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</si>
  <si>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02月</t>
  </si>
  <si>
    <t>アイメール</t>
  </si>
  <si>
    <t>最終更新日</t>
  </si>
  <si>
    <t>05月28日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</si>
  <si>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</si>
  <si>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</si>
  <si>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</si>
  <si>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</si>
  <si>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</si>
  <si>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</si>
  <si>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</si>
  <si>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</si>
  <si>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</si>
  <si>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</si>
  <si>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</si>
  <si>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</si>
  <si>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</si>
  <si>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</si>
  <si>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</si>
  <si>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</si>
  <si>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</si>
  <si>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</si>
  <si>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</si>
  <si>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</si>
  <si>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</si>
  <si>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</si>
  <si>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</si>
  <si>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</si>
  <si>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</si>
  <si>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</si>
  <si>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</si>
  <si>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</si>
  <si>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</si>
  <si>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</si>
  <si>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</si>
  <si>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</si>
  <si>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sms_u893</t>
  </si>
  <si>
    <t>雑誌版</t>
  </si>
  <si>
    <t>求む！５０歳以上の女性と…</t>
  </si>
  <si>
    <t>i34</t>
  </si>
  <si>
    <t>スポニチ関東</t>
  </si>
  <si>
    <t>4C終面全5段</t>
  </si>
  <si>
    <t>2月02日(土)</t>
  </si>
  <si>
    <t>sms_u894</t>
  </si>
  <si>
    <t>スポニチ関西</t>
  </si>
  <si>
    <t>sms_u895</t>
  </si>
  <si>
    <t>スポニチ西部</t>
  </si>
  <si>
    <t>sms_u896</t>
  </si>
  <si>
    <t>スポニチ北海道</t>
  </si>
  <si>
    <t>smss1477</t>
  </si>
  <si>
    <t>(空電共通)</t>
  </si>
  <si>
    <t>空電(共通)</t>
  </si>
  <si>
    <t>sms_u897</t>
  </si>
  <si>
    <t>右女３</t>
  </si>
  <si>
    <t>もう５０代の熟女だけど、試しに付き合ってみる？</t>
  </si>
  <si>
    <t>サンスポ関西</t>
  </si>
  <si>
    <t>smss1478</t>
  </si>
  <si>
    <t>空電</t>
  </si>
  <si>
    <t>sms_u898</t>
  </si>
  <si>
    <t>GOGO(i31)</t>
  </si>
  <si>
    <t>サンスポ関東</t>
  </si>
  <si>
    <t>全5段</t>
  </si>
  <si>
    <t>smss1479</t>
  </si>
  <si>
    <t>sms_u899</t>
  </si>
  <si>
    <t>i38</t>
  </si>
  <si>
    <t>2月10日(日)</t>
  </si>
  <si>
    <t>smss1480</t>
  </si>
  <si>
    <t>sms_u900</t>
  </si>
  <si>
    <t>ニッカン関東</t>
  </si>
  <si>
    <t>1C煙突</t>
  </si>
  <si>
    <t>2月23日(土)</t>
  </si>
  <si>
    <t>smss1481</t>
  </si>
  <si>
    <t>sms_u901</t>
  </si>
  <si>
    <t>ニッカン関西</t>
  </si>
  <si>
    <t>4C煙突</t>
  </si>
  <si>
    <t>smss1482</t>
  </si>
  <si>
    <t>sms_u902</t>
  </si>
  <si>
    <t>スポーツ報知関東</t>
  </si>
  <si>
    <t>2月09日(土)</t>
  </si>
  <si>
    <t>smss1483</t>
  </si>
  <si>
    <t>sms_u903</t>
  </si>
  <si>
    <t>女性からナンパしてほしい</t>
  </si>
  <si>
    <t>デイリースポーツ関西</t>
  </si>
  <si>
    <t>全5段・半5段段つかみ１0段保証</t>
  </si>
  <si>
    <t>smss1484</t>
  </si>
  <si>
    <t>sms_u904</t>
  </si>
  <si>
    <t>2月01日(金)</t>
  </si>
  <si>
    <t>smss1485</t>
  </si>
  <si>
    <t>sms_u905</t>
  </si>
  <si>
    <t>記事風版</t>
  </si>
  <si>
    <t>久々にすごく興奮した</t>
  </si>
  <si>
    <t>つかみ</t>
  </si>
  <si>
    <t>smss1486</t>
  </si>
  <si>
    <t>sms_u906</t>
  </si>
  <si>
    <t>黒：C版</t>
  </si>
  <si>
    <t>五十路女性から逆指名</t>
  </si>
  <si>
    <t>smss1487</t>
  </si>
  <si>
    <t>sms_u907</t>
  </si>
  <si>
    <t>①もう５０代の熟女だけど、試しに付き合ってみる？</t>
  </si>
  <si>
    <t>半2段つかみ10段</t>
  </si>
  <si>
    <t>1～10日</t>
  </si>
  <si>
    <t>sms_u908</t>
  </si>
  <si>
    <t>②久々にすごく興奮した</t>
  </si>
  <si>
    <t>11～20日</t>
  </si>
  <si>
    <t>sms_u909</t>
  </si>
  <si>
    <t>③求む！５０歳以上の女性と…</t>
  </si>
  <si>
    <t>21～31日</t>
  </si>
  <si>
    <t>smss1488</t>
  </si>
  <si>
    <t>sms_u910</t>
  </si>
  <si>
    <t>半2段つかみ20段保証</t>
  </si>
  <si>
    <t>20段保証</t>
  </si>
  <si>
    <t>sms_u911</t>
  </si>
  <si>
    <t>半3段つかみ20段保証</t>
  </si>
  <si>
    <t>sms_u912</t>
  </si>
  <si>
    <t>半5段つかみ20段保証</t>
  </si>
  <si>
    <t>smss1489</t>
  </si>
  <si>
    <t>空電 (共通)</t>
  </si>
  <si>
    <t>sms_u913</t>
  </si>
  <si>
    <t>行広告風</t>
  </si>
  <si>
    <t>半2段つかみ10段保証</t>
  </si>
  <si>
    <t>10段保証</t>
  </si>
  <si>
    <t>smss1490</t>
  </si>
  <si>
    <t>sms_u914</t>
  </si>
  <si>
    <t>ニッカン西部</t>
  </si>
  <si>
    <t>sms_u915</t>
  </si>
  <si>
    <t>sms_u916</t>
  </si>
  <si>
    <t>smss1491</t>
  </si>
  <si>
    <t>sms_u917</t>
  </si>
  <si>
    <t>東スポ 8回セット</t>
  </si>
  <si>
    <t>半2段金土</t>
  </si>
  <si>
    <t>sms_u918</t>
  </si>
  <si>
    <t>②行広告風</t>
  </si>
  <si>
    <t>sms_u919</t>
  </si>
  <si>
    <t>smss1492</t>
  </si>
  <si>
    <t>sms_u920</t>
  </si>
  <si>
    <t>smss1493</t>
  </si>
  <si>
    <t>sms_u921</t>
  </si>
  <si>
    <t>C版</t>
  </si>
  <si>
    <t>2月21日(木)</t>
  </si>
  <si>
    <t>smss1494</t>
  </si>
  <si>
    <t>sms_u922</t>
  </si>
  <si>
    <t>2月16日(土)</t>
  </si>
  <si>
    <t>smss1495</t>
  </si>
  <si>
    <t>sms_u923</t>
  </si>
  <si>
    <t>黒C版</t>
  </si>
  <si>
    <t>2月24日(日)</t>
  </si>
  <si>
    <t>smss1496</t>
  </si>
  <si>
    <t>sms_u924</t>
  </si>
  <si>
    <t>恋愛経験は不要！女性がリードしてくれます！</t>
  </si>
  <si>
    <t>smss1497</t>
  </si>
  <si>
    <t>sms_u925</t>
  </si>
  <si>
    <t>2月11日(月)</t>
  </si>
  <si>
    <t>smss1498</t>
  </si>
  <si>
    <t>sms_u926</t>
  </si>
  <si>
    <t>熟女版</t>
  </si>
  <si>
    <t>女性から逆指名</t>
  </si>
  <si>
    <t>2月17日(日)</t>
  </si>
  <si>
    <t>smss1499</t>
  </si>
  <si>
    <t>sms_u927</t>
  </si>
  <si>
    <t>smss1500</t>
  </si>
  <si>
    <t>sms_u928</t>
  </si>
  <si>
    <t>漫画版←雑誌版</t>
  </si>
  <si>
    <t>ニッカン関東 平日</t>
  </si>
  <si>
    <t>2月27日(水)</t>
  </si>
  <si>
    <t>smss1501</t>
  </si>
  <si>
    <t>sms_u929</t>
  </si>
  <si>
    <t>4コマ漫画版</t>
  </si>
  <si>
    <t>ニッカン関東 休刊日</t>
  </si>
  <si>
    <t>2月12日(火)</t>
  </si>
  <si>
    <t>smss1502</t>
  </si>
  <si>
    <t>sms_u930</t>
  </si>
  <si>
    <t>2月03日(日)</t>
  </si>
  <si>
    <t>smss1503</t>
  </si>
  <si>
    <t>sms_u931</t>
  </si>
  <si>
    <t>smss1504</t>
  </si>
  <si>
    <t>sms_u932</t>
  </si>
  <si>
    <t>九スポ</t>
  </si>
  <si>
    <t>smss1505</t>
  </si>
  <si>
    <t>sms_u933</t>
  </si>
  <si>
    <t>スポーツ報知関東 1回目</t>
  </si>
  <si>
    <t>4C終面雑報</t>
  </si>
  <si>
    <t>smss1506</t>
  </si>
  <si>
    <t>sms_u934</t>
  </si>
  <si>
    <t>スポーツ報知関東 2回目</t>
  </si>
  <si>
    <t>2月05日(火)</t>
  </si>
  <si>
    <t>smss1507</t>
  </si>
  <si>
    <t>sms_u935</t>
  </si>
  <si>
    <t>東スポ・大スポ・中京スポ・九スポ</t>
  </si>
  <si>
    <t>記事枠</t>
  </si>
  <si>
    <t>smss1508</t>
  </si>
  <si>
    <t>新聞 TOTAL</t>
  </si>
  <si>
    <t>●雑誌 広告</t>
  </si>
  <si>
    <t>sms_u891</t>
  </si>
  <si>
    <t>リイド社</t>
  </si>
  <si>
    <t>コミック乱TWINS</t>
  </si>
  <si>
    <t>1C2P</t>
  </si>
  <si>
    <t>2月13日(水)</t>
  </si>
  <si>
    <t>smss1475</t>
  </si>
  <si>
    <t>sms_u892</t>
  </si>
  <si>
    <t>日本ジャーナル出版</t>
  </si>
  <si>
    <t>新50代女性からナンパしてほしい版</t>
  </si>
  <si>
    <t>週刊実話</t>
  </si>
  <si>
    <t>4C1P</t>
  </si>
  <si>
    <t>smss1476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</si>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</sst>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75</v>
      </c>
      <c r="D6" s="195">
        <v>6000000</v>
      </c>
      <c r="E6" s="81">
        <v>0</v>
      </c>
      <c r="F6" s="81">
        <v>0</v>
      </c>
      <c r="G6" s="81">
        <v>3322</v>
      </c>
      <c r="H6" s="91">
        <v>508</v>
      </c>
      <c r="I6" s="92">
        <v>2</v>
      </c>
      <c r="J6" s="145">
        <f>H6+I6</f>
        <v>510</v>
      </c>
      <c r="K6" s="82">
        <f>IFERROR(J6/G6,"-")</f>
        <v>0.15352197471403</v>
      </c>
      <c r="L6" s="81">
        <v>37</v>
      </c>
      <c r="M6" s="81">
        <v>131</v>
      </c>
      <c r="N6" s="82">
        <f>IFERROR(L6/J6,"-")</f>
        <v>0.072549019607843</v>
      </c>
      <c r="O6" s="83">
        <f>IFERROR(D6/J6,"-")</f>
        <v>11764.705882353</v>
      </c>
      <c r="P6" s="84">
        <v>131</v>
      </c>
      <c r="Q6" s="82">
        <f>IFERROR(P6/J6,"-")</f>
        <v>0.25686274509804</v>
      </c>
      <c r="R6" s="200">
        <v>6108500</v>
      </c>
      <c r="S6" s="201">
        <f>IFERROR(R6/J6,"-")</f>
        <v>11977.450980392</v>
      </c>
      <c r="T6" s="201">
        <f>IFERROR(R6/P6,"-")</f>
        <v>46629.770992366</v>
      </c>
      <c r="U6" s="195">
        <f>IFERROR(R6-D6,"-")</f>
        <v>108500</v>
      </c>
      <c r="V6" s="85">
        <f>R6/D6</f>
        <v>1.0180833333333</v>
      </c>
      <c r="W6" s="79"/>
      <c r="X6" s="144"/>
    </row>
    <row r="7" spans="1:24">
      <c r="A7" s="80"/>
      <c r="B7" s="86" t="s">
        <v>24</v>
      </c>
      <c r="C7" s="86">
        <v>4</v>
      </c>
      <c r="D7" s="195">
        <v>290000</v>
      </c>
      <c r="E7" s="81">
        <v>0</v>
      </c>
      <c r="F7" s="81">
        <v>0</v>
      </c>
      <c r="G7" s="81">
        <v>205</v>
      </c>
      <c r="H7" s="91">
        <v>32</v>
      </c>
      <c r="I7" s="92">
        <v>0</v>
      </c>
      <c r="J7" s="145">
        <f>H7+I7</f>
        <v>32</v>
      </c>
      <c r="K7" s="82">
        <f>IFERROR(J7/G7,"-")</f>
        <v>0.15609756097561</v>
      </c>
      <c r="L7" s="81">
        <v>4</v>
      </c>
      <c r="M7" s="81">
        <v>3</v>
      </c>
      <c r="N7" s="82">
        <f>IFERROR(L7/J7,"-")</f>
        <v>0.125</v>
      </c>
      <c r="O7" s="83">
        <f>IFERROR(D7/J7,"-")</f>
        <v>9062.5</v>
      </c>
      <c r="P7" s="84">
        <v>8</v>
      </c>
      <c r="Q7" s="82">
        <f>IFERROR(P7/J7,"-")</f>
        <v>0.25</v>
      </c>
      <c r="R7" s="200">
        <v>1220000</v>
      </c>
      <c r="S7" s="201">
        <f>IFERROR(R7/J7,"-")</f>
        <v>38125</v>
      </c>
      <c r="T7" s="201">
        <f>IFERROR(R7/P7,"-")</f>
        <v>152500</v>
      </c>
      <c r="U7" s="195">
        <f>IFERROR(R7-D7,"-")</f>
        <v>930000</v>
      </c>
      <c r="V7" s="85">
        <f>R7/D7</f>
        <v>4.2068965517241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6290000</v>
      </c>
      <c r="E10" s="41">
        <f>SUM(E6:E8)</f>
        <v>0</v>
      </c>
      <c r="F10" s="41">
        <f>SUM(F6:F8)</f>
        <v>0</v>
      </c>
      <c r="G10" s="41">
        <f>SUM(G6:G8)</f>
        <v>3527</v>
      </c>
      <c r="H10" s="41">
        <f>SUM(H6:H8)</f>
        <v>540</v>
      </c>
      <c r="I10" s="41">
        <f>SUM(I6:I8)</f>
        <v>2</v>
      </c>
      <c r="J10" s="41">
        <f>SUM(J6:J8)</f>
        <v>542</v>
      </c>
      <c r="K10" s="42">
        <f>IFERROR(J10/G10,"-")</f>
        <v>0.15367167564502</v>
      </c>
      <c r="L10" s="78">
        <f>SUM(L6:L8)</f>
        <v>41</v>
      </c>
      <c r="M10" s="78">
        <f>SUM(M6:M8)</f>
        <v>134</v>
      </c>
      <c r="N10" s="42">
        <f>IFERROR(L10/J10,"-")</f>
        <v>0.075645756457565</v>
      </c>
      <c r="O10" s="43">
        <f>IFERROR(D10/J10,"-")</f>
        <v>11605.166051661</v>
      </c>
      <c r="P10" s="44">
        <f>SUM(P6:P8)</f>
        <v>139</v>
      </c>
      <c r="Q10" s="42">
        <f>IFERROR(P10/J10,"-")</f>
        <v>0.25645756457565</v>
      </c>
      <c r="R10" s="45">
        <f>SUM(R6:R8)</f>
        <v>7328500</v>
      </c>
      <c r="S10" s="45">
        <f>IFERROR(R10/J10,"-")</f>
        <v>13521.217712177</v>
      </c>
      <c r="T10" s="45">
        <f>IFERROR(R10/P10,"-")</f>
        <v>52723.021582734</v>
      </c>
      <c r="U10" s="46">
        <f>SUM(U6:U8)</f>
        <v>1038500</v>
      </c>
      <c r="V10" s="47">
        <f>IFERROR(R10/D10,"-")</f>
        <v>1.1651033386328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1.2085714285714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700000</v>
      </c>
      <c r="K6" s="81">
        <v>0</v>
      </c>
      <c r="L6" s="81">
        <v>0</v>
      </c>
      <c r="M6" s="81">
        <v>158</v>
      </c>
      <c r="N6" s="91">
        <v>17</v>
      </c>
      <c r="O6" s="92">
        <v>0</v>
      </c>
      <c r="P6" s="93">
        <f>N6+O6</f>
        <v>17</v>
      </c>
      <c r="Q6" s="82">
        <f>IFERROR(P6/M6,"-")</f>
        <v>0.10759493670886</v>
      </c>
      <c r="R6" s="81">
        <v>1</v>
      </c>
      <c r="S6" s="81">
        <v>4</v>
      </c>
      <c r="T6" s="82">
        <f>IFERROR(S6/(O6+P6),"-")</f>
        <v>0.23529411764706</v>
      </c>
      <c r="U6" s="182">
        <f>IFERROR(J6/SUM(P6:P10),"-")</f>
        <v>8333.3333333333</v>
      </c>
      <c r="V6" s="84">
        <v>5</v>
      </c>
      <c r="W6" s="82">
        <f>IF(P6=0,"-",V6/P6)</f>
        <v>0.29411764705882</v>
      </c>
      <c r="X6" s="186">
        <v>178000</v>
      </c>
      <c r="Y6" s="187">
        <f>IFERROR(X6/P6,"-")</f>
        <v>10470.588235294</v>
      </c>
      <c r="Z6" s="187">
        <f>IFERROR(X6/V6,"-")</f>
        <v>35600</v>
      </c>
      <c r="AA6" s="188">
        <f>SUM(X6:X10)-SUM(J6:J10)</f>
        <v>146000</v>
      </c>
      <c r="AB6" s="85">
        <f>SUM(X6:X10)/SUM(J6:J10)</f>
        <v>1.2085714285714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0.058823529411765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0.058823529411765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3</v>
      </c>
      <c r="BF6" s="113">
        <f>IF(P6=0,"",IF(BE6=0,"",(BE6/P6)))</f>
        <v>0.17647058823529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6</v>
      </c>
      <c r="BO6" s="120">
        <f>IF(P6=0,"",IF(BN6=0,"",(BN6/P6)))</f>
        <v>0.35294117647059</v>
      </c>
      <c r="BP6" s="121">
        <v>3</v>
      </c>
      <c r="BQ6" s="122">
        <f>IFERROR(BP6/BN6,"-")</f>
        <v>0.5</v>
      </c>
      <c r="BR6" s="123">
        <v>18000</v>
      </c>
      <c r="BS6" s="124">
        <f>IFERROR(BR6/BN6,"-")</f>
        <v>3000</v>
      </c>
      <c r="BT6" s="125">
        <v>2</v>
      </c>
      <c r="BU6" s="125">
        <v>1</v>
      </c>
      <c r="BV6" s="125"/>
      <c r="BW6" s="126">
        <v>6</v>
      </c>
      <c r="BX6" s="127">
        <f>IF(P6=0,"",IF(BW6=0,"",(BW6/P6)))</f>
        <v>0.35294117647059</v>
      </c>
      <c r="BY6" s="128">
        <v>2</v>
      </c>
      <c r="BZ6" s="129">
        <f>IFERROR(BY6/BW6,"-")</f>
        <v>0.33333333333333</v>
      </c>
      <c r="CA6" s="130">
        <v>160000</v>
      </c>
      <c r="CB6" s="131">
        <f>IFERROR(CA6/BW6,"-")</f>
        <v>26666.666666667</v>
      </c>
      <c r="CC6" s="132"/>
      <c r="CD6" s="132"/>
      <c r="CE6" s="132">
        <v>2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5</v>
      </c>
      <c r="CP6" s="141">
        <v>178000</v>
      </c>
      <c r="CQ6" s="141">
        <v>135000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 t="s">
        <v>69</v>
      </c>
      <c r="H7" s="90" t="s">
        <v>66</v>
      </c>
      <c r="I7" s="204" t="s">
        <v>67</v>
      </c>
      <c r="J7" s="188"/>
      <c r="K7" s="81">
        <v>0</v>
      </c>
      <c r="L7" s="81">
        <v>0</v>
      </c>
      <c r="M7" s="81">
        <v>163</v>
      </c>
      <c r="N7" s="91">
        <v>13</v>
      </c>
      <c r="O7" s="92">
        <v>0</v>
      </c>
      <c r="P7" s="93">
        <f>N7+O7</f>
        <v>13</v>
      </c>
      <c r="Q7" s="82">
        <f>IFERROR(P7/M7,"-")</f>
        <v>0.079754601226994</v>
      </c>
      <c r="R7" s="81">
        <v>0</v>
      </c>
      <c r="S7" s="81">
        <v>4</v>
      </c>
      <c r="T7" s="82">
        <f>IFERROR(S7/(O7+P7),"-")</f>
        <v>0.30769230769231</v>
      </c>
      <c r="U7" s="182"/>
      <c r="V7" s="84">
        <v>2</v>
      </c>
      <c r="W7" s="82">
        <f>IF(P7=0,"-",V7/P7)</f>
        <v>0.15384615384615</v>
      </c>
      <c r="X7" s="186">
        <v>8000</v>
      </c>
      <c r="Y7" s="187">
        <f>IFERROR(X7/P7,"-")</f>
        <v>615.38461538462</v>
      </c>
      <c r="Z7" s="187">
        <f>IFERROR(X7/V7,"-")</f>
        <v>4000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0.076923076923077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10</v>
      </c>
      <c r="BO7" s="120">
        <f>IF(P7=0,"",IF(BN7=0,"",(BN7/P7)))</f>
        <v>0.76923076923077</v>
      </c>
      <c r="BP7" s="121">
        <v>2</v>
      </c>
      <c r="BQ7" s="122">
        <f>IFERROR(BP7/BN7,"-")</f>
        <v>0.2</v>
      </c>
      <c r="BR7" s="123">
        <v>8000</v>
      </c>
      <c r="BS7" s="124">
        <f>IFERROR(BR7/BN7,"-")</f>
        <v>800</v>
      </c>
      <c r="BT7" s="125">
        <v>2</v>
      </c>
      <c r="BU7" s="125"/>
      <c r="BV7" s="125"/>
      <c r="BW7" s="126">
        <v>2</v>
      </c>
      <c r="BX7" s="127">
        <f>IF(P7=0,"",IF(BW7=0,"",(BW7/P7)))</f>
        <v>0.15384615384615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8000</v>
      </c>
      <c r="CQ7" s="141">
        <v>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71</v>
      </c>
      <c r="H8" s="90" t="s">
        <v>66</v>
      </c>
      <c r="I8" s="204" t="s">
        <v>67</v>
      </c>
      <c r="J8" s="188"/>
      <c r="K8" s="81">
        <v>0</v>
      </c>
      <c r="L8" s="81">
        <v>0</v>
      </c>
      <c r="M8" s="81">
        <v>47</v>
      </c>
      <c r="N8" s="91">
        <v>6</v>
      </c>
      <c r="O8" s="92">
        <v>0</v>
      </c>
      <c r="P8" s="93">
        <f>N8+O8</f>
        <v>6</v>
      </c>
      <c r="Q8" s="82">
        <f>IFERROR(P8/M8,"-")</f>
        <v>0.12765957446809</v>
      </c>
      <c r="R8" s="81">
        <v>1</v>
      </c>
      <c r="S8" s="81">
        <v>1</v>
      </c>
      <c r="T8" s="82">
        <f>IFERROR(S8/(O8+P8),"-")</f>
        <v>0.16666666666667</v>
      </c>
      <c r="U8" s="182"/>
      <c r="V8" s="84">
        <v>2</v>
      </c>
      <c r="W8" s="82">
        <f>IF(P8=0,"-",V8/P8)</f>
        <v>0.33333333333333</v>
      </c>
      <c r="X8" s="186">
        <v>36000</v>
      </c>
      <c r="Y8" s="187">
        <f>IFERROR(X8/P8,"-")</f>
        <v>6000</v>
      </c>
      <c r="Z8" s="187">
        <f>IFERROR(X8/V8,"-")</f>
        <v>18000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3</v>
      </c>
      <c r="BF8" s="113">
        <f>IF(P8=0,"",IF(BE8=0,"",(BE8/P8)))</f>
        <v>0.5</v>
      </c>
      <c r="BG8" s="112">
        <v>1</v>
      </c>
      <c r="BH8" s="114">
        <f>IFERROR(BG8/BE8,"-")</f>
        <v>0.33333333333333</v>
      </c>
      <c r="BI8" s="115">
        <v>21000</v>
      </c>
      <c r="BJ8" s="116">
        <f>IFERROR(BI8/BE8,"-")</f>
        <v>7000</v>
      </c>
      <c r="BK8" s="117"/>
      <c r="BL8" s="117"/>
      <c r="BM8" s="117">
        <v>1</v>
      </c>
      <c r="BN8" s="119">
        <v>2</v>
      </c>
      <c r="BO8" s="120">
        <f>IF(P8=0,"",IF(BN8=0,"",(BN8/P8)))</f>
        <v>0.33333333333333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0.16666666666667</v>
      </c>
      <c r="BY8" s="128">
        <v>1</v>
      </c>
      <c r="BZ8" s="129">
        <f>IFERROR(BY8/BW8,"-")</f>
        <v>1</v>
      </c>
      <c r="CA8" s="130">
        <v>15000</v>
      </c>
      <c r="CB8" s="131">
        <f>IFERROR(CA8/BW8,"-")</f>
        <v>15000</v>
      </c>
      <c r="CC8" s="132"/>
      <c r="CD8" s="132">
        <v>1</v>
      </c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2</v>
      </c>
      <c r="CP8" s="141">
        <v>36000</v>
      </c>
      <c r="CQ8" s="141">
        <v>21000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64</v>
      </c>
      <c r="G9" s="203" t="s">
        <v>73</v>
      </c>
      <c r="H9" s="90" t="s">
        <v>66</v>
      </c>
      <c r="I9" s="204" t="s">
        <v>67</v>
      </c>
      <c r="J9" s="188"/>
      <c r="K9" s="81">
        <v>0</v>
      </c>
      <c r="L9" s="81">
        <v>0</v>
      </c>
      <c r="M9" s="81">
        <v>28</v>
      </c>
      <c r="N9" s="91">
        <v>6</v>
      </c>
      <c r="O9" s="92">
        <v>0</v>
      </c>
      <c r="P9" s="93">
        <f>N9+O9</f>
        <v>6</v>
      </c>
      <c r="Q9" s="82">
        <f>IFERROR(P9/M9,"-")</f>
        <v>0.21428571428571</v>
      </c>
      <c r="R9" s="81">
        <v>0</v>
      </c>
      <c r="S9" s="81">
        <v>1</v>
      </c>
      <c r="T9" s="82">
        <f>IFERROR(S9/(O9+P9),"-")</f>
        <v>0.16666666666667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2</v>
      </c>
      <c r="BF9" s="113">
        <f>IF(P9=0,"",IF(BE9=0,"",(BE9/P9)))</f>
        <v>0.33333333333333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3</v>
      </c>
      <c r="BO9" s="120">
        <f>IF(P9=0,"",IF(BN9=0,"",(BN9/P9)))</f>
        <v>0.5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</v>
      </c>
      <c r="BX9" s="127">
        <f>IF(P9=0,"",IF(BW9=0,"",(BW9/P9)))</f>
        <v>0.16666666666667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75</v>
      </c>
      <c r="F10" s="203" t="s">
        <v>64</v>
      </c>
      <c r="G10" s="203" t="s">
        <v>76</v>
      </c>
      <c r="H10" s="90"/>
      <c r="I10" s="90"/>
      <c r="J10" s="188"/>
      <c r="K10" s="81">
        <v>0</v>
      </c>
      <c r="L10" s="81">
        <v>0</v>
      </c>
      <c r="M10" s="81">
        <v>94</v>
      </c>
      <c r="N10" s="91">
        <v>42</v>
      </c>
      <c r="O10" s="92">
        <v>0</v>
      </c>
      <c r="P10" s="93">
        <f>N10+O10</f>
        <v>42</v>
      </c>
      <c r="Q10" s="82">
        <f>IFERROR(P10/M10,"-")</f>
        <v>0.4468085106383</v>
      </c>
      <c r="R10" s="81">
        <v>4</v>
      </c>
      <c r="S10" s="81">
        <v>9</v>
      </c>
      <c r="T10" s="82">
        <f>IFERROR(S10/(O10+P10),"-")</f>
        <v>0.21428571428571</v>
      </c>
      <c r="U10" s="182"/>
      <c r="V10" s="84">
        <v>12</v>
      </c>
      <c r="W10" s="82">
        <f>IF(P10=0,"-",V10/P10)</f>
        <v>0.28571428571429</v>
      </c>
      <c r="X10" s="186">
        <v>624000</v>
      </c>
      <c r="Y10" s="187">
        <f>IFERROR(X10/P10,"-")</f>
        <v>14857.142857143</v>
      </c>
      <c r="Z10" s="187">
        <f>IFERROR(X10/V10,"-")</f>
        <v>52000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0.023809523809524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1</v>
      </c>
      <c r="AW10" s="107">
        <f>IF(P10=0,"",IF(AV10=0,"",(AV10/P10)))</f>
        <v>0.023809523809524</v>
      </c>
      <c r="AX10" s="106">
        <v>1</v>
      </c>
      <c r="AY10" s="108">
        <f>IFERROR(AX10/AV10,"-")</f>
        <v>1</v>
      </c>
      <c r="AZ10" s="109">
        <v>3000</v>
      </c>
      <c r="BA10" s="110">
        <f>IFERROR(AZ10/AV10,"-")</f>
        <v>3000</v>
      </c>
      <c r="BB10" s="111">
        <v>1</v>
      </c>
      <c r="BC10" s="111"/>
      <c r="BD10" s="111"/>
      <c r="BE10" s="112">
        <v>8</v>
      </c>
      <c r="BF10" s="113">
        <f>IF(P10=0,"",IF(BE10=0,"",(BE10/P10)))</f>
        <v>0.19047619047619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12</v>
      </c>
      <c r="BO10" s="120">
        <f>IF(P10=0,"",IF(BN10=0,"",(BN10/P10)))</f>
        <v>0.28571428571429</v>
      </c>
      <c r="BP10" s="121">
        <v>2</v>
      </c>
      <c r="BQ10" s="122">
        <f>IFERROR(BP10/BN10,"-")</f>
        <v>0.16666666666667</v>
      </c>
      <c r="BR10" s="123">
        <v>88000</v>
      </c>
      <c r="BS10" s="124">
        <f>IFERROR(BR10/BN10,"-")</f>
        <v>7333.3333333333</v>
      </c>
      <c r="BT10" s="125">
        <v>1</v>
      </c>
      <c r="BU10" s="125"/>
      <c r="BV10" s="125">
        <v>1</v>
      </c>
      <c r="BW10" s="126">
        <v>17</v>
      </c>
      <c r="BX10" s="127">
        <f>IF(P10=0,"",IF(BW10=0,"",(BW10/P10)))</f>
        <v>0.4047619047619</v>
      </c>
      <c r="BY10" s="128">
        <v>7</v>
      </c>
      <c r="BZ10" s="129">
        <f>IFERROR(BY10/BW10,"-")</f>
        <v>0.41176470588235</v>
      </c>
      <c r="CA10" s="130">
        <v>447000</v>
      </c>
      <c r="CB10" s="131">
        <f>IFERROR(CA10/BW10,"-")</f>
        <v>26294.117647059</v>
      </c>
      <c r="CC10" s="132">
        <v>1</v>
      </c>
      <c r="CD10" s="132">
        <v>2</v>
      </c>
      <c r="CE10" s="132">
        <v>4</v>
      </c>
      <c r="CF10" s="133">
        <v>3</v>
      </c>
      <c r="CG10" s="134">
        <f>IF(P10=0,"",IF(CF10=0,"",(CF10/P10)))</f>
        <v>0.071428571428571</v>
      </c>
      <c r="CH10" s="135">
        <v>2</v>
      </c>
      <c r="CI10" s="136">
        <f>IFERROR(CH10/CF10,"-")</f>
        <v>0.66666666666667</v>
      </c>
      <c r="CJ10" s="137">
        <v>86000</v>
      </c>
      <c r="CK10" s="138">
        <f>IFERROR(CJ10/CF10,"-")</f>
        <v>28666.666666667</v>
      </c>
      <c r="CL10" s="139"/>
      <c r="CM10" s="139"/>
      <c r="CN10" s="139">
        <v>2</v>
      </c>
      <c r="CO10" s="140">
        <v>12</v>
      </c>
      <c r="CP10" s="141">
        <v>624000</v>
      </c>
      <c r="CQ10" s="141">
        <v>200000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0.75263157894737</v>
      </c>
      <c r="B11" s="203" t="s">
        <v>77</v>
      </c>
      <c r="C11" s="203"/>
      <c r="D11" s="203" t="s">
        <v>78</v>
      </c>
      <c r="E11" s="203" t="s">
        <v>79</v>
      </c>
      <c r="F11" s="203" t="s">
        <v>64</v>
      </c>
      <c r="G11" s="203" t="s">
        <v>80</v>
      </c>
      <c r="H11" s="90" t="s">
        <v>66</v>
      </c>
      <c r="I11" s="204" t="s">
        <v>67</v>
      </c>
      <c r="J11" s="188">
        <v>570000</v>
      </c>
      <c r="K11" s="81">
        <v>0</v>
      </c>
      <c r="L11" s="81">
        <v>0</v>
      </c>
      <c r="M11" s="81">
        <v>79</v>
      </c>
      <c r="N11" s="91">
        <v>11</v>
      </c>
      <c r="O11" s="92">
        <v>0</v>
      </c>
      <c r="P11" s="93">
        <f>N11+O11</f>
        <v>11</v>
      </c>
      <c r="Q11" s="82">
        <f>IFERROR(P11/M11,"-")</f>
        <v>0.13924050632911</v>
      </c>
      <c r="R11" s="81">
        <v>0</v>
      </c>
      <c r="S11" s="81">
        <v>5</v>
      </c>
      <c r="T11" s="82">
        <f>IFERROR(S11/(O11+P11),"-")</f>
        <v>0.45454545454545</v>
      </c>
      <c r="U11" s="182">
        <f>IFERROR(J11/SUM(P11:P16),"-")</f>
        <v>12391.304347826</v>
      </c>
      <c r="V11" s="84">
        <v>2</v>
      </c>
      <c r="W11" s="82">
        <f>IF(P11=0,"-",V11/P11)</f>
        <v>0.18181818181818</v>
      </c>
      <c r="X11" s="186">
        <v>39000</v>
      </c>
      <c r="Y11" s="187">
        <f>IFERROR(X11/P11,"-")</f>
        <v>3545.4545454545</v>
      </c>
      <c r="Z11" s="187">
        <f>IFERROR(X11/V11,"-")</f>
        <v>19500</v>
      </c>
      <c r="AA11" s="188">
        <f>SUM(X11:X16)-SUM(J11:J16)</f>
        <v>-141000</v>
      </c>
      <c r="AB11" s="85">
        <f>SUM(X11:X16)/SUM(J11:J16)</f>
        <v>0.75263157894737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>
        <v>1</v>
      </c>
      <c r="AW11" s="107">
        <f>IF(P11=0,"",IF(AV11=0,"",(AV11/P11)))</f>
        <v>0.090909090909091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7</v>
      </c>
      <c r="BF11" s="113">
        <f>IF(P11=0,"",IF(BE11=0,"",(BE11/P11)))</f>
        <v>0.63636363636364</v>
      </c>
      <c r="BG11" s="112">
        <v>1</v>
      </c>
      <c r="BH11" s="114">
        <f>IFERROR(BG11/BE11,"-")</f>
        <v>0.14285714285714</v>
      </c>
      <c r="BI11" s="115">
        <v>9000</v>
      </c>
      <c r="BJ11" s="116">
        <f>IFERROR(BI11/BE11,"-")</f>
        <v>1285.7142857143</v>
      </c>
      <c r="BK11" s="117"/>
      <c r="BL11" s="117"/>
      <c r="BM11" s="117">
        <v>1</v>
      </c>
      <c r="BN11" s="119">
        <v>3</v>
      </c>
      <c r="BO11" s="120">
        <f>IF(P11=0,"",IF(BN11=0,"",(BN11/P11)))</f>
        <v>0.27272727272727</v>
      </c>
      <c r="BP11" s="121">
        <v>1</v>
      </c>
      <c r="BQ11" s="122">
        <f>IFERROR(BP11/BN11,"-")</f>
        <v>0.33333333333333</v>
      </c>
      <c r="BR11" s="123">
        <v>30000</v>
      </c>
      <c r="BS11" s="124">
        <f>IFERROR(BR11/BN11,"-")</f>
        <v>10000</v>
      </c>
      <c r="BT11" s="125"/>
      <c r="BU11" s="125"/>
      <c r="BV11" s="125">
        <v>1</v>
      </c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2</v>
      </c>
      <c r="CP11" s="141">
        <v>39000</v>
      </c>
      <c r="CQ11" s="141">
        <v>30000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81</v>
      </c>
      <c r="C12" s="203"/>
      <c r="D12" s="203" t="s">
        <v>78</v>
      </c>
      <c r="E12" s="203" t="s">
        <v>79</v>
      </c>
      <c r="F12" s="203" t="s">
        <v>82</v>
      </c>
      <c r="G12" s="203"/>
      <c r="H12" s="90"/>
      <c r="I12" s="90"/>
      <c r="J12" s="188"/>
      <c r="K12" s="81">
        <v>0</v>
      </c>
      <c r="L12" s="81">
        <v>0</v>
      </c>
      <c r="M12" s="81">
        <v>24</v>
      </c>
      <c r="N12" s="91">
        <v>9</v>
      </c>
      <c r="O12" s="92">
        <v>0</v>
      </c>
      <c r="P12" s="93">
        <f>N12+O12</f>
        <v>9</v>
      </c>
      <c r="Q12" s="82">
        <f>IFERROR(P12/M12,"-")</f>
        <v>0.375</v>
      </c>
      <c r="R12" s="81">
        <v>2</v>
      </c>
      <c r="S12" s="81">
        <v>2</v>
      </c>
      <c r="T12" s="82">
        <f>IFERROR(S12/(O12+P12),"-")</f>
        <v>0.22222222222222</v>
      </c>
      <c r="U12" s="182"/>
      <c r="V12" s="84">
        <v>2</v>
      </c>
      <c r="W12" s="82">
        <f>IF(P12=0,"-",V12/P12)</f>
        <v>0.22222222222222</v>
      </c>
      <c r="X12" s="186">
        <v>360000</v>
      </c>
      <c r="Y12" s="187">
        <f>IFERROR(X12/P12,"-")</f>
        <v>40000</v>
      </c>
      <c r="Z12" s="187">
        <f>IFERROR(X12/V12,"-")</f>
        <v>180000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2</v>
      </c>
      <c r="BF12" s="113">
        <f>IF(P12=0,"",IF(BE12=0,"",(BE12/P12)))</f>
        <v>0.22222222222222</v>
      </c>
      <c r="BG12" s="112">
        <v>1</v>
      </c>
      <c r="BH12" s="114">
        <f>IFERROR(BG12/BE12,"-")</f>
        <v>0.5</v>
      </c>
      <c r="BI12" s="115">
        <v>184000</v>
      </c>
      <c r="BJ12" s="116">
        <f>IFERROR(BI12/BE12,"-")</f>
        <v>92000</v>
      </c>
      <c r="BK12" s="117"/>
      <c r="BL12" s="117"/>
      <c r="BM12" s="117">
        <v>1</v>
      </c>
      <c r="BN12" s="119">
        <v>4</v>
      </c>
      <c r="BO12" s="120">
        <f>IF(P12=0,"",IF(BN12=0,"",(BN12/P12)))</f>
        <v>0.44444444444444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2</v>
      </c>
      <c r="BX12" s="127">
        <f>IF(P12=0,"",IF(BW12=0,"",(BW12/P12)))</f>
        <v>0.22222222222222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>
        <v>1</v>
      </c>
      <c r="CG12" s="134">
        <f>IF(P12=0,"",IF(CF12=0,"",(CF12/P12)))</f>
        <v>0.11111111111111</v>
      </c>
      <c r="CH12" s="135">
        <v>1</v>
      </c>
      <c r="CI12" s="136">
        <f>IFERROR(CH12/CF12,"-")</f>
        <v>1</v>
      </c>
      <c r="CJ12" s="137">
        <v>176000</v>
      </c>
      <c r="CK12" s="138">
        <f>IFERROR(CJ12/CF12,"-")</f>
        <v>176000</v>
      </c>
      <c r="CL12" s="139"/>
      <c r="CM12" s="139"/>
      <c r="CN12" s="139">
        <v>1</v>
      </c>
      <c r="CO12" s="140">
        <v>2</v>
      </c>
      <c r="CP12" s="141">
        <v>360000</v>
      </c>
      <c r="CQ12" s="141">
        <v>184000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83</v>
      </c>
      <c r="C13" s="203"/>
      <c r="D13" s="203" t="s">
        <v>62</v>
      </c>
      <c r="E13" s="203" t="s">
        <v>63</v>
      </c>
      <c r="F13" s="203" t="s">
        <v>84</v>
      </c>
      <c r="G13" s="203" t="s">
        <v>85</v>
      </c>
      <c r="H13" s="90" t="s">
        <v>86</v>
      </c>
      <c r="I13" s="204" t="s">
        <v>67</v>
      </c>
      <c r="J13" s="188"/>
      <c r="K13" s="81">
        <v>0</v>
      </c>
      <c r="L13" s="81">
        <v>0</v>
      </c>
      <c r="M13" s="81">
        <v>75</v>
      </c>
      <c r="N13" s="91">
        <v>7</v>
      </c>
      <c r="O13" s="92">
        <v>0</v>
      </c>
      <c r="P13" s="93">
        <f>N13+O13</f>
        <v>7</v>
      </c>
      <c r="Q13" s="82">
        <f>IFERROR(P13/M13,"-")</f>
        <v>0.093333333333333</v>
      </c>
      <c r="R13" s="81">
        <v>0</v>
      </c>
      <c r="S13" s="81">
        <v>0</v>
      </c>
      <c r="T13" s="82">
        <f>IFERROR(S13/(O13+P13),"-")</f>
        <v>0</v>
      </c>
      <c r="U13" s="182"/>
      <c r="V13" s="84">
        <v>2</v>
      </c>
      <c r="W13" s="82">
        <f>IF(P13=0,"-",V13/P13)</f>
        <v>0.28571428571429</v>
      </c>
      <c r="X13" s="186">
        <v>19000</v>
      </c>
      <c r="Y13" s="187">
        <f>IFERROR(X13/P13,"-")</f>
        <v>2714.2857142857</v>
      </c>
      <c r="Z13" s="187">
        <f>IFERROR(X13/V13,"-")</f>
        <v>9500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0.14285714285714</v>
      </c>
      <c r="BG13" s="112">
        <v>1</v>
      </c>
      <c r="BH13" s="114">
        <f>IFERROR(BG13/BE13,"-")</f>
        <v>1</v>
      </c>
      <c r="BI13" s="115">
        <v>13000</v>
      </c>
      <c r="BJ13" s="116">
        <f>IFERROR(BI13/BE13,"-")</f>
        <v>13000</v>
      </c>
      <c r="BK13" s="117"/>
      <c r="BL13" s="117"/>
      <c r="BM13" s="117">
        <v>1</v>
      </c>
      <c r="BN13" s="119">
        <v>5</v>
      </c>
      <c r="BO13" s="120">
        <f>IF(P13=0,"",IF(BN13=0,"",(BN13/P13)))</f>
        <v>0.71428571428571</v>
      </c>
      <c r="BP13" s="121">
        <v>1</v>
      </c>
      <c r="BQ13" s="122">
        <f>IFERROR(BP13/BN13,"-")</f>
        <v>0.2</v>
      </c>
      <c r="BR13" s="123">
        <v>6000</v>
      </c>
      <c r="BS13" s="124">
        <f>IFERROR(BR13/BN13,"-")</f>
        <v>1200</v>
      </c>
      <c r="BT13" s="125"/>
      <c r="BU13" s="125">
        <v>1</v>
      </c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>
        <v>1</v>
      </c>
      <c r="CG13" s="134">
        <f>IF(P13=0,"",IF(CF13=0,"",(CF13/P13)))</f>
        <v>0.14285714285714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2</v>
      </c>
      <c r="CP13" s="141">
        <v>19000</v>
      </c>
      <c r="CQ13" s="141">
        <v>13000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87</v>
      </c>
      <c r="C14" s="203"/>
      <c r="D14" s="203" t="s">
        <v>62</v>
      </c>
      <c r="E14" s="203" t="s">
        <v>63</v>
      </c>
      <c r="F14" s="203" t="s">
        <v>82</v>
      </c>
      <c r="G14" s="203"/>
      <c r="H14" s="90"/>
      <c r="I14" s="90"/>
      <c r="J14" s="188"/>
      <c r="K14" s="81">
        <v>0</v>
      </c>
      <c r="L14" s="81">
        <v>0</v>
      </c>
      <c r="M14" s="81">
        <v>59</v>
      </c>
      <c r="N14" s="91">
        <v>12</v>
      </c>
      <c r="O14" s="92">
        <v>0</v>
      </c>
      <c r="P14" s="93">
        <f>N14+O14</f>
        <v>12</v>
      </c>
      <c r="Q14" s="82">
        <f>IFERROR(P14/M14,"-")</f>
        <v>0.20338983050847</v>
      </c>
      <c r="R14" s="81">
        <v>0</v>
      </c>
      <c r="S14" s="81">
        <v>3</v>
      </c>
      <c r="T14" s="82">
        <f>IFERROR(S14/(O14+P14),"-")</f>
        <v>0.25</v>
      </c>
      <c r="U14" s="182"/>
      <c r="V14" s="84">
        <v>1</v>
      </c>
      <c r="W14" s="82">
        <f>IF(P14=0,"-",V14/P14)</f>
        <v>0.083333333333333</v>
      </c>
      <c r="X14" s="186">
        <v>3000</v>
      </c>
      <c r="Y14" s="187">
        <f>IFERROR(X14/P14,"-")</f>
        <v>250</v>
      </c>
      <c r="Z14" s="187">
        <f>IFERROR(X14/V14,"-")</f>
        <v>3000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2</v>
      </c>
      <c r="BF14" s="113">
        <f>IF(P14=0,"",IF(BE14=0,"",(BE14/P14)))</f>
        <v>0.16666666666667</v>
      </c>
      <c r="BG14" s="112">
        <v>1</v>
      </c>
      <c r="BH14" s="114">
        <f>IFERROR(BG14/BE14,"-")</f>
        <v>0.5</v>
      </c>
      <c r="BI14" s="115">
        <v>3000</v>
      </c>
      <c r="BJ14" s="116">
        <f>IFERROR(BI14/BE14,"-")</f>
        <v>1500</v>
      </c>
      <c r="BK14" s="117">
        <v>1</v>
      </c>
      <c r="BL14" s="117"/>
      <c r="BM14" s="117"/>
      <c r="BN14" s="119">
        <v>7</v>
      </c>
      <c r="BO14" s="120">
        <f>IF(P14=0,"",IF(BN14=0,"",(BN14/P14)))</f>
        <v>0.58333333333333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3</v>
      </c>
      <c r="BX14" s="127">
        <f>IF(P14=0,"",IF(BW14=0,"",(BW14/P14)))</f>
        <v>0.25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3000</v>
      </c>
      <c r="CQ14" s="141">
        <v>3000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88</v>
      </c>
      <c r="C15" s="203"/>
      <c r="D15" s="203" t="s">
        <v>78</v>
      </c>
      <c r="E15" s="203" t="s">
        <v>79</v>
      </c>
      <c r="F15" s="203" t="s">
        <v>89</v>
      </c>
      <c r="G15" s="203" t="s">
        <v>85</v>
      </c>
      <c r="H15" s="90" t="s">
        <v>86</v>
      </c>
      <c r="I15" s="205" t="s">
        <v>90</v>
      </c>
      <c r="J15" s="188"/>
      <c r="K15" s="81">
        <v>0</v>
      </c>
      <c r="L15" s="81">
        <v>0</v>
      </c>
      <c r="M15" s="81">
        <v>49</v>
      </c>
      <c r="N15" s="91">
        <v>3</v>
      </c>
      <c r="O15" s="92">
        <v>0</v>
      </c>
      <c r="P15" s="93">
        <f>N15+O15</f>
        <v>3</v>
      </c>
      <c r="Q15" s="82">
        <f>IFERROR(P15/M15,"-")</f>
        <v>0.061224489795918</v>
      </c>
      <c r="R15" s="81">
        <v>0</v>
      </c>
      <c r="S15" s="81">
        <v>2</v>
      </c>
      <c r="T15" s="82">
        <f>IFERROR(S15/(O15+P15),"-")</f>
        <v>0.66666666666667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2</v>
      </c>
      <c r="BO15" s="120">
        <f>IF(P15=0,"",IF(BN15=0,"",(BN15/P15)))</f>
        <v>0.66666666666667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1</v>
      </c>
      <c r="BX15" s="127">
        <f>IF(P15=0,"",IF(BW15=0,"",(BW15/P15)))</f>
        <v>0.33333333333333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91</v>
      </c>
      <c r="C16" s="203"/>
      <c r="D16" s="203" t="s">
        <v>78</v>
      </c>
      <c r="E16" s="203" t="s">
        <v>79</v>
      </c>
      <c r="F16" s="203" t="s">
        <v>82</v>
      </c>
      <c r="G16" s="203"/>
      <c r="H16" s="90"/>
      <c r="I16" s="90"/>
      <c r="J16" s="188"/>
      <c r="K16" s="81">
        <v>0</v>
      </c>
      <c r="L16" s="81">
        <v>0</v>
      </c>
      <c r="M16" s="81">
        <v>21</v>
      </c>
      <c r="N16" s="91">
        <v>4</v>
      </c>
      <c r="O16" s="92">
        <v>0</v>
      </c>
      <c r="P16" s="93">
        <f>N16+O16</f>
        <v>4</v>
      </c>
      <c r="Q16" s="82">
        <f>IFERROR(P16/M16,"-")</f>
        <v>0.19047619047619</v>
      </c>
      <c r="R16" s="81">
        <v>0</v>
      </c>
      <c r="S16" s="81">
        <v>2</v>
      </c>
      <c r="T16" s="82">
        <f>IFERROR(S16/(O16+P16),"-")</f>
        <v>0.5</v>
      </c>
      <c r="U16" s="182"/>
      <c r="V16" s="84">
        <v>1</v>
      </c>
      <c r="W16" s="82">
        <f>IF(P16=0,"-",V16/P16)</f>
        <v>0.25</v>
      </c>
      <c r="X16" s="186">
        <v>8000</v>
      </c>
      <c r="Y16" s="187">
        <f>IFERROR(X16/P16,"-")</f>
        <v>2000</v>
      </c>
      <c r="Z16" s="187">
        <f>IFERROR(X16/V16,"-")</f>
        <v>8000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2</v>
      </c>
      <c r="BO16" s="120">
        <f>IF(P16=0,"",IF(BN16=0,"",(BN16/P16)))</f>
        <v>0.5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2</v>
      </c>
      <c r="BX16" s="127">
        <f>IF(P16=0,"",IF(BW16=0,"",(BW16/P16)))</f>
        <v>0.5</v>
      </c>
      <c r="BY16" s="128">
        <v>1</v>
      </c>
      <c r="BZ16" s="129">
        <f>IFERROR(BY16/BW16,"-")</f>
        <v>0.5</v>
      </c>
      <c r="CA16" s="130">
        <v>8000</v>
      </c>
      <c r="CB16" s="131">
        <f>IFERROR(CA16/BW16,"-")</f>
        <v>4000</v>
      </c>
      <c r="CC16" s="132"/>
      <c r="CD16" s="132">
        <v>1</v>
      </c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1</v>
      </c>
      <c r="CP16" s="141">
        <v>8000</v>
      </c>
      <c r="CQ16" s="141">
        <v>8000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0.46444444444444</v>
      </c>
      <c r="B17" s="203" t="s">
        <v>92</v>
      </c>
      <c r="C17" s="203"/>
      <c r="D17" s="203" t="s">
        <v>78</v>
      </c>
      <c r="E17" s="203" t="s">
        <v>63</v>
      </c>
      <c r="F17" s="203" t="s">
        <v>64</v>
      </c>
      <c r="G17" s="203" t="s">
        <v>93</v>
      </c>
      <c r="H17" s="90" t="s">
        <v>94</v>
      </c>
      <c r="I17" s="204" t="s">
        <v>95</v>
      </c>
      <c r="J17" s="188">
        <v>450000</v>
      </c>
      <c r="K17" s="81">
        <v>0</v>
      </c>
      <c r="L17" s="81">
        <v>0</v>
      </c>
      <c r="M17" s="81">
        <v>105</v>
      </c>
      <c r="N17" s="91">
        <v>9</v>
      </c>
      <c r="O17" s="92">
        <v>0</v>
      </c>
      <c r="P17" s="93">
        <f>N17+O17</f>
        <v>9</v>
      </c>
      <c r="Q17" s="82">
        <f>IFERROR(P17/M17,"-")</f>
        <v>0.085714285714286</v>
      </c>
      <c r="R17" s="81">
        <v>0</v>
      </c>
      <c r="S17" s="81">
        <v>4</v>
      </c>
      <c r="T17" s="82">
        <f>IFERROR(S17/(O17+P17),"-")</f>
        <v>0.44444444444444</v>
      </c>
      <c r="U17" s="182">
        <f>IFERROR(J17/SUM(P17:P18),"-")</f>
        <v>18750</v>
      </c>
      <c r="V17" s="84">
        <v>3</v>
      </c>
      <c r="W17" s="82">
        <f>IF(P17=0,"-",V17/P17)</f>
        <v>0.33333333333333</v>
      </c>
      <c r="X17" s="186">
        <v>28000</v>
      </c>
      <c r="Y17" s="187">
        <f>IFERROR(X17/P17,"-")</f>
        <v>3111.1111111111</v>
      </c>
      <c r="Z17" s="187">
        <f>IFERROR(X17/V17,"-")</f>
        <v>9333.3333333333</v>
      </c>
      <c r="AA17" s="188">
        <f>SUM(X17:X18)-SUM(J17:J18)</f>
        <v>-241000</v>
      </c>
      <c r="AB17" s="85">
        <f>SUM(X17:X18)/SUM(J17:J18)</f>
        <v>0.46444444444444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>
        <v>1</v>
      </c>
      <c r="AN17" s="101">
        <f>IF(P17=0,"",IF(AM17=0,"",(AM17/P17)))</f>
        <v>0.11111111111111</v>
      </c>
      <c r="AO17" s="100"/>
      <c r="AP17" s="102">
        <f>IFERROR(AP17/AM17,"-")</f>
        <v>0</v>
      </c>
      <c r="AQ17" s="103"/>
      <c r="AR17" s="104">
        <f>IFERROR(AQ17/AM17,"-")</f>
        <v>0</v>
      </c>
      <c r="AS17" s="105"/>
      <c r="AT17" s="105"/>
      <c r="AU17" s="105"/>
      <c r="AV17" s="106">
        <v>1</v>
      </c>
      <c r="AW17" s="107">
        <f>IF(P17=0,"",IF(AV17=0,"",(AV17/P17)))</f>
        <v>0.11111111111111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>
        <v>1</v>
      </c>
      <c r="BF17" s="113">
        <f>IF(P17=0,"",IF(BE17=0,"",(BE17/P17)))</f>
        <v>0.11111111111111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5</v>
      </c>
      <c r="BO17" s="120">
        <f>IF(P17=0,"",IF(BN17=0,"",(BN17/P17)))</f>
        <v>0.55555555555556</v>
      </c>
      <c r="BP17" s="121">
        <v>2</v>
      </c>
      <c r="BQ17" s="122">
        <f>IFERROR(BP17/BN17,"-")</f>
        <v>0.4</v>
      </c>
      <c r="BR17" s="123">
        <v>22000</v>
      </c>
      <c r="BS17" s="124">
        <f>IFERROR(BR17/BN17,"-")</f>
        <v>4400</v>
      </c>
      <c r="BT17" s="125"/>
      <c r="BU17" s="125">
        <v>1</v>
      </c>
      <c r="BV17" s="125">
        <v>1</v>
      </c>
      <c r="BW17" s="126">
        <v>1</v>
      </c>
      <c r="BX17" s="127">
        <f>IF(P17=0,"",IF(BW17=0,"",(BW17/P17)))</f>
        <v>0.11111111111111</v>
      </c>
      <c r="BY17" s="128">
        <v>1</v>
      </c>
      <c r="BZ17" s="129">
        <f>IFERROR(BY17/BW17,"-")</f>
        <v>1</v>
      </c>
      <c r="CA17" s="130">
        <v>6000</v>
      </c>
      <c r="CB17" s="131">
        <f>IFERROR(CA17/BW17,"-")</f>
        <v>6000</v>
      </c>
      <c r="CC17" s="132"/>
      <c r="CD17" s="132">
        <v>1</v>
      </c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3</v>
      </c>
      <c r="CP17" s="141">
        <v>28000</v>
      </c>
      <c r="CQ17" s="141">
        <v>16000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96</v>
      </c>
      <c r="C18" s="203"/>
      <c r="D18" s="203" t="s">
        <v>78</v>
      </c>
      <c r="E18" s="203" t="s">
        <v>63</v>
      </c>
      <c r="F18" s="203" t="s">
        <v>82</v>
      </c>
      <c r="G18" s="203"/>
      <c r="H18" s="90"/>
      <c r="I18" s="90"/>
      <c r="J18" s="188"/>
      <c r="K18" s="81">
        <v>0</v>
      </c>
      <c r="L18" s="81">
        <v>0</v>
      </c>
      <c r="M18" s="81">
        <v>37</v>
      </c>
      <c r="N18" s="91">
        <v>15</v>
      </c>
      <c r="O18" s="92">
        <v>0</v>
      </c>
      <c r="P18" s="93">
        <f>N18+O18</f>
        <v>15</v>
      </c>
      <c r="Q18" s="82">
        <f>IFERROR(P18/M18,"-")</f>
        <v>0.40540540540541</v>
      </c>
      <c r="R18" s="81">
        <v>2</v>
      </c>
      <c r="S18" s="81">
        <v>5</v>
      </c>
      <c r="T18" s="82">
        <f>IFERROR(S18/(O18+P18),"-")</f>
        <v>0.33333333333333</v>
      </c>
      <c r="U18" s="182"/>
      <c r="V18" s="84">
        <v>5</v>
      </c>
      <c r="W18" s="82">
        <f>IF(P18=0,"-",V18/P18)</f>
        <v>0.33333333333333</v>
      </c>
      <c r="X18" s="186">
        <v>181000</v>
      </c>
      <c r="Y18" s="187">
        <f>IFERROR(X18/P18,"-")</f>
        <v>12066.666666667</v>
      </c>
      <c r="Z18" s="187">
        <f>IFERROR(X18/V18,"-")</f>
        <v>36200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3</v>
      </c>
      <c r="BF18" s="113">
        <f>IF(P18=0,"",IF(BE18=0,"",(BE18/P18)))</f>
        <v>0.2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8</v>
      </c>
      <c r="BO18" s="120">
        <f>IF(P18=0,"",IF(BN18=0,"",(BN18/P18)))</f>
        <v>0.53333333333333</v>
      </c>
      <c r="BP18" s="121">
        <v>3</v>
      </c>
      <c r="BQ18" s="122">
        <f>IFERROR(BP18/BN18,"-")</f>
        <v>0.375</v>
      </c>
      <c r="BR18" s="123">
        <v>95000</v>
      </c>
      <c r="BS18" s="124">
        <f>IFERROR(BR18/BN18,"-")</f>
        <v>11875</v>
      </c>
      <c r="BT18" s="125">
        <v>2</v>
      </c>
      <c r="BU18" s="125"/>
      <c r="BV18" s="125">
        <v>1</v>
      </c>
      <c r="BW18" s="126">
        <v>1</v>
      </c>
      <c r="BX18" s="127">
        <f>IF(P18=0,"",IF(BW18=0,"",(BW18/P18)))</f>
        <v>0.066666666666667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>
        <v>3</v>
      </c>
      <c r="CG18" s="134">
        <f>IF(P18=0,"",IF(CF18=0,"",(CF18/P18)))</f>
        <v>0.2</v>
      </c>
      <c r="CH18" s="135">
        <v>2</v>
      </c>
      <c r="CI18" s="136">
        <f>IFERROR(CH18/CF18,"-")</f>
        <v>0.66666666666667</v>
      </c>
      <c r="CJ18" s="137">
        <v>86000</v>
      </c>
      <c r="CK18" s="138">
        <f>IFERROR(CJ18/CF18,"-")</f>
        <v>28666.666666667</v>
      </c>
      <c r="CL18" s="139"/>
      <c r="CM18" s="139"/>
      <c r="CN18" s="139">
        <v>2</v>
      </c>
      <c r="CO18" s="140">
        <v>5</v>
      </c>
      <c r="CP18" s="141">
        <v>181000</v>
      </c>
      <c r="CQ18" s="141">
        <v>80000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>
        <f>AB19</f>
        <v>1.55</v>
      </c>
      <c r="B19" s="203" t="s">
        <v>97</v>
      </c>
      <c r="C19" s="203"/>
      <c r="D19" s="203" t="s">
        <v>78</v>
      </c>
      <c r="E19" s="203" t="s">
        <v>63</v>
      </c>
      <c r="F19" s="203" t="s">
        <v>64</v>
      </c>
      <c r="G19" s="203" t="s">
        <v>98</v>
      </c>
      <c r="H19" s="90" t="s">
        <v>99</v>
      </c>
      <c r="I19" s="204" t="s">
        <v>95</v>
      </c>
      <c r="J19" s="188">
        <v>320000</v>
      </c>
      <c r="K19" s="81">
        <v>0</v>
      </c>
      <c r="L19" s="81">
        <v>0</v>
      </c>
      <c r="M19" s="81">
        <v>105</v>
      </c>
      <c r="N19" s="91">
        <v>16</v>
      </c>
      <c r="O19" s="92">
        <v>0</v>
      </c>
      <c r="P19" s="93">
        <f>N19+O19</f>
        <v>16</v>
      </c>
      <c r="Q19" s="82">
        <f>IFERROR(P19/M19,"-")</f>
        <v>0.15238095238095</v>
      </c>
      <c r="R19" s="81">
        <v>2</v>
      </c>
      <c r="S19" s="81">
        <v>9</v>
      </c>
      <c r="T19" s="82">
        <f>IFERROR(S19/(O19+P19),"-")</f>
        <v>0.5625</v>
      </c>
      <c r="U19" s="182">
        <f>IFERROR(J19/SUM(P19:P20),"-")</f>
        <v>9696.9696969697</v>
      </c>
      <c r="V19" s="84">
        <v>6</v>
      </c>
      <c r="W19" s="82">
        <f>IF(P19=0,"-",V19/P19)</f>
        <v>0.375</v>
      </c>
      <c r="X19" s="186">
        <v>282000</v>
      </c>
      <c r="Y19" s="187">
        <f>IFERROR(X19/P19,"-")</f>
        <v>17625</v>
      </c>
      <c r="Z19" s="187">
        <f>IFERROR(X19/V19,"-")</f>
        <v>47000</v>
      </c>
      <c r="AA19" s="188">
        <f>SUM(X19:X20)-SUM(J19:J20)</f>
        <v>176000</v>
      </c>
      <c r="AB19" s="85">
        <f>SUM(X19:X20)/SUM(J19:J20)</f>
        <v>1.55</v>
      </c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>
        <v>3</v>
      </c>
      <c r="AW19" s="107">
        <f>IF(P19=0,"",IF(AV19=0,"",(AV19/P19)))</f>
        <v>0.1875</v>
      </c>
      <c r="AX19" s="106">
        <v>1</v>
      </c>
      <c r="AY19" s="108">
        <f>IFERROR(AX19/AV19,"-")</f>
        <v>0.33333333333333</v>
      </c>
      <c r="AZ19" s="109">
        <v>3000</v>
      </c>
      <c r="BA19" s="110">
        <f>IFERROR(AZ19/AV19,"-")</f>
        <v>1000</v>
      </c>
      <c r="BB19" s="111">
        <v>1</v>
      </c>
      <c r="BC19" s="111"/>
      <c r="BD19" s="111"/>
      <c r="BE19" s="112">
        <v>7</v>
      </c>
      <c r="BF19" s="113">
        <f>IF(P19=0,"",IF(BE19=0,"",(BE19/P19)))</f>
        <v>0.4375</v>
      </c>
      <c r="BG19" s="112">
        <v>4</v>
      </c>
      <c r="BH19" s="114">
        <f>IFERROR(BG19/BE19,"-")</f>
        <v>0.57142857142857</v>
      </c>
      <c r="BI19" s="115">
        <v>276000</v>
      </c>
      <c r="BJ19" s="116">
        <f>IFERROR(BI19/BE19,"-")</f>
        <v>39428.571428571</v>
      </c>
      <c r="BK19" s="117">
        <v>2</v>
      </c>
      <c r="BL19" s="117">
        <v>1</v>
      </c>
      <c r="BM19" s="117">
        <v>1</v>
      </c>
      <c r="BN19" s="119">
        <v>5</v>
      </c>
      <c r="BO19" s="120">
        <f>IF(P19=0,"",IF(BN19=0,"",(BN19/P19)))</f>
        <v>0.3125</v>
      </c>
      <c r="BP19" s="121">
        <v>1</v>
      </c>
      <c r="BQ19" s="122">
        <f>IFERROR(BP19/BN19,"-")</f>
        <v>0.2</v>
      </c>
      <c r="BR19" s="123">
        <v>3000</v>
      </c>
      <c r="BS19" s="124">
        <f>IFERROR(BR19/BN19,"-")</f>
        <v>600</v>
      </c>
      <c r="BT19" s="125">
        <v>1</v>
      </c>
      <c r="BU19" s="125"/>
      <c r="BV19" s="125"/>
      <c r="BW19" s="126">
        <v>1</v>
      </c>
      <c r="BX19" s="127">
        <f>IF(P19=0,"",IF(BW19=0,"",(BW19/P19)))</f>
        <v>0.0625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6</v>
      </c>
      <c r="CP19" s="141">
        <v>282000</v>
      </c>
      <c r="CQ19" s="141">
        <v>258000</v>
      </c>
      <c r="CR19" s="141"/>
      <c r="CS19" s="142" t="str">
        <f>IF(AND(CQ19=0,CR19=0),"",IF(AND(CQ19&lt;=100000,CR19&lt;=100000),"",IF(CQ19/CP19&gt;0.7,"男高",IF(CR19/CP19&gt;0.7,"女高",""))))</f>
        <v>男高</v>
      </c>
    </row>
    <row r="20" spans="1:98">
      <c r="A20" s="80"/>
      <c r="B20" s="203" t="s">
        <v>100</v>
      </c>
      <c r="C20" s="203"/>
      <c r="D20" s="203" t="s">
        <v>78</v>
      </c>
      <c r="E20" s="203" t="s">
        <v>63</v>
      </c>
      <c r="F20" s="203" t="s">
        <v>82</v>
      </c>
      <c r="G20" s="203"/>
      <c r="H20" s="90"/>
      <c r="I20" s="90"/>
      <c r="J20" s="188"/>
      <c r="K20" s="81">
        <v>0</v>
      </c>
      <c r="L20" s="81">
        <v>0</v>
      </c>
      <c r="M20" s="81">
        <v>39</v>
      </c>
      <c r="N20" s="91">
        <v>17</v>
      </c>
      <c r="O20" s="92">
        <v>0</v>
      </c>
      <c r="P20" s="93">
        <f>N20+O20</f>
        <v>17</v>
      </c>
      <c r="Q20" s="82">
        <f>IFERROR(P20/M20,"-")</f>
        <v>0.43589743589744</v>
      </c>
      <c r="R20" s="81">
        <v>3</v>
      </c>
      <c r="S20" s="81">
        <v>2</v>
      </c>
      <c r="T20" s="82">
        <f>IFERROR(S20/(O20+P20),"-")</f>
        <v>0.11764705882353</v>
      </c>
      <c r="U20" s="182"/>
      <c r="V20" s="84">
        <v>4</v>
      </c>
      <c r="W20" s="82">
        <f>IF(P20=0,"-",V20/P20)</f>
        <v>0.23529411764706</v>
      </c>
      <c r="X20" s="186">
        <v>214000</v>
      </c>
      <c r="Y20" s="187">
        <f>IFERROR(X20/P20,"-")</f>
        <v>12588.235294118</v>
      </c>
      <c r="Z20" s="187">
        <f>IFERROR(X20/V20,"-")</f>
        <v>53500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>
        <v>1</v>
      </c>
      <c r="AW20" s="107">
        <f>IF(P20=0,"",IF(AV20=0,"",(AV20/P20)))</f>
        <v>0.058823529411765</v>
      </c>
      <c r="AX20" s="106"/>
      <c r="AY20" s="108">
        <f>IFERROR(AX20/AV20,"-")</f>
        <v>0</v>
      </c>
      <c r="AZ20" s="109"/>
      <c r="BA20" s="110">
        <f>IFERROR(AZ20/AV20,"-")</f>
        <v>0</v>
      </c>
      <c r="BB20" s="111"/>
      <c r="BC20" s="111"/>
      <c r="BD20" s="111"/>
      <c r="BE20" s="112">
        <v>2</v>
      </c>
      <c r="BF20" s="113">
        <f>IF(P20=0,"",IF(BE20=0,"",(BE20/P20)))</f>
        <v>0.11764705882353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8</v>
      </c>
      <c r="BO20" s="120">
        <f>IF(P20=0,"",IF(BN20=0,"",(BN20/P20)))</f>
        <v>0.47058823529412</v>
      </c>
      <c r="BP20" s="121">
        <v>3</v>
      </c>
      <c r="BQ20" s="122">
        <f>IFERROR(BP20/BN20,"-")</f>
        <v>0.375</v>
      </c>
      <c r="BR20" s="123">
        <v>211000</v>
      </c>
      <c r="BS20" s="124">
        <f>IFERROR(BR20/BN20,"-")</f>
        <v>26375</v>
      </c>
      <c r="BT20" s="125"/>
      <c r="BU20" s="125">
        <v>1</v>
      </c>
      <c r="BV20" s="125">
        <v>2</v>
      </c>
      <c r="BW20" s="126">
        <v>6</v>
      </c>
      <c r="BX20" s="127">
        <f>IF(P20=0,"",IF(BW20=0,"",(BW20/P20)))</f>
        <v>0.35294117647059</v>
      </c>
      <c r="BY20" s="128">
        <v>1</v>
      </c>
      <c r="BZ20" s="129">
        <f>IFERROR(BY20/BW20,"-")</f>
        <v>0.16666666666667</v>
      </c>
      <c r="CA20" s="130">
        <v>3000</v>
      </c>
      <c r="CB20" s="131">
        <f>IFERROR(CA20/BW20,"-")</f>
        <v>500</v>
      </c>
      <c r="CC20" s="132">
        <v>1</v>
      </c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4</v>
      </c>
      <c r="CP20" s="141">
        <v>214000</v>
      </c>
      <c r="CQ20" s="141">
        <v>160000</v>
      </c>
      <c r="CR20" s="141"/>
      <c r="CS20" s="142" t="str">
        <f>IF(AND(CQ20=0,CR20=0),"",IF(AND(CQ20&lt;=100000,CR20&lt;=100000),"",IF(CQ20/CP20&gt;0.7,"男高",IF(CR20/CP20&gt;0.7,"女高",""))))</f>
        <v>男高</v>
      </c>
    </row>
    <row r="21" spans="1:98">
      <c r="A21" s="80">
        <f>AB21</f>
        <v>0.31</v>
      </c>
      <c r="B21" s="203" t="s">
        <v>101</v>
      </c>
      <c r="C21" s="203"/>
      <c r="D21" s="203" t="s">
        <v>62</v>
      </c>
      <c r="E21" s="203" t="s">
        <v>63</v>
      </c>
      <c r="F21" s="203" t="s">
        <v>64</v>
      </c>
      <c r="G21" s="203" t="s">
        <v>102</v>
      </c>
      <c r="H21" s="90" t="s">
        <v>66</v>
      </c>
      <c r="I21" s="204" t="s">
        <v>103</v>
      </c>
      <c r="J21" s="188">
        <v>400000</v>
      </c>
      <c r="K21" s="81">
        <v>0</v>
      </c>
      <c r="L21" s="81">
        <v>0</v>
      </c>
      <c r="M21" s="81">
        <v>111</v>
      </c>
      <c r="N21" s="91">
        <v>15</v>
      </c>
      <c r="O21" s="92">
        <v>0</v>
      </c>
      <c r="P21" s="93">
        <f>N21+O21</f>
        <v>15</v>
      </c>
      <c r="Q21" s="82">
        <f>IFERROR(P21/M21,"-")</f>
        <v>0.13513513513514</v>
      </c>
      <c r="R21" s="81">
        <v>0</v>
      </c>
      <c r="S21" s="81">
        <v>7</v>
      </c>
      <c r="T21" s="82">
        <f>IFERROR(S21/(O21+P21),"-")</f>
        <v>0.46666666666667</v>
      </c>
      <c r="U21" s="182">
        <f>IFERROR(J21/SUM(P21:P22),"-")</f>
        <v>19047.619047619</v>
      </c>
      <c r="V21" s="84">
        <v>5</v>
      </c>
      <c r="W21" s="82">
        <f>IF(P21=0,"-",V21/P21)</f>
        <v>0.33333333333333</v>
      </c>
      <c r="X21" s="186">
        <v>77000</v>
      </c>
      <c r="Y21" s="187">
        <f>IFERROR(X21/P21,"-")</f>
        <v>5133.3333333333</v>
      </c>
      <c r="Z21" s="187">
        <f>IFERROR(X21/V21,"-")</f>
        <v>15400</v>
      </c>
      <c r="AA21" s="188">
        <f>SUM(X21:X22)-SUM(J21:J22)</f>
        <v>-276000</v>
      </c>
      <c r="AB21" s="85">
        <f>SUM(X21:X22)/SUM(J21:J22)</f>
        <v>0.31</v>
      </c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>
        <v>1</v>
      </c>
      <c r="AW21" s="107">
        <f>IF(P21=0,"",IF(AV21=0,"",(AV21/P21)))</f>
        <v>0.066666666666667</v>
      </c>
      <c r="AX21" s="106">
        <v>1</v>
      </c>
      <c r="AY21" s="108">
        <f>IFERROR(AX21/AV21,"-")</f>
        <v>1</v>
      </c>
      <c r="AZ21" s="109">
        <v>38000</v>
      </c>
      <c r="BA21" s="110">
        <f>IFERROR(AZ21/AV21,"-")</f>
        <v>38000</v>
      </c>
      <c r="BB21" s="111"/>
      <c r="BC21" s="111"/>
      <c r="BD21" s="111">
        <v>1</v>
      </c>
      <c r="BE21" s="112">
        <v>4</v>
      </c>
      <c r="BF21" s="113">
        <f>IF(P21=0,"",IF(BE21=0,"",(BE21/P21)))</f>
        <v>0.26666666666667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6</v>
      </c>
      <c r="BO21" s="120">
        <f>IF(P21=0,"",IF(BN21=0,"",(BN21/P21)))</f>
        <v>0.4</v>
      </c>
      <c r="BP21" s="121">
        <v>2</v>
      </c>
      <c r="BQ21" s="122">
        <f>IFERROR(BP21/BN21,"-")</f>
        <v>0.33333333333333</v>
      </c>
      <c r="BR21" s="123">
        <v>6000</v>
      </c>
      <c r="BS21" s="124">
        <f>IFERROR(BR21/BN21,"-")</f>
        <v>1000</v>
      </c>
      <c r="BT21" s="125">
        <v>2</v>
      </c>
      <c r="BU21" s="125"/>
      <c r="BV21" s="125"/>
      <c r="BW21" s="126">
        <v>3</v>
      </c>
      <c r="BX21" s="127">
        <f>IF(P21=0,"",IF(BW21=0,"",(BW21/P21)))</f>
        <v>0.2</v>
      </c>
      <c r="BY21" s="128">
        <v>1</v>
      </c>
      <c r="BZ21" s="129">
        <f>IFERROR(BY21/BW21,"-")</f>
        <v>0.33333333333333</v>
      </c>
      <c r="CA21" s="130">
        <v>3000</v>
      </c>
      <c r="CB21" s="131">
        <f>IFERROR(CA21/BW21,"-")</f>
        <v>1000</v>
      </c>
      <c r="CC21" s="132">
        <v>1</v>
      </c>
      <c r="CD21" s="132"/>
      <c r="CE21" s="132"/>
      <c r="CF21" s="133">
        <v>1</v>
      </c>
      <c r="CG21" s="134">
        <f>IF(P21=0,"",IF(CF21=0,"",(CF21/P21)))</f>
        <v>0.066666666666667</v>
      </c>
      <c r="CH21" s="135">
        <v>1</v>
      </c>
      <c r="CI21" s="136">
        <f>IFERROR(CH21/CF21,"-")</f>
        <v>1</v>
      </c>
      <c r="CJ21" s="137">
        <v>30000</v>
      </c>
      <c r="CK21" s="138">
        <f>IFERROR(CJ21/CF21,"-")</f>
        <v>30000</v>
      </c>
      <c r="CL21" s="139"/>
      <c r="CM21" s="139"/>
      <c r="CN21" s="139">
        <v>1</v>
      </c>
      <c r="CO21" s="140">
        <v>5</v>
      </c>
      <c r="CP21" s="141">
        <v>77000</v>
      </c>
      <c r="CQ21" s="141">
        <v>38000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104</v>
      </c>
      <c r="C22" s="203"/>
      <c r="D22" s="203" t="s">
        <v>62</v>
      </c>
      <c r="E22" s="203" t="s">
        <v>63</v>
      </c>
      <c r="F22" s="203" t="s">
        <v>82</v>
      </c>
      <c r="G22" s="203"/>
      <c r="H22" s="90"/>
      <c r="I22" s="90"/>
      <c r="J22" s="188"/>
      <c r="K22" s="81">
        <v>0</v>
      </c>
      <c r="L22" s="81">
        <v>0</v>
      </c>
      <c r="M22" s="81">
        <v>24</v>
      </c>
      <c r="N22" s="91">
        <v>6</v>
      </c>
      <c r="O22" s="92">
        <v>0</v>
      </c>
      <c r="P22" s="93">
        <f>N22+O22</f>
        <v>6</v>
      </c>
      <c r="Q22" s="82">
        <f>IFERROR(P22/M22,"-")</f>
        <v>0.25</v>
      </c>
      <c r="R22" s="81">
        <v>0</v>
      </c>
      <c r="S22" s="81">
        <v>1</v>
      </c>
      <c r="T22" s="82">
        <f>IFERROR(S22/(O22+P22),"-")</f>
        <v>0.16666666666667</v>
      </c>
      <c r="U22" s="182"/>
      <c r="V22" s="84">
        <v>2</v>
      </c>
      <c r="W22" s="82">
        <f>IF(P22=0,"-",V22/P22)</f>
        <v>0.33333333333333</v>
      </c>
      <c r="X22" s="186">
        <v>47000</v>
      </c>
      <c r="Y22" s="187">
        <f>IFERROR(X22/P22,"-")</f>
        <v>7833.3333333333</v>
      </c>
      <c r="Z22" s="187">
        <f>IFERROR(X22/V22,"-")</f>
        <v>23500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1</v>
      </c>
      <c r="BF22" s="113">
        <f>IF(P22=0,"",IF(BE22=0,"",(BE22/P22)))</f>
        <v>0.16666666666667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1</v>
      </c>
      <c r="BO22" s="120">
        <f>IF(P22=0,"",IF(BN22=0,"",(BN22/P22)))</f>
        <v>0.16666666666667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2</v>
      </c>
      <c r="BX22" s="127">
        <f>IF(P22=0,"",IF(BW22=0,"",(BW22/P22)))</f>
        <v>0.33333333333333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>
        <v>2</v>
      </c>
      <c r="CG22" s="134">
        <f>IF(P22=0,"",IF(CF22=0,"",(CF22/P22)))</f>
        <v>0.33333333333333</v>
      </c>
      <c r="CH22" s="135">
        <v>2</v>
      </c>
      <c r="CI22" s="136">
        <f>IFERROR(CH22/CF22,"-")</f>
        <v>1</v>
      </c>
      <c r="CJ22" s="137">
        <v>47000</v>
      </c>
      <c r="CK22" s="138">
        <f>IFERROR(CJ22/CF22,"-")</f>
        <v>23500</v>
      </c>
      <c r="CL22" s="139">
        <v>1</v>
      </c>
      <c r="CM22" s="139"/>
      <c r="CN22" s="139">
        <v>1</v>
      </c>
      <c r="CO22" s="140">
        <v>2</v>
      </c>
      <c r="CP22" s="141">
        <v>47000</v>
      </c>
      <c r="CQ22" s="141">
        <v>44000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>
        <f>AB23</f>
        <v>0.21</v>
      </c>
      <c r="B23" s="203" t="s">
        <v>105</v>
      </c>
      <c r="C23" s="203"/>
      <c r="D23" s="203" t="s">
        <v>78</v>
      </c>
      <c r="E23" s="203" t="s">
        <v>106</v>
      </c>
      <c r="F23" s="203" t="s">
        <v>64</v>
      </c>
      <c r="G23" s="203" t="s">
        <v>107</v>
      </c>
      <c r="H23" s="90" t="s">
        <v>108</v>
      </c>
      <c r="I23" s="204" t="s">
        <v>67</v>
      </c>
      <c r="J23" s="188">
        <v>200000</v>
      </c>
      <c r="K23" s="81">
        <v>0</v>
      </c>
      <c r="L23" s="81">
        <v>0</v>
      </c>
      <c r="M23" s="81">
        <v>24</v>
      </c>
      <c r="N23" s="91">
        <v>2</v>
      </c>
      <c r="O23" s="92">
        <v>0</v>
      </c>
      <c r="P23" s="93">
        <f>N23+O23</f>
        <v>2</v>
      </c>
      <c r="Q23" s="82">
        <f>IFERROR(P23/M23,"-")</f>
        <v>0.083333333333333</v>
      </c>
      <c r="R23" s="81">
        <v>0</v>
      </c>
      <c r="S23" s="81">
        <v>0</v>
      </c>
      <c r="T23" s="82">
        <f>IFERROR(S23/(O23+P23),"-")</f>
        <v>0</v>
      </c>
      <c r="U23" s="182">
        <f>IFERROR(J23/SUM(P23:P30),"-")</f>
        <v>7692.3076923077</v>
      </c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>
        <f>SUM(X23:X30)-SUM(J23:J30)</f>
        <v>-158000</v>
      </c>
      <c r="AB23" s="85">
        <f>SUM(X23:X30)/SUM(J23:J30)</f>
        <v>0.21</v>
      </c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2</v>
      </c>
      <c r="BO23" s="120">
        <f>IF(P23=0,"",IF(BN23=0,"",(BN23/P23)))</f>
        <v>1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109</v>
      </c>
      <c r="C24" s="203"/>
      <c r="D24" s="203" t="s">
        <v>78</v>
      </c>
      <c r="E24" s="203" t="s">
        <v>106</v>
      </c>
      <c r="F24" s="203" t="s">
        <v>82</v>
      </c>
      <c r="G24" s="203"/>
      <c r="H24" s="90"/>
      <c r="I24" s="90"/>
      <c r="J24" s="188"/>
      <c r="K24" s="81">
        <v>0</v>
      </c>
      <c r="L24" s="81">
        <v>0</v>
      </c>
      <c r="M24" s="81">
        <v>8</v>
      </c>
      <c r="N24" s="91">
        <v>5</v>
      </c>
      <c r="O24" s="92">
        <v>0</v>
      </c>
      <c r="P24" s="93">
        <f>N24+O24</f>
        <v>5</v>
      </c>
      <c r="Q24" s="82">
        <f>IFERROR(P24/M24,"-")</f>
        <v>0.625</v>
      </c>
      <c r="R24" s="81">
        <v>0</v>
      </c>
      <c r="S24" s="81">
        <v>2</v>
      </c>
      <c r="T24" s="82">
        <f>IFERROR(S24/(O24+P24),"-")</f>
        <v>0.4</v>
      </c>
      <c r="U24" s="182"/>
      <c r="V24" s="84">
        <v>1</v>
      </c>
      <c r="W24" s="82">
        <f>IF(P24=0,"-",V24/P24)</f>
        <v>0.2</v>
      </c>
      <c r="X24" s="186">
        <v>21000</v>
      </c>
      <c r="Y24" s="187">
        <f>IFERROR(X24/P24,"-")</f>
        <v>4200</v>
      </c>
      <c r="Z24" s="187">
        <f>IFERROR(X24/V24,"-")</f>
        <v>21000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1</v>
      </c>
      <c r="BF24" s="113">
        <f>IF(P24=0,"",IF(BE24=0,"",(BE24/P24)))</f>
        <v>0.2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3</v>
      </c>
      <c r="BO24" s="120">
        <f>IF(P24=0,"",IF(BN24=0,"",(BN24/P24)))</f>
        <v>0.6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1</v>
      </c>
      <c r="BX24" s="127">
        <f>IF(P24=0,"",IF(BW24=0,"",(BW24/P24)))</f>
        <v>0.2</v>
      </c>
      <c r="BY24" s="128">
        <v>1</v>
      </c>
      <c r="BZ24" s="129">
        <f>IFERROR(BY24/BW24,"-")</f>
        <v>1</v>
      </c>
      <c r="CA24" s="130">
        <v>21000</v>
      </c>
      <c r="CB24" s="131">
        <f>IFERROR(CA24/BW24,"-")</f>
        <v>21000</v>
      </c>
      <c r="CC24" s="132"/>
      <c r="CD24" s="132"/>
      <c r="CE24" s="132">
        <v>1</v>
      </c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1</v>
      </c>
      <c r="CP24" s="141">
        <v>21000</v>
      </c>
      <c r="CQ24" s="141">
        <v>21000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110</v>
      </c>
      <c r="C25" s="203"/>
      <c r="D25" s="203" t="s">
        <v>62</v>
      </c>
      <c r="E25" s="203" t="s">
        <v>79</v>
      </c>
      <c r="F25" s="203" t="s">
        <v>84</v>
      </c>
      <c r="G25" s="203" t="s">
        <v>107</v>
      </c>
      <c r="H25" s="90" t="s">
        <v>108</v>
      </c>
      <c r="I25" s="90" t="s">
        <v>111</v>
      </c>
      <c r="J25" s="188"/>
      <c r="K25" s="81">
        <v>0</v>
      </c>
      <c r="L25" s="81">
        <v>0</v>
      </c>
      <c r="M25" s="81">
        <v>82</v>
      </c>
      <c r="N25" s="91">
        <v>3</v>
      </c>
      <c r="O25" s="92">
        <v>0</v>
      </c>
      <c r="P25" s="93">
        <f>N25+O25</f>
        <v>3</v>
      </c>
      <c r="Q25" s="82">
        <f>IFERROR(P25/M25,"-")</f>
        <v>0.036585365853659</v>
      </c>
      <c r="R25" s="81">
        <v>0</v>
      </c>
      <c r="S25" s="81">
        <v>0</v>
      </c>
      <c r="T25" s="82">
        <f>IFERROR(S25/(O25+P25),"-")</f>
        <v>0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2</v>
      </c>
      <c r="BO25" s="120">
        <f>IF(P25=0,"",IF(BN25=0,"",(BN25/P25)))</f>
        <v>0.66666666666667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>
        <v>1</v>
      </c>
      <c r="BX25" s="127">
        <f>IF(P25=0,"",IF(BW25=0,"",(BW25/P25)))</f>
        <v>0.33333333333333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112</v>
      </c>
      <c r="C26" s="203"/>
      <c r="D26" s="203" t="s">
        <v>62</v>
      </c>
      <c r="E26" s="203" t="s">
        <v>79</v>
      </c>
      <c r="F26" s="203" t="s">
        <v>82</v>
      </c>
      <c r="G26" s="203"/>
      <c r="H26" s="90"/>
      <c r="I26" s="90"/>
      <c r="J26" s="188"/>
      <c r="K26" s="81">
        <v>0</v>
      </c>
      <c r="L26" s="81">
        <v>0</v>
      </c>
      <c r="M26" s="81">
        <v>15</v>
      </c>
      <c r="N26" s="91">
        <v>5</v>
      </c>
      <c r="O26" s="92">
        <v>0</v>
      </c>
      <c r="P26" s="93">
        <f>N26+O26</f>
        <v>5</v>
      </c>
      <c r="Q26" s="82">
        <f>IFERROR(P26/M26,"-")</f>
        <v>0.33333333333333</v>
      </c>
      <c r="R26" s="81">
        <v>0</v>
      </c>
      <c r="S26" s="81">
        <v>0</v>
      </c>
      <c r="T26" s="82">
        <f>IFERROR(S26/(O26+P26),"-")</f>
        <v>0</v>
      </c>
      <c r="U26" s="182"/>
      <c r="V26" s="84">
        <v>2</v>
      </c>
      <c r="W26" s="82">
        <f>IF(P26=0,"-",V26/P26)</f>
        <v>0.4</v>
      </c>
      <c r="X26" s="186">
        <v>4000</v>
      </c>
      <c r="Y26" s="187">
        <f>IFERROR(X26/P26,"-")</f>
        <v>800</v>
      </c>
      <c r="Z26" s="187">
        <f>IFERROR(X26/V26,"-")</f>
        <v>2000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1</v>
      </c>
      <c r="BF26" s="113">
        <f>IF(P26=0,"",IF(BE26=0,"",(BE26/P26)))</f>
        <v>0.2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4</v>
      </c>
      <c r="BO26" s="120">
        <f>IF(P26=0,"",IF(BN26=0,"",(BN26/P26)))</f>
        <v>0.8</v>
      </c>
      <c r="BP26" s="121">
        <v>2</v>
      </c>
      <c r="BQ26" s="122">
        <f>IFERROR(BP26/BN26,"-")</f>
        <v>0.5</v>
      </c>
      <c r="BR26" s="123">
        <v>4000</v>
      </c>
      <c r="BS26" s="124">
        <f>IFERROR(BR26/BN26,"-")</f>
        <v>1000</v>
      </c>
      <c r="BT26" s="125">
        <v>2</v>
      </c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2</v>
      </c>
      <c r="CP26" s="141">
        <v>4000</v>
      </c>
      <c r="CQ26" s="141">
        <v>3000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113</v>
      </c>
      <c r="C27" s="203"/>
      <c r="D27" s="203" t="s">
        <v>114</v>
      </c>
      <c r="E27" s="203" t="s">
        <v>115</v>
      </c>
      <c r="F27" s="203" t="s">
        <v>64</v>
      </c>
      <c r="G27" s="203" t="s">
        <v>107</v>
      </c>
      <c r="H27" s="90" t="s">
        <v>108</v>
      </c>
      <c r="I27" s="90" t="s">
        <v>116</v>
      </c>
      <c r="J27" s="188"/>
      <c r="K27" s="81">
        <v>0</v>
      </c>
      <c r="L27" s="81">
        <v>0</v>
      </c>
      <c r="M27" s="81">
        <v>35</v>
      </c>
      <c r="N27" s="91">
        <v>3</v>
      </c>
      <c r="O27" s="92">
        <v>0</v>
      </c>
      <c r="P27" s="93">
        <f>N27+O27</f>
        <v>3</v>
      </c>
      <c r="Q27" s="82">
        <f>IFERROR(P27/M27,"-")</f>
        <v>0.085714285714286</v>
      </c>
      <c r="R27" s="81">
        <v>0</v>
      </c>
      <c r="S27" s="81">
        <v>1</v>
      </c>
      <c r="T27" s="82">
        <f>IFERROR(S27/(O27+P27),"-")</f>
        <v>0.33333333333333</v>
      </c>
      <c r="U27" s="182"/>
      <c r="V27" s="84">
        <v>1</v>
      </c>
      <c r="W27" s="82">
        <f>IF(P27=0,"-",V27/P27)</f>
        <v>0.33333333333333</v>
      </c>
      <c r="X27" s="186">
        <v>3000</v>
      </c>
      <c r="Y27" s="187">
        <f>IFERROR(X27/P27,"-")</f>
        <v>1000</v>
      </c>
      <c r="Z27" s="187">
        <f>IFERROR(X27/V27,"-")</f>
        <v>3000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>
        <v>1</v>
      </c>
      <c r="AN27" s="101">
        <f>IF(P27=0,"",IF(AM27=0,"",(AM27/P27)))</f>
        <v>0.33333333333333</v>
      </c>
      <c r="AO27" s="100"/>
      <c r="AP27" s="102">
        <f>IFERROR(AP27/AM27,"-")</f>
        <v>0</v>
      </c>
      <c r="AQ27" s="103"/>
      <c r="AR27" s="104">
        <f>IFERROR(AQ27/AM27,"-")</f>
        <v>0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1</v>
      </c>
      <c r="BO27" s="120">
        <f>IF(P27=0,"",IF(BN27=0,"",(BN27/P27)))</f>
        <v>0.33333333333333</v>
      </c>
      <c r="BP27" s="121">
        <v>1</v>
      </c>
      <c r="BQ27" s="122">
        <f>IFERROR(BP27/BN27,"-")</f>
        <v>1</v>
      </c>
      <c r="BR27" s="123">
        <v>3000</v>
      </c>
      <c r="BS27" s="124">
        <f>IFERROR(BR27/BN27,"-")</f>
        <v>3000</v>
      </c>
      <c r="BT27" s="125">
        <v>1</v>
      </c>
      <c r="BU27" s="125"/>
      <c r="BV27" s="125"/>
      <c r="BW27" s="126">
        <v>1</v>
      </c>
      <c r="BX27" s="127">
        <f>IF(P27=0,"",IF(BW27=0,"",(BW27/P27)))</f>
        <v>0.33333333333333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1</v>
      </c>
      <c r="CP27" s="141">
        <v>3000</v>
      </c>
      <c r="CQ27" s="141">
        <v>3000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117</v>
      </c>
      <c r="C28" s="203"/>
      <c r="D28" s="203" t="s">
        <v>114</v>
      </c>
      <c r="E28" s="203" t="s">
        <v>115</v>
      </c>
      <c r="F28" s="203" t="s">
        <v>82</v>
      </c>
      <c r="G28" s="203"/>
      <c r="H28" s="90"/>
      <c r="I28" s="90"/>
      <c r="J28" s="188"/>
      <c r="K28" s="81">
        <v>0</v>
      </c>
      <c r="L28" s="81">
        <v>0</v>
      </c>
      <c r="M28" s="81">
        <v>10</v>
      </c>
      <c r="N28" s="91">
        <v>3</v>
      </c>
      <c r="O28" s="92">
        <v>0</v>
      </c>
      <c r="P28" s="93">
        <f>N28+O28</f>
        <v>3</v>
      </c>
      <c r="Q28" s="82">
        <f>IFERROR(P28/M28,"-")</f>
        <v>0.3</v>
      </c>
      <c r="R28" s="81">
        <v>0</v>
      </c>
      <c r="S28" s="81">
        <v>0</v>
      </c>
      <c r="T28" s="82">
        <f>IFERROR(S28/(O28+P28),"-")</f>
        <v>0</v>
      </c>
      <c r="U28" s="182"/>
      <c r="V28" s="84">
        <v>1</v>
      </c>
      <c r="W28" s="82">
        <f>IF(P28=0,"-",V28/P28)</f>
        <v>0.33333333333333</v>
      </c>
      <c r="X28" s="186">
        <v>3000</v>
      </c>
      <c r="Y28" s="187">
        <f>IFERROR(X28/P28,"-")</f>
        <v>1000</v>
      </c>
      <c r="Z28" s="187">
        <f>IFERROR(X28/V28,"-")</f>
        <v>3000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0.33333333333333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/>
      <c r="BO28" s="120">
        <f>IF(P28=0,"",IF(BN28=0,"",(BN28/P28)))</f>
        <v>0</v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>
        <v>2</v>
      </c>
      <c r="BX28" s="127">
        <f>IF(P28=0,"",IF(BW28=0,"",(BW28/P28)))</f>
        <v>0.66666666666667</v>
      </c>
      <c r="BY28" s="128">
        <v>1</v>
      </c>
      <c r="BZ28" s="129">
        <f>IFERROR(BY28/BW28,"-")</f>
        <v>0.5</v>
      </c>
      <c r="CA28" s="130">
        <v>3000</v>
      </c>
      <c r="CB28" s="131">
        <f>IFERROR(CA28/BW28,"-")</f>
        <v>1500</v>
      </c>
      <c r="CC28" s="132">
        <v>1</v>
      </c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1</v>
      </c>
      <c r="CP28" s="141">
        <v>3000</v>
      </c>
      <c r="CQ28" s="141">
        <v>3000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118</v>
      </c>
      <c r="C29" s="203"/>
      <c r="D29" s="203" t="s">
        <v>119</v>
      </c>
      <c r="E29" s="203" t="s">
        <v>120</v>
      </c>
      <c r="F29" s="203" t="s">
        <v>84</v>
      </c>
      <c r="G29" s="203" t="s">
        <v>107</v>
      </c>
      <c r="H29" s="90" t="s">
        <v>108</v>
      </c>
      <c r="I29" s="90" t="s">
        <v>116</v>
      </c>
      <c r="J29" s="188"/>
      <c r="K29" s="81">
        <v>0</v>
      </c>
      <c r="L29" s="81">
        <v>0</v>
      </c>
      <c r="M29" s="81">
        <v>24</v>
      </c>
      <c r="N29" s="91">
        <v>2</v>
      </c>
      <c r="O29" s="92">
        <v>0</v>
      </c>
      <c r="P29" s="93">
        <f>N29+O29</f>
        <v>2</v>
      </c>
      <c r="Q29" s="82">
        <f>IFERROR(P29/M29,"-")</f>
        <v>0.083333333333333</v>
      </c>
      <c r="R29" s="81">
        <v>1</v>
      </c>
      <c r="S29" s="81">
        <v>0</v>
      </c>
      <c r="T29" s="82">
        <f>IFERROR(S29/(O29+P29),"-")</f>
        <v>0</v>
      </c>
      <c r="U29" s="182"/>
      <c r="V29" s="84">
        <v>1</v>
      </c>
      <c r="W29" s="82">
        <f>IF(P29=0,"-",V29/P29)</f>
        <v>0.5</v>
      </c>
      <c r="X29" s="186">
        <v>11000</v>
      </c>
      <c r="Y29" s="187">
        <f>IFERROR(X29/P29,"-")</f>
        <v>5500</v>
      </c>
      <c r="Z29" s="187">
        <f>IFERROR(X29/V29,"-")</f>
        <v>11000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>
        <v>1</v>
      </c>
      <c r="AW29" s="107">
        <f>IF(P29=0,"",IF(AV29=0,"",(AV29/P29)))</f>
        <v>0.5</v>
      </c>
      <c r="AX29" s="106"/>
      <c r="AY29" s="108">
        <f>IFERROR(AX29/AV29,"-")</f>
        <v>0</v>
      </c>
      <c r="AZ29" s="109"/>
      <c r="BA29" s="110">
        <f>IFERROR(AZ29/AV29,"-")</f>
        <v>0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1</v>
      </c>
      <c r="BO29" s="120">
        <f>IF(P29=0,"",IF(BN29=0,"",(BN29/P29)))</f>
        <v>0.5</v>
      </c>
      <c r="BP29" s="121">
        <v>1</v>
      </c>
      <c r="BQ29" s="122">
        <f>IFERROR(BP29/BN29,"-")</f>
        <v>1</v>
      </c>
      <c r="BR29" s="123">
        <v>11000</v>
      </c>
      <c r="BS29" s="124">
        <f>IFERROR(BR29/BN29,"-")</f>
        <v>11000</v>
      </c>
      <c r="BT29" s="125"/>
      <c r="BU29" s="125"/>
      <c r="BV29" s="125">
        <v>1</v>
      </c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1</v>
      </c>
      <c r="CP29" s="141">
        <v>11000</v>
      </c>
      <c r="CQ29" s="141">
        <v>11000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121</v>
      </c>
      <c r="C30" s="203"/>
      <c r="D30" s="203" t="s">
        <v>119</v>
      </c>
      <c r="E30" s="203" t="s">
        <v>120</v>
      </c>
      <c r="F30" s="203" t="s">
        <v>82</v>
      </c>
      <c r="G30" s="203"/>
      <c r="H30" s="90"/>
      <c r="I30" s="90"/>
      <c r="J30" s="188"/>
      <c r="K30" s="81">
        <v>0</v>
      </c>
      <c r="L30" s="81">
        <v>0</v>
      </c>
      <c r="M30" s="81">
        <v>10</v>
      </c>
      <c r="N30" s="91">
        <v>3</v>
      </c>
      <c r="O30" s="92">
        <v>0</v>
      </c>
      <c r="P30" s="93">
        <f>N30+O30</f>
        <v>3</v>
      </c>
      <c r="Q30" s="82">
        <f>IFERROR(P30/M30,"-")</f>
        <v>0.3</v>
      </c>
      <c r="R30" s="81">
        <v>0</v>
      </c>
      <c r="S30" s="81">
        <v>1</v>
      </c>
      <c r="T30" s="82">
        <f>IFERROR(S30/(O30+P30),"-")</f>
        <v>0.33333333333333</v>
      </c>
      <c r="U30" s="182"/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1</v>
      </c>
      <c r="BF30" s="113">
        <f>IF(P30=0,"",IF(BE30=0,"",(BE30/P30)))</f>
        <v>0.33333333333333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/>
      <c r="BO30" s="120">
        <f>IF(P30=0,"",IF(BN30=0,"",(BN30/P30)))</f>
        <v>0</v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>
        <v>1</v>
      </c>
      <c r="BX30" s="127">
        <f>IF(P30=0,"",IF(BW30=0,"",(BW30/P30)))</f>
        <v>0.33333333333333</v>
      </c>
      <c r="BY30" s="128"/>
      <c r="BZ30" s="129">
        <f>IFERROR(BY30/BW30,"-")</f>
        <v>0</v>
      </c>
      <c r="CA30" s="130"/>
      <c r="CB30" s="131">
        <f>IFERROR(CA30/BW30,"-")</f>
        <v>0</v>
      </c>
      <c r="CC30" s="132"/>
      <c r="CD30" s="132"/>
      <c r="CE30" s="132"/>
      <c r="CF30" s="133">
        <v>1</v>
      </c>
      <c r="CG30" s="134">
        <f>IF(P30=0,"",IF(CF30=0,"",(CF30/P30)))</f>
        <v>0.33333333333333</v>
      </c>
      <c r="CH30" s="135"/>
      <c r="CI30" s="136">
        <f>IFERROR(CH30/CF30,"-")</f>
        <v>0</v>
      </c>
      <c r="CJ30" s="137"/>
      <c r="CK30" s="138">
        <f>IFERROR(CJ30/CF30,"-")</f>
        <v>0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>
        <f>AB31</f>
        <v>0.81923076923077</v>
      </c>
      <c r="B31" s="203" t="s">
        <v>122</v>
      </c>
      <c r="C31" s="203"/>
      <c r="D31" s="203" t="s">
        <v>78</v>
      </c>
      <c r="E31" s="203" t="s">
        <v>123</v>
      </c>
      <c r="F31" s="203" t="s">
        <v>64</v>
      </c>
      <c r="G31" s="203" t="s">
        <v>98</v>
      </c>
      <c r="H31" s="90" t="s">
        <v>124</v>
      </c>
      <c r="I31" s="90" t="s">
        <v>125</v>
      </c>
      <c r="J31" s="188">
        <v>260000</v>
      </c>
      <c r="K31" s="81">
        <v>0</v>
      </c>
      <c r="L31" s="81">
        <v>0</v>
      </c>
      <c r="M31" s="81">
        <v>55</v>
      </c>
      <c r="N31" s="91">
        <v>6</v>
      </c>
      <c r="O31" s="92">
        <v>0</v>
      </c>
      <c r="P31" s="93">
        <f>N31+O31</f>
        <v>6</v>
      </c>
      <c r="Q31" s="82">
        <f>IFERROR(P31/M31,"-")</f>
        <v>0.10909090909091</v>
      </c>
      <c r="R31" s="81">
        <v>1</v>
      </c>
      <c r="S31" s="81">
        <v>1</v>
      </c>
      <c r="T31" s="82">
        <f>IFERROR(S31/(O31+P31),"-")</f>
        <v>0.16666666666667</v>
      </c>
      <c r="U31" s="182">
        <f>IFERROR(J31/SUM(P31:P34),"-")</f>
        <v>11304.347826087</v>
      </c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>
        <f>SUM(X31:X34)-SUM(J31:J34)</f>
        <v>-47000</v>
      </c>
      <c r="AB31" s="85">
        <f>SUM(X31:X34)/SUM(J31:J34)</f>
        <v>0.81923076923077</v>
      </c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2</v>
      </c>
      <c r="BF31" s="113">
        <f>IF(P31=0,"",IF(BE31=0,"",(BE31/P31)))</f>
        <v>0.33333333333333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2</v>
      </c>
      <c r="BO31" s="120">
        <f>IF(P31=0,"",IF(BN31=0,"",(BN31/P31)))</f>
        <v>0.33333333333333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>
        <v>1</v>
      </c>
      <c r="BX31" s="127">
        <f>IF(P31=0,"",IF(BW31=0,"",(BW31/P31)))</f>
        <v>0.16666666666667</v>
      </c>
      <c r="BY31" s="128"/>
      <c r="BZ31" s="129">
        <f>IFERROR(BY31/BW31,"-")</f>
        <v>0</v>
      </c>
      <c r="CA31" s="130"/>
      <c r="CB31" s="131">
        <f>IFERROR(CA31/BW31,"-")</f>
        <v>0</v>
      </c>
      <c r="CC31" s="132"/>
      <c r="CD31" s="132"/>
      <c r="CE31" s="132"/>
      <c r="CF31" s="133">
        <v>1</v>
      </c>
      <c r="CG31" s="134">
        <f>IF(P31=0,"",IF(CF31=0,"",(CF31/P31)))</f>
        <v>0.16666666666667</v>
      </c>
      <c r="CH31" s="135"/>
      <c r="CI31" s="136">
        <f>IFERROR(CH31/CF31,"-")</f>
        <v>0</v>
      </c>
      <c r="CJ31" s="137"/>
      <c r="CK31" s="138">
        <f>IFERROR(CJ31/CF31,"-")</f>
        <v>0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126</v>
      </c>
      <c r="C32" s="203"/>
      <c r="D32" s="203" t="s">
        <v>78</v>
      </c>
      <c r="E32" s="203" t="s">
        <v>127</v>
      </c>
      <c r="F32" s="203" t="s">
        <v>64</v>
      </c>
      <c r="G32" s="203"/>
      <c r="H32" s="90" t="s">
        <v>124</v>
      </c>
      <c r="I32" s="90" t="s">
        <v>128</v>
      </c>
      <c r="J32" s="188"/>
      <c r="K32" s="81">
        <v>0</v>
      </c>
      <c r="L32" s="81">
        <v>0</v>
      </c>
      <c r="M32" s="81">
        <v>51</v>
      </c>
      <c r="N32" s="91">
        <v>7</v>
      </c>
      <c r="O32" s="92">
        <v>0</v>
      </c>
      <c r="P32" s="93">
        <f>N32+O32</f>
        <v>7</v>
      </c>
      <c r="Q32" s="82">
        <f>IFERROR(P32/M32,"-")</f>
        <v>0.13725490196078</v>
      </c>
      <c r="R32" s="81">
        <v>0</v>
      </c>
      <c r="S32" s="81">
        <v>2</v>
      </c>
      <c r="T32" s="82">
        <f>IFERROR(S32/(O32+P32),"-")</f>
        <v>0.28571428571429</v>
      </c>
      <c r="U32" s="182"/>
      <c r="V32" s="84">
        <v>2</v>
      </c>
      <c r="W32" s="82">
        <f>IF(P32=0,"-",V32/P32)</f>
        <v>0.28571428571429</v>
      </c>
      <c r="X32" s="186">
        <v>149000</v>
      </c>
      <c r="Y32" s="187">
        <f>IFERROR(X32/P32,"-")</f>
        <v>21285.714285714</v>
      </c>
      <c r="Z32" s="187">
        <f>IFERROR(X32/V32,"-")</f>
        <v>74500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>
        <v>1</v>
      </c>
      <c r="AN32" s="101">
        <f>IF(P32=0,"",IF(AM32=0,"",(AM32/P32)))</f>
        <v>0.14285714285714</v>
      </c>
      <c r="AO32" s="100"/>
      <c r="AP32" s="102">
        <f>IFERROR(AP32/AM32,"-")</f>
        <v>0</v>
      </c>
      <c r="AQ32" s="103"/>
      <c r="AR32" s="104">
        <f>IFERROR(AQ32/AM32,"-")</f>
        <v>0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2</v>
      </c>
      <c r="BF32" s="113">
        <f>IF(P32=0,"",IF(BE32=0,"",(BE32/P32)))</f>
        <v>0.28571428571429</v>
      </c>
      <c r="BG32" s="112">
        <v>1</v>
      </c>
      <c r="BH32" s="114">
        <f>IFERROR(BG32/BE32,"-")</f>
        <v>0.5</v>
      </c>
      <c r="BI32" s="115">
        <v>10000</v>
      </c>
      <c r="BJ32" s="116">
        <f>IFERROR(BI32/BE32,"-")</f>
        <v>5000</v>
      </c>
      <c r="BK32" s="117">
        <v>1</v>
      </c>
      <c r="BL32" s="117"/>
      <c r="BM32" s="117"/>
      <c r="BN32" s="119">
        <v>3</v>
      </c>
      <c r="BO32" s="120">
        <f>IF(P32=0,"",IF(BN32=0,"",(BN32/P32)))</f>
        <v>0.42857142857143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>
        <v>1</v>
      </c>
      <c r="BX32" s="127">
        <f>IF(P32=0,"",IF(BW32=0,"",(BW32/P32)))</f>
        <v>0.14285714285714</v>
      </c>
      <c r="BY32" s="128">
        <v>1</v>
      </c>
      <c r="BZ32" s="129">
        <f>IFERROR(BY32/BW32,"-")</f>
        <v>1</v>
      </c>
      <c r="CA32" s="130">
        <v>139000</v>
      </c>
      <c r="CB32" s="131">
        <f>IFERROR(CA32/BW32,"-")</f>
        <v>139000</v>
      </c>
      <c r="CC32" s="132"/>
      <c r="CD32" s="132"/>
      <c r="CE32" s="132">
        <v>1</v>
      </c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2</v>
      </c>
      <c r="CP32" s="141">
        <v>149000</v>
      </c>
      <c r="CQ32" s="141">
        <v>139000</v>
      </c>
      <c r="CR32" s="141"/>
      <c r="CS32" s="142" t="str">
        <f>IF(AND(CQ32=0,CR32=0),"",IF(AND(CQ32&lt;=100000,CR32&lt;=100000),"",IF(CQ32/CP32&gt;0.7,"男高",IF(CR32/CP32&gt;0.7,"女高",""))))</f>
        <v>男高</v>
      </c>
    </row>
    <row r="33" spans="1:98">
      <c r="A33" s="80"/>
      <c r="B33" s="203" t="s">
        <v>129</v>
      </c>
      <c r="C33" s="203"/>
      <c r="D33" s="203" t="s">
        <v>78</v>
      </c>
      <c r="E33" s="203" t="s">
        <v>130</v>
      </c>
      <c r="F33" s="203" t="s">
        <v>64</v>
      </c>
      <c r="G33" s="203"/>
      <c r="H33" s="90" t="s">
        <v>124</v>
      </c>
      <c r="I33" s="90" t="s">
        <v>131</v>
      </c>
      <c r="J33" s="188"/>
      <c r="K33" s="81">
        <v>0</v>
      </c>
      <c r="L33" s="81">
        <v>0</v>
      </c>
      <c r="M33" s="81">
        <v>21</v>
      </c>
      <c r="N33" s="91">
        <v>3</v>
      </c>
      <c r="O33" s="92">
        <v>0</v>
      </c>
      <c r="P33" s="93">
        <f>N33+O33</f>
        <v>3</v>
      </c>
      <c r="Q33" s="82">
        <f>IFERROR(P33/M33,"-")</f>
        <v>0.14285714285714</v>
      </c>
      <c r="R33" s="81">
        <v>0</v>
      </c>
      <c r="S33" s="81">
        <v>0</v>
      </c>
      <c r="T33" s="82">
        <f>IFERROR(S33/(O33+P33),"-")</f>
        <v>0</v>
      </c>
      <c r="U33" s="182"/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>
        <v>1</v>
      </c>
      <c r="AW33" s="107">
        <f>IF(P33=0,"",IF(AV33=0,"",(AV33/P33)))</f>
        <v>0.33333333333333</v>
      </c>
      <c r="AX33" s="106"/>
      <c r="AY33" s="108">
        <f>IFERROR(AX33/AV33,"-")</f>
        <v>0</v>
      </c>
      <c r="AZ33" s="109"/>
      <c r="BA33" s="110">
        <f>IFERROR(AZ33/AV33,"-")</f>
        <v>0</v>
      </c>
      <c r="BB33" s="111"/>
      <c r="BC33" s="111"/>
      <c r="BD33" s="111"/>
      <c r="BE33" s="112">
        <v>2</v>
      </c>
      <c r="BF33" s="113">
        <f>IF(P33=0,"",IF(BE33=0,"",(BE33/P33)))</f>
        <v>0.66666666666667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/>
      <c r="BO33" s="120">
        <f>IF(P33=0,"",IF(BN33=0,"",(BN33/P33)))</f>
        <v>0</v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132</v>
      </c>
      <c r="C34" s="203"/>
      <c r="D34" s="203" t="s">
        <v>75</v>
      </c>
      <c r="E34" s="203" t="s">
        <v>75</v>
      </c>
      <c r="F34" s="203" t="s">
        <v>82</v>
      </c>
      <c r="G34" s="203"/>
      <c r="H34" s="90"/>
      <c r="I34" s="90"/>
      <c r="J34" s="188"/>
      <c r="K34" s="81">
        <v>0</v>
      </c>
      <c r="L34" s="81">
        <v>0</v>
      </c>
      <c r="M34" s="81">
        <v>21</v>
      </c>
      <c r="N34" s="91">
        <v>7</v>
      </c>
      <c r="O34" s="92">
        <v>0</v>
      </c>
      <c r="P34" s="93">
        <f>N34+O34</f>
        <v>7</v>
      </c>
      <c r="Q34" s="82">
        <f>IFERROR(P34/M34,"-")</f>
        <v>0.33333333333333</v>
      </c>
      <c r="R34" s="81">
        <v>1</v>
      </c>
      <c r="S34" s="81">
        <v>2</v>
      </c>
      <c r="T34" s="82">
        <f>IFERROR(S34/(O34+P34),"-")</f>
        <v>0.28571428571429</v>
      </c>
      <c r="U34" s="182"/>
      <c r="V34" s="84">
        <v>2</v>
      </c>
      <c r="W34" s="82">
        <f>IF(P34=0,"-",V34/P34)</f>
        <v>0.28571428571429</v>
      </c>
      <c r="X34" s="186">
        <v>64000</v>
      </c>
      <c r="Y34" s="187">
        <f>IFERROR(X34/P34,"-")</f>
        <v>9142.8571428571</v>
      </c>
      <c r="Z34" s="187">
        <f>IFERROR(X34/V34,"-")</f>
        <v>32000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>
        <v>4</v>
      </c>
      <c r="BO34" s="120">
        <f>IF(P34=0,"",IF(BN34=0,"",(BN34/P34)))</f>
        <v>0.57142857142857</v>
      </c>
      <c r="BP34" s="121">
        <v>1</v>
      </c>
      <c r="BQ34" s="122">
        <f>IFERROR(BP34/BN34,"-")</f>
        <v>0.25</v>
      </c>
      <c r="BR34" s="123">
        <v>61000</v>
      </c>
      <c r="BS34" s="124">
        <f>IFERROR(BR34/BN34,"-")</f>
        <v>15250</v>
      </c>
      <c r="BT34" s="125"/>
      <c r="BU34" s="125"/>
      <c r="BV34" s="125">
        <v>1</v>
      </c>
      <c r="BW34" s="126">
        <v>3</v>
      </c>
      <c r="BX34" s="127">
        <f>IF(P34=0,"",IF(BW34=0,"",(BW34/P34)))</f>
        <v>0.42857142857143</v>
      </c>
      <c r="BY34" s="128">
        <v>1</v>
      </c>
      <c r="BZ34" s="129">
        <f>IFERROR(BY34/BW34,"-")</f>
        <v>0.33333333333333</v>
      </c>
      <c r="CA34" s="130">
        <v>3000</v>
      </c>
      <c r="CB34" s="131">
        <f>IFERROR(CA34/BW34,"-")</f>
        <v>1000</v>
      </c>
      <c r="CC34" s="132">
        <v>1</v>
      </c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2</v>
      </c>
      <c r="CP34" s="141">
        <v>64000</v>
      </c>
      <c r="CQ34" s="141">
        <v>61000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>
        <f>AB35</f>
        <v>6.6092307692308</v>
      </c>
      <c r="B35" s="203" t="s">
        <v>133</v>
      </c>
      <c r="C35" s="203"/>
      <c r="D35" s="203" t="s">
        <v>78</v>
      </c>
      <c r="E35" s="203" t="s">
        <v>123</v>
      </c>
      <c r="F35" s="203" t="s">
        <v>64</v>
      </c>
      <c r="G35" s="203" t="s">
        <v>102</v>
      </c>
      <c r="H35" s="90" t="s">
        <v>134</v>
      </c>
      <c r="I35" s="90" t="s">
        <v>135</v>
      </c>
      <c r="J35" s="188">
        <v>325000</v>
      </c>
      <c r="K35" s="81">
        <v>0</v>
      </c>
      <c r="L35" s="81">
        <v>0</v>
      </c>
      <c r="M35" s="81">
        <v>39</v>
      </c>
      <c r="N35" s="91">
        <v>1</v>
      </c>
      <c r="O35" s="92">
        <v>0</v>
      </c>
      <c r="P35" s="93">
        <f>N35+O35</f>
        <v>1</v>
      </c>
      <c r="Q35" s="82">
        <f>IFERROR(P35/M35,"-")</f>
        <v>0.025641025641026</v>
      </c>
      <c r="R35" s="81">
        <v>0</v>
      </c>
      <c r="S35" s="81">
        <v>0</v>
      </c>
      <c r="T35" s="82">
        <f>IFERROR(S35/(O35+P35),"-")</f>
        <v>0</v>
      </c>
      <c r="U35" s="182">
        <f>IFERROR(J35/SUM(P35:P38),"-")</f>
        <v>8125</v>
      </c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>
        <f>SUM(X35:X38)-SUM(J35:J38)</f>
        <v>1823000</v>
      </c>
      <c r="AB35" s="85">
        <f>SUM(X35:X38)/SUM(J35:J38)</f>
        <v>6.6092307692308</v>
      </c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>
        <v>1</v>
      </c>
      <c r="BO35" s="120">
        <f>IF(P35=0,"",IF(BN35=0,"",(BN35/P35)))</f>
        <v>1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/>
      <c r="BX35" s="127">
        <f>IF(P35=0,"",IF(BW35=0,"",(BW35/P35)))</f>
        <v>0</v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136</v>
      </c>
      <c r="C36" s="203"/>
      <c r="D36" s="203" t="s">
        <v>78</v>
      </c>
      <c r="E36" s="203" t="s">
        <v>127</v>
      </c>
      <c r="F36" s="203" t="s">
        <v>64</v>
      </c>
      <c r="G36" s="203" t="s">
        <v>102</v>
      </c>
      <c r="H36" s="90" t="s">
        <v>137</v>
      </c>
      <c r="I36" s="90"/>
      <c r="J36" s="188"/>
      <c r="K36" s="81">
        <v>0</v>
      </c>
      <c r="L36" s="81">
        <v>0</v>
      </c>
      <c r="M36" s="81">
        <v>21</v>
      </c>
      <c r="N36" s="91">
        <v>4</v>
      </c>
      <c r="O36" s="92">
        <v>0</v>
      </c>
      <c r="P36" s="93">
        <f>N36+O36</f>
        <v>4</v>
      </c>
      <c r="Q36" s="82">
        <f>IFERROR(P36/M36,"-")</f>
        <v>0.19047619047619</v>
      </c>
      <c r="R36" s="81">
        <v>0</v>
      </c>
      <c r="S36" s="81">
        <v>2</v>
      </c>
      <c r="T36" s="82">
        <f>IFERROR(S36/(O36+P36),"-")</f>
        <v>0.5</v>
      </c>
      <c r="U36" s="182"/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>
        <v>1</v>
      </c>
      <c r="AN36" s="101">
        <f>IF(P36=0,"",IF(AM36=0,"",(AM36/P36)))</f>
        <v>0.25</v>
      </c>
      <c r="AO36" s="100"/>
      <c r="AP36" s="102">
        <f>IFERROR(AP36/AM36,"-")</f>
        <v>0</v>
      </c>
      <c r="AQ36" s="103"/>
      <c r="AR36" s="104">
        <f>IFERROR(AQ36/AM36,"-")</f>
        <v>0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1</v>
      </c>
      <c r="BF36" s="113">
        <f>IF(P36=0,"",IF(BE36=0,"",(BE36/P36)))</f>
        <v>0.25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1</v>
      </c>
      <c r="BO36" s="120">
        <f>IF(P36=0,"",IF(BN36=0,"",(BN36/P36)))</f>
        <v>0.25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>
        <v>1</v>
      </c>
      <c r="BX36" s="127">
        <f>IF(P36=0,"",IF(BW36=0,"",(BW36/P36)))</f>
        <v>0.25</v>
      </c>
      <c r="BY36" s="128"/>
      <c r="BZ36" s="129">
        <f>IFERROR(BY36/BW36,"-")</f>
        <v>0</v>
      </c>
      <c r="CA36" s="130"/>
      <c r="CB36" s="131">
        <f>IFERROR(CA36/BW36,"-")</f>
        <v>0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138</v>
      </c>
      <c r="C37" s="203"/>
      <c r="D37" s="203" t="s">
        <v>78</v>
      </c>
      <c r="E37" s="203" t="s">
        <v>130</v>
      </c>
      <c r="F37" s="203" t="s">
        <v>64</v>
      </c>
      <c r="G37" s="203" t="s">
        <v>102</v>
      </c>
      <c r="H37" s="90" t="s">
        <v>139</v>
      </c>
      <c r="I37" s="90"/>
      <c r="J37" s="188"/>
      <c r="K37" s="81">
        <v>0</v>
      </c>
      <c r="L37" s="81">
        <v>0</v>
      </c>
      <c r="M37" s="81">
        <v>128</v>
      </c>
      <c r="N37" s="91">
        <v>12</v>
      </c>
      <c r="O37" s="92">
        <v>0</v>
      </c>
      <c r="P37" s="93">
        <f>N37+O37</f>
        <v>12</v>
      </c>
      <c r="Q37" s="82">
        <f>IFERROR(P37/M37,"-")</f>
        <v>0.09375</v>
      </c>
      <c r="R37" s="81">
        <v>1</v>
      </c>
      <c r="S37" s="81">
        <v>5</v>
      </c>
      <c r="T37" s="82">
        <f>IFERROR(S37/(O37+P37),"-")</f>
        <v>0.41666666666667</v>
      </c>
      <c r="U37" s="182"/>
      <c r="V37" s="84">
        <v>3</v>
      </c>
      <c r="W37" s="82">
        <f>IF(P37=0,"-",V37/P37)</f>
        <v>0.25</v>
      </c>
      <c r="X37" s="186">
        <v>523000</v>
      </c>
      <c r="Y37" s="187">
        <f>IFERROR(X37/P37,"-")</f>
        <v>43583.333333333</v>
      </c>
      <c r="Z37" s="187">
        <f>IFERROR(X37/V37,"-")</f>
        <v>174333.33333333</v>
      </c>
      <c r="AA37" s="188"/>
      <c r="AB37" s="85"/>
      <c r="AC37" s="79"/>
      <c r="AD37" s="94">
        <v>1</v>
      </c>
      <c r="AE37" s="95">
        <f>IF(P37=0,"",IF(AD37=0,"",(AD37/P37)))</f>
        <v>0.083333333333333</v>
      </c>
      <c r="AF37" s="94"/>
      <c r="AG37" s="96">
        <f>IFERROR(AF37/AD37,"-")</f>
        <v>0</v>
      </c>
      <c r="AH37" s="97"/>
      <c r="AI37" s="98">
        <f>IFERROR(AH37/AD37,"-")</f>
        <v>0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1</v>
      </c>
      <c r="BF37" s="113">
        <f>IF(P37=0,"",IF(BE37=0,"",(BE37/P37)))</f>
        <v>0.083333333333333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>
        <v>8</v>
      </c>
      <c r="BO37" s="120">
        <f>IF(P37=0,"",IF(BN37=0,"",(BN37/P37)))</f>
        <v>0.66666666666667</v>
      </c>
      <c r="BP37" s="121">
        <v>1</v>
      </c>
      <c r="BQ37" s="122">
        <f>IFERROR(BP37/BN37,"-")</f>
        <v>0.125</v>
      </c>
      <c r="BR37" s="123">
        <v>8000</v>
      </c>
      <c r="BS37" s="124">
        <f>IFERROR(BR37/BN37,"-")</f>
        <v>1000</v>
      </c>
      <c r="BT37" s="125"/>
      <c r="BU37" s="125">
        <v>1</v>
      </c>
      <c r="BV37" s="125"/>
      <c r="BW37" s="126">
        <v>2</v>
      </c>
      <c r="BX37" s="127">
        <f>IF(P37=0,"",IF(BW37=0,"",(BW37/P37)))</f>
        <v>0.16666666666667</v>
      </c>
      <c r="BY37" s="128">
        <v>2</v>
      </c>
      <c r="BZ37" s="129">
        <f>IFERROR(BY37/BW37,"-")</f>
        <v>1</v>
      </c>
      <c r="CA37" s="130">
        <v>515000</v>
      </c>
      <c r="CB37" s="131">
        <f>IFERROR(CA37/BW37,"-")</f>
        <v>257500</v>
      </c>
      <c r="CC37" s="132"/>
      <c r="CD37" s="132"/>
      <c r="CE37" s="132">
        <v>2</v>
      </c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3</v>
      </c>
      <c r="CP37" s="141">
        <v>523000</v>
      </c>
      <c r="CQ37" s="141">
        <v>353000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140</v>
      </c>
      <c r="C38" s="203"/>
      <c r="D38" s="203" t="s">
        <v>75</v>
      </c>
      <c r="E38" s="203" t="s">
        <v>75</v>
      </c>
      <c r="F38" s="203" t="s">
        <v>82</v>
      </c>
      <c r="G38" s="203" t="s">
        <v>141</v>
      </c>
      <c r="H38" s="90"/>
      <c r="I38" s="90"/>
      <c r="J38" s="188"/>
      <c r="K38" s="81">
        <v>0</v>
      </c>
      <c r="L38" s="81">
        <v>0</v>
      </c>
      <c r="M38" s="81">
        <v>76</v>
      </c>
      <c r="N38" s="91">
        <v>23</v>
      </c>
      <c r="O38" s="92">
        <v>0</v>
      </c>
      <c r="P38" s="93">
        <f>N38+O38</f>
        <v>23</v>
      </c>
      <c r="Q38" s="82">
        <f>IFERROR(P38/M38,"-")</f>
        <v>0.30263157894737</v>
      </c>
      <c r="R38" s="81">
        <v>4</v>
      </c>
      <c r="S38" s="81">
        <v>5</v>
      </c>
      <c r="T38" s="82">
        <f>IFERROR(S38/(O38+P38),"-")</f>
        <v>0.21739130434783</v>
      </c>
      <c r="U38" s="182"/>
      <c r="V38" s="84">
        <v>6</v>
      </c>
      <c r="W38" s="82">
        <f>IF(P38=0,"-",V38/P38)</f>
        <v>0.26086956521739</v>
      </c>
      <c r="X38" s="186">
        <v>1625000</v>
      </c>
      <c r="Y38" s="187">
        <f>IFERROR(X38/P38,"-")</f>
        <v>70652.173913043</v>
      </c>
      <c r="Z38" s="187">
        <f>IFERROR(X38/V38,"-")</f>
        <v>270833.33333333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3</v>
      </c>
      <c r="BF38" s="113">
        <f>IF(P38=0,"",IF(BE38=0,"",(BE38/P38)))</f>
        <v>0.1304347826087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8</v>
      </c>
      <c r="BO38" s="120">
        <f>IF(P38=0,"",IF(BN38=0,"",(BN38/P38)))</f>
        <v>0.34782608695652</v>
      </c>
      <c r="BP38" s="121">
        <v>2</v>
      </c>
      <c r="BQ38" s="122">
        <f>IFERROR(BP38/BN38,"-")</f>
        <v>0.25</v>
      </c>
      <c r="BR38" s="123">
        <v>13000</v>
      </c>
      <c r="BS38" s="124">
        <f>IFERROR(BR38/BN38,"-")</f>
        <v>1625</v>
      </c>
      <c r="BT38" s="125">
        <v>1</v>
      </c>
      <c r="BU38" s="125">
        <v>1</v>
      </c>
      <c r="BV38" s="125"/>
      <c r="BW38" s="126">
        <v>9</v>
      </c>
      <c r="BX38" s="127">
        <f>IF(P38=0,"",IF(BW38=0,"",(BW38/P38)))</f>
        <v>0.39130434782609</v>
      </c>
      <c r="BY38" s="128">
        <v>3</v>
      </c>
      <c r="BZ38" s="129">
        <f>IFERROR(BY38/BW38,"-")</f>
        <v>0.33333333333333</v>
      </c>
      <c r="CA38" s="130">
        <v>208000</v>
      </c>
      <c r="CB38" s="131">
        <f>IFERROR(CA38/BW38,"-")</f>
        <v>23111.111111111</v>
      </c>
      <c r="CC38" s="132"/>
      <c r="CD38" s="132"/>
      <c r="CE38" s="132">
        <v>3</v>
      </c>
      <c r="CF38" s="133">
        <v>3</v>
      </c>
      <c r="CG38" s="134">
        <f>IF(P38=0,"",IF(CF38=0,"",(CF38/P38)))</f>
        <v>0.1304347826087</v>
      </c>
      <c r="CH38" s="135">
        <v>1</v>
      </c>
      <c r="CI38" s="136">
        <f>IFERROR(CH38/CF38,"-")</f>
        <v>0.33333333333333</v>
      </c>
      <c r="CJ38" s="137">
        <v>1410000</v>
      </c>
      <c r="CK38" s="138">
        <f>IFERROR(CJ38/CF38,"-")</f>
        <v>470000</v>
      </c>
      <c r="CL38" s="139"/>
      <c r="CM38" s="139"/>
      <c r="CN38" s="139">
        <v>1</v>
      </c>
      <c r="CO38" s="140">
        <v>6</v>
      </c>
      <c r="CP38" s="141">
        <v>1625000</v>
      </c>
      <c r="CQ38" s="141">
        <v>1410000</v>
      </c>
      <c r="CR38" s="141"/>
      <c r="CS38" s="142" t="str">
        <f>IF(AND(CQ38=0,CR38=0),"",IF(AND(CQ38&lt;=100000,CR38&lt;=100000),"",IF(CQ38/CP38&gt;0.7,"男高",IF(CR38/CP38&gt;0.7,"女高",""))))</f>
        <v>男高</v>
      </c>
    </row>
    <row r="39" spans="1:98">
      <c r="A39" s="80">
        <f>AB39</f>
        <v>0.464</v>
      </c>
      <c r="B39" s="203" t="s">
        <v>142</v>
      </c>
      <c r="C39" s="203"/>
      <c r="D39" s="203" t="s">
        <v>78</v>
      </c>
      <c r="E39" s="203" t="s">
        <v>143</v>
      </c>
      <c r="F39" s="203" t="s">
        <v>64</v>
      </c>
      <c r="G39" s="203" t="s">
        <v>71</v>
      </c>
      <c r="H39" s="90" t="s">
        <v>144</v>
      </c>
      <c r="I39" s="90" t="s">
        <v>145</v>
      </c>
      <c r="J39" s="188">
        <v>250000</v>
      </c>
      <c r="K39" s="81">
        <v>0</v>
      </c>
      <c r="L39" s="81">
        <v>0</v>
      </c>
      <c r="M39" s="81">
        <v>40</v>
      </c>
      <c r="N39" s="91">
        <v>2</v>
      </c>
      <c r="O39" s="92">
        <v>0</v>
      </c>
      <c r="P39" s="93">
        <f>N39+O39</f>
        <v>2</v>
      </c>
      <c r="Q39" s="82">
        <f>IFERROR(P39/M39,"-")</f>
        <v>0.05</v>
      </c>
      <c r="R39" s="81">
        <v>0</v>
      </c>
      <c r="S39" s="81">
        <v>0</v>
      </c>
      <c r="T39" s="82">
        <f>IFERROR(S39/(O39+P39),"-")</f>
        <v>0</v>
      </c>
      <c r="U39" s="182">
        <f>IFERROR(J39/SUM(P39:P40),"-")</f>
        <v>17857.142857143</v>
      </c>
      <c r="V39" s="84">
        <v>1</v>
      </c>
      <c r="W39" s="82">
        <f>IF(P39=0,"-",V39/P39)</f>
        <v>0.5</v>
      </c>
      <c r="X39" s="186">
        <v>5000</v>
      </c>
      <c r="Y39" s="187">
        <f>IFERROR(X39/P39,"-")</f>
        <v>2500</v>
      </c>
      <c r="Z39" s="187">
        <f>IFERROR(X39/V39,"-")</f>
        <v>5000</v>
      </c>
      <c r="AA39" s="188">
        <f>SUM(X39:X40)-SUM(J39:J40)</f>
        <v>-134000</v>
      </c>
      <c r="AB39" s="85">
        <f>SUM(X39:X40)/SUM(J39:J40)</f>
        <v>0.464</v>
      </c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>
        <v>1</v>
      </c>
      <c r="AN39" s="101">
        <f>IF(P39=0,"",IF(AM39=0,"",(AM39/P39)))</f>
        <v>0.5</v>
      </c>
      <c r="AO39" s="100"/>
      <c r="AP39" s="102">
        <f>IFERROR(AP39/AM39,"-")</f>
        <v>0</v>
      </c>
      <c r="AQ39" s="103"/>
      <c r="AR39" s="104">
        <f>IFERROR(AQ39/AM39,"-")</f>
        <v>0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1</v>
      </c>
      <c r="BO39" s="120">
        <f>IF(P39=0,"",IF(BN39=0,"",(BN39/P39)))</f>
        <v>0.5</v>
      </c>
      <c r="BP39" s="121">
        <v>1</v>
      </c>
      <c r="BQ39" s="122">
        <f>IFERROR(BP39/BN39,"-")</f>
        <v>1</v>
      </c>
      <c r="BR39" s="123">
        <v>5000</v>
      </c>
      <c r="BS39" s="124">
        <f>IFERROR(BR39/BN39,"-")</f>
        <v>5000</v>
      </c>
      <c r="BT39" s="125">
        <v>1</v>
      </c>
      <c r="BU39" s="125"/>
      <c r="BV39" s="125"/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1</v>
      </c>
      <c r="CP39" s="141">
        <v>5000</v>
      </c>
      <c r="CQ39" s="141">
        <v>5000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146</v>
      </c>
      <c r="C40" s="203"/>
      <c r="D40" s="203" t="s">
        <v>78</v>
      </c>
      <c r="E40" s="203" t="s">
        <v>143</v>
      </c>
      <c r="F40" s="203" t="s">
        <v>82</v>
      </c>
      <c r="G40" s="203"/>
      <c r="H40" s="90"/>
      <c r="I40" s="90"/>
      <c r="J40" s="188"/>
      <c r="K40" s="81">
        <v>0</v>
      </c>
      <c r="L40" s="81">
        <v>0</v>
      </c>
      <c r="M40" s="81">
        <v>47</v>
      </c>
      <c r="N40" s="91">
        <v>12</v>
      </c>
      <c r="O40" s="92">
        <v>0</v>
      </c>
      <c r="P40" s="93">
        <f>N40+O40</f>
        <v>12</v>
      </c>
      <c r="Q40" s="82">
        <f>IFERROR(P40/M40,"-")</f>
        <v>0.25531914893617</v>
      </c>
      <c r="R40" s="81">
        <v>1</v>
      </c>
      <c r="S40" s="81">
        <v>3</v>
      </c>
      <c r="T40" s="82">
        <f>IFERROR(S40/(O40+P40),"-")</f>
        <v>0.25</v>
      </c>
      <c r="U40" s="182"/>
      <c r="V40" s="84">
        <v>5</v>
      </c>
      <c r="W40" s="82">
        <f>IF(P40=0,"-",V40/P40)</f>
        <v>0.41666666666667</v>
      </c>
      <c r="X40" s="186">
        <v>111000</v>
      </c>
      <c r="Y40" s="187">
        <f>IFERROR(X40/P40,"-")</f>
        <v>9250</v>
      </c>
      <c r="Z40" s="187">
        <f>IFERROR(X40/V40,"-")</f>
        <v>22200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2</v>
      </c>
      <c r="BF40" s="113">
        <f>IF(P40=0,"",IF(BE40=0,"",(BE40/P40)))</f>
        <v>0.16666666666667</v>
      </c>
      <c r="BG40" s="112">
        <v>1</v>
      </c>
      <c r="BH40" s="114">
        <f>IFERROR(BG40/BE40,"-")</f>
        <v>0.5</v>
      </c>
      <c r="BI40" s="115">
        <v>3000</v>
      </c>
      <c r="BJ40" s="116">
        <f>IFERROR(BI40/BE40,"-")</f>
        <v>1500</v>
      </c>
      <c r="BK40" s="117">
        <v>1</v>
      </c>
      <c r="BL40" s="117"/>
      <c r="BM40" s="117"/>
      <c r="BN40" s="119">
        <v>4</v>
      </c>
      <c r="BO40" s="120">
        <f>IF(P40=0,"",IF(BN40=0,"",(BN40/P40)))</f>
        <v>0.33333333333333</v>
      </c>
      <c r="BP40" s="121">
        <v>2</v>
      </c>
      <c r="BQ40" s="122">
        <f>IFERROR(BP40/BN40,"-")</f>
        <v>0.5</v>
      </c>
      <c r="BR40" s="123">
        <v>49000</v>
      </c>
      <c r="BS40" s="124">
        <f>IFERROR(BR40/BN40,"-")</f>
        <v>12250</v>
      </c>
      <c r="BT40" s="125"/>
      <c r="BU40" s="125"/>
      <c r="BV40" s="125">
        <v>2</v>
      </c>
      <c r="BW40" s="126">
        <v>4</v>
      </c>
      <c r="BX40" s="127">
        <f>IF(P40=0,"",IF(BW40=0,"",(BW40/P40)))</f>
        <v>0.33333333333333</v>
      </c>
      <c r="BY40" s="128">
        <v>2</v>
      </c>
      <c r="BZ40" s="129">
        <f>IFERROR(BY40/BW40,"-")</f>
        <v>0.5</v>
      </c>
      <c r="CA40" s="130">
        <v>59000</v>
      </c>
      <c r="CB40" s="131">
        <f>IFERROR(CA40/BW40,"-")</f>
        <v>14750</v>
      </c>
      <c r="CC40" s="132">
        <v>1</v>
      </c>
      <c r="CD40" s="132"/>
      <c r="CE40" s="132">
        <v>1</v>
      </c>
      <c r="CF40" s="133">
        <v>2</v>
      </c>
      <c r="CG40" s="134">
        <f>IF(P40=0,"",IF(CF40=0,"",(CF40/P40)))</f>
        <v>0.16666666666667</v>
      </c>
      <c r="CH40" s="135"/>
      <c r="CI40" s="136">
        <f>IFERROR(CH40/CF40,"-")</f>
        <v>0</v>
      </c>
      <c r="CJ40" s="137"/>
      <c r="CK40" s="138">
        <f>IFERROR(CJ40/CF40,"-")</f>
        <v>0</v>
      </c>
      <c r="CL40" s="139"/>
      <c r="CM40" s="139"/>
      <c r="CN40" s="139"/>
      <c r="CO40" s="140">
        <v>5</v>
      </c>
      <c r="CP40" s="141">
        <v>111000</v>
      </c>
      <c r="CQ40" s="141">
        <v>56000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>
        <f>AB41</f>
        <v>0.455</v>
      </c>
      <c r="B41" s="203" t="s">
        <v>147</v>
      </c>
      <c r="C41" s="203"/>
      <c r="D41" s="203" t="s">
        <v>78</v>
      </c>
      <c r="E41" s="203" t="s">
        <v>123</v>
      </c>
      <c r="F41" s="203" t="s">
        <v>64</v>
      </c>
      <c r="G41" s="203" t="s">
        <v>148</v>
      </c>
      <c r="H41" s="90" t="s">
        <v>134</v>
      </c>
      <c r="I41" s="90" t="s">
        <v>125</v>
      </c>
      <c r="J41" s="188">
        <v>200000</v>
      </c>
      <c r="K41" s="81">
        <v>0</v>
      </c>
      <c r="L41" s="81">
        <v>0</v>
      </c>
      <c r="M41" s="81">
        <v>31</v>
      </c>
      <c r="N41" s="91">
        <v>5</v>
      </c>
      <c r="O41" s="92">
        <v>0</v>
      </c>
      <c r="P41" s="93">
        <f>N41+O41</f>
        <v>5</v>
      </c>
      <c r="Q41" s="82">
        <f>IFERROR(P41/M41,"-")</f>
        <v>0.16129032258065</v>
      </c>
      <c r="R41" s="81">
        <v>0</v>
      </c>
      <c r="S41" s="81">
        <v>1</v>
      </c>
      <c r="T41" s="82">
        <f>IFERROR(S41/(O41+P41),"-")</f>
        <v>0.2</v>
      </c>
      <c r="U41" s="182">
        <f>IFERROR(J41/SUM(P41:P44),"-")</f>
        <v>8000</v>
      </c>
      <c r="V41" s="84">
        <v>3</v>
      </c>
      <c r="W41" s="82">
        <f>IF(P41=0,"-",V41/P41)</f>
        <v>0.6</v>
      </c>
      <c r="X41" s="186">
        <v>28000</v>
      </c>
      <c r="Y41" s="187">
        <f>IFERROR(X41/P41,"-")</f>
        <v>5600</v>
      </c>
      <c r="Z41" s="187">
        <f>IFERROR(X41/V41,"-")</f>
        <v>9333.3333333333</v>
      </c>
      <c r="AA41" s="188">
        <f>SUM(X41:X44)-SUM(J41:J44)</f>
        <v>-109000</v>
      </c>
      <c r="AB41" s="85">
        <f>SUM(X41:X44)/SUM(J41:J44)</f>
        <v>0.455</v>
      </c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>
        <v>2</v>
      </c>
      <c r="BF41" s="113">
        <f>IF(P41=0,"",IF(BE41=0,"",(BE41/P41)))</f>
        <v>0.4</v>
      </c>
      <c r="BG41" s="112">
        <v>1</v>
      </c>
      <c r="BH41" s="114">
        <f>IFERROR(BG41/BE41,"-")</f>
        <v>0.5</v>
      </c>
      <c r="BI41" s="115">
        <v>5000</v>
      </c>
      <c r="BJ41" s="116">
        <f>IFERROR(BI41/BE41,"-")</f>
        <v>2500</v>
      </c>
      <c r="BK41" s="117">
        <v>1</v>
      </c>
      <c r="BL41" s="117"/>
      <c r="BM41" s="117"/>
      <c r="BN41" s="119">
        <v>2</v>
      </c>
      <c r="BO41" s="120">
        <f>IF(P41=0,"",IF(BN41=0,"",(BN41/P41)))</f>
        <v>0.4</v>
      </c>
      <c r="BP41" s="121">
        <v>1</v>
      </c>
      <c r="BQ41" s="122">
        <f>IFERROR(BP41/BN41,"-")</f>
        <v>0.5</v>
      </c>
      <c r="BR41" s="123">
        <v>8000</v>
      </c>
      <c r="BS41" s="124">
        <f>IFERROR(BR41/BN41,"-")</f>
        <v>4000</v>
      </c>
      <c r="BT41" s="125"/>
      <c r="BU41" s="125">
        <v>1</v>
      </c>
      <c r="BV41" s="125"/>
      <c r="BW41" s="126">
        <v>1</v>
      </c>
      <c r="BX41" s="127">
        <f>IF(P41=0,"",IF(BW41=0,"",(BW41/P41)))</f>
        <v>0.2</v>
      </c>
      <c r="BY41" s="128">
        <v>1</v>
      </c>
      <c r="BZ41" s="129">
        <f>IFERROR(BY41/BW41,"-")</f>
        <v>1</v>
      </c>
      <c r="CA41" s="130">
        <v>15000</v>
      </c>
      <c r="CB41" s="131">
        <f>IFERROR(CA41/BW41,"-")</f>
        <v>15000</v>
      </c>
      <c r="CC41" s="132"/>
      <c r="CD41" s="132">
        <v>1</v>
      </c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3</v>
      </c>
      <c r="CP41" s="141">
        <v>28000</v>
      </c>
      <c r="CQ41" s="141">
        <v>15000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149</v>
      </c>
      <c r="C42" s="203"/>
      <c r="D42" s="203" t="s">
        <v>78</v>
      </c>
      <c r="E42" s="203" t="s">
        <v>127</v>
      </c>
      <c r="F42" s="203" t="s">
        <v>64</v>
      </c>
      <c r="G42" s="203"/>
      <c r="H42" s="90" t="s">
        <v>134</v>
      </c>
      <c r="I42" s="90" t="s">
        <v>128</v>
      </c>
      <c r="J42" s="188"/>
      <c r="K42" s="81">
        <v>0</v>
      </c>
      <c r="L42" s="81">
        <v>0</v>
      </c>
      <c r="M42" s="81">
        <v>38</v>
      </c>
      <c r="N42" s="91">
        <v>6</v>
      </c>
      <c r="O42" s="92">
        <v>0</v>
      </c>
      <c r="P42" s="93">
        <f>N42+O42</f>
        <v>6</v>
      </c>
      <c r="Q42" s="82">
        <f>IFERROR(P42/M42,"-")</f>
        <v>0.15789473684211</v>
      </c>
      <c r="R42" s="81">
        <v>0</v>
      </c>
      <c r="S42" s="81">
        <v>2</v>
      </c>
      <c r="T42" s="82">
        <f>IFERROR(S42/(O42+P42),"-")</f>
        <v>0.33333333333333</v>
      </c>
      <c r="U42" s="182"/>
      <c r="V42" s="84">
        <v>2</v>
      </c>
      <c r="W42" s="82">
        <f>IF(P42=0,"-",V42/P42)</f>
        <v>0.33333333333333</v>
      </c>
      <c r="X42" s="186">
        <v>50000</v>
      </c>
      <c r="Y42" s="187">
        <f>IFERROR(X42/P42,"-")</f>
        <v>8333.3333333333</v>
      </c>
      <c r="Z42" s="187">
        <f>IFERROR(X42/V42,"-")</f>
        <v>25000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>
        <v>1</v>
      </c>
      <c r="AN42" s="101">
        <f>IF(P42=0,"",IF(AM42=0,"",(AM42/P42)))</f>
        <v>0.16666666666667</v>
      </c>
      <c r="AO42" s="100"/>
      <c r="AP42" s="102">
        <f>IFERROR(AP42/AM42,"-")</f>
        <v>0</v>
      </c>
      <c r="AQ42" s="103"/>
      <c r="AR42" s="104">
        <f>IFERROR(AQ42/AM42,"-")</f>
        <v>0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2</v>
      </c>
      <c r="BF42" s="113">
        <f>IF(P42=0,"",IF(BE42=0,"",(BE42/P42)))</f>
        <v>0.33333333333333</v>
      </c>
      <c r="BG42" s="112">
        <v>1</v>
      </c>
      <c r="BH42" s="114">
        <f>IFERROR(BG42/BE42,"-")</f>
        <v>0.5</v>
      </c>
      <c r="BI42" s="115">
        <v>40000</v>
      </c>
      <c r="BJ42" s="116">
        <f>IFERROR(BI42/BE42,"-")</f>
        <v>20000</v>
      </c>
      <c r="BK42" s="117"/>
      <c r="BL42" s="117"/>
      <c r="BM42" s="117">
        <v>1</v>
      </c>
      <c r="BN42" s="119">
        <v>3</v>
      </c>
      <c r="BO42" s="120">
        <f>IF(P42=0,"",IF(BN42=0,"",(BN42/P42)))</f>
        <v>0.5</v>
      </c>
      <c r="BP42" s="121">
        <v>1</v>
      </c>
      <c r="BQ42" s="122">
        <f>IFERROR(BP42/BN42,"-")</f>
        <v>0.33333333333333</v>
      </c>
      <c r="BR42" s="123">
        <v>10000</v>
      </c>
      <c r="BS42" s="124">
        <f>IFERROR(BR42/BN42,"-")</f>
        <v>3333.3333333333</v>
      </c>
      <c r="BT42" s="125"/>
      <c r="BU42" s="125">
        <v>1</v>
      </c>
      <c r="BV42" s="125"/>
      <c r="BW42" s="126"/>
      <c r="BX42" s="127">
        <f>IF(P42=0,"",IF(BW42=0,"",(BW42/P42)))</f>
        <v>0</v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2</v>
      </c>
      <c r="CP42" s="141">
        <v>50000</v>
      </c>
      <c r="CQ42" s="141">
        <v>40000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150</v>
      </c>
      <c r="C43" s="203"/>
      <c r="D43" s="203" t="s">
        <v>78</v>
      </c>
      <c r="E43" s="203" t="s">
        <v>130</v>
      </c>
      <c r="F43" s="203" t="s">
        <v>64</v>
      </c>
      <c r="G43" s="203"/>
      <c r="H43" s="90" t="s">
        <v>134</v>
      </c>
      <c r="I43" s="90" t="s">
        <v>131</v>
      </c>
      <c r="J43" s="188"/>
      <c r="K43" s="81">
        <v>0</v>
      </c>
      <c r="L43" s="81">
        <v>0</v>
      </c>
      <c r="M43" s="81">
        <v>49</v>
      </c>
      <c r="N43" s="91">
        <v>5</v>
      </c>
      <c r="O43" s="92">
        <v>0</v>
      </c>
      <c r="P43" s="93">
        <f>N43+O43</f>
        <v>5</v>
      </c>
      <c r="Q43" s="82">
        <f>IFERROR(P43/M43,"-")</f>
        <v>0.10204081632653</v>
      </c>
      <c r="R43" s="81">
        <v>0</v>
      </c>
      <c r="S43" s="81">
        <v>2</v>
      </c>
      <c r="T43" s="82">
        <f>IFERROR(S43/(O43+P43),"-")</f>
        <v>0.4</v>
      </c>
      <c r="U43" s="182"/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2</v>
      </c>
      <c r="BF43" s="113">
        <f>IF(P43=0,"",IF(BE43=0,"",(BE43/P43)))</f>
        <v>0.4</v>
      </c>
      <c r="BG43" s="112"/>
      <c r="BH43" s="114">
        <f>IFERROR(BG43/BE43,"-")</f>
        <v>0</v>
      </c>
      <c r="BI43" s="115"/>
      <c r="BJ43" s="116">
        <f>IFERROR(BI43/BE43,"-")</f>
        <v>0</v>
      </c>
      <c r="BK43" s="117"/>
      <c r="BL43" s="117"/>
      <c r="BM43" s="117"/>
      <c r="BN43" s="119">
        <v>2</v>
      </c>
      <c r="BO43" s="120">
        <f>IF(P43=0,"",IF(BN43=0,"",(BN43/P43)))</f>
        <v>0.4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>
        <v>1</v>
      </c>
      <c r="BX43" s="127">
        <f>IF(P43=0,"",IF(BW43=0,"",(BW43/P43)))</f>
        <v>0.2</v>
      </c>
      <c r="BY43" s="128"/>
      <c r="BZ43" s="129">
        <f>IFERROR(BY43/BW43,"-")</f>
        <v>0</v>
      </c>
      <c r="CA43" s="130"/>
      <c r="CB43" s="131">
        <f>IFERROR(CA43/BW43,"-")</f>
        <v>0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151</v>
      </c>
      <c r="C44" s="203"/>
      <c r="D44" s="203" t="s">
        <v>75</v>
      </c>
      <c r="E44" s="203" t="s">
        <v>75</v>
      </c>
      <c r="F44" s="203" t="s">
        <v>82</v>
      </c>
      <c r="G44" s="203"/>
      <c r="H44" s="90"/>
      <c r="I44" s="90"/>
      <c r="J44" s="188"/>
      <c r="K44" s="81">
        <v>0</v>
      </c>
      <c r="L44" s="81">
        <v>0</v>
      </c>
      <c r="M44" s="81">
        <v>33</v>
      </c>
      <c r="N44" s="91">
        <v>9</v>
      </c>
      <c r="O44" s="92">
        <v>0</v>
      </c>
      <c r="P44" s="93">
        <f>N44+O44</f>
        <v>9</v>
      </c>
      <c r="Q44" s="82">
        <f>IFERROR(P44/M44,"-")</f>
        <v>0.27272727272727</v>
      </c>
      <c r="R44" s="81">
        <v>0</v>
      </c>
      <c r="S44" s="81">
        <v>2</v>
      </c>
      <c r="T44" s="82">
        <f>IFERROR(S44/(O44+P44),"-")</f>
        <v>0.22222222222222</v>
      </c>
      <c r="U44" s="182"/>
      <c r="V44" s="84">
        <v>2</v>
      </c>
      <c r="W44" s="82">
        <f>IF(P44=0,"-",V44/P44)</f>
        <v>0.22222222222222</v>
      </c>
      <c r="X44" s="186">
        <v>13000</v>
      </c>
      <c r="Y44" s="187">
        <f>IFERROR(X44/P44,"-")</f>
        <v>1444.4444444444</v>
      </c>
      <c r="Z44" s="187">
        <f>IFERROR(X44/V44,"-")</f>
        <v>6500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>
        <v>4</v>
      </c>
      <c r="BO44" s="120">
        <f>IF(P44=0,"",IF(BN44=0,"",(BN44/P44)))</f>
        <v>0.44444444444444</v>
      </c>
      <c r="BP44" s="121">
        <v>1</v>
      </c>
      <c r="BQ44" s="122">
        <f>IFERROR(BP44/BN44,"-")</f>
        <v>0.25</v>
      </c>
      <c r="BR44" s="123">
        <v>10000</v>
      </c>
      <c r="BS44" s="124">
        <f>IFERROR(BR44/BN44,"-")</f>
        <v>2500</v>
      </c>
      <c r="BT44" s="125">
        <v>1</v>
      </c>
      <c r="BU44" s="125"/>
      <c r="BV44" s="125"/>
      <c r="BW44" s="126">
        <v>3</v>
      </c>
      <c r="BX44" s="127">
        <f>IF(P44=0,"",IF(BW44=0,"",(BW44/P44)))</f>
        <v>0.33333333333333</v>
      </c>
      <c r="BY44" s="128">
        <v>1</v>
      </c>
      <c r="BZ44" s="129">
        <f>IFERROR(BY44/BW44,"-")</f>
        <v>0.33333333333333</v>
      </c>
      <c r="CA44" s="130">
        <v>3000</v>
      </c>
      <c r="CB44" s="131">
        <f>IFERROR(CA44/BW44,"-")</f>
        <v>1000</v>
      </c>
      <c r="CC44" s="132">
        <v>1</v>
      </c>
      <c r="CD44" s="132"/>
      <c r="CE44" s="132"/>
      <c r="CF44" s="133">
        <v>2</v>
      </c>
      <c r="CG44" s="134">
        <f>IF(P44=0,"",IF(CF44=0,"",(CF44/P44)))</f>
        <v>0.22222222222222</v>
      </c>
      <c r="CH44" s="135"/>
      <c r="CI44" s="136">
        <f>IFERROR(CH44/CF44,"-")</f>
        <v>0</v>
      </c>
      <c r="CJ44" s="137"/>
      <c r="CK44" s="138">
        <f>IFERROR(CJ44/CF44,"-")</f>
        <v>0</v>
      </c>
      <c r="CL44" s="139"/>
      <c r="CM44" s="139"/>
      <c r="CN44" s="139"/>
      <c r="CO44" s="140">
        <v>2</v>
      </c>
      <c r="CP44" s="141">
        <v>13000</v>
      </c>
      <c r="CQ44" s="141">
        <v>10000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>
        <f>AB45</f>
        <v>0.77291666666667</v>
      </c>
      <c r="B45" s="203" t="s">
        <v>152</v>
      </c>
      <c r="C45" s="203"/>
      <c r="D45" s="203" t="s">
        <v>78</v>
      </c>
      <c r="E45" s="203" t="s">
        <v>123</v>
      </c>
      <c r="F45" s="203" t="s">
        <v>64</v>
      </c>
      <c r="G45" s="203" t="s">
        <v>153</v>
      </c>
      <c r="H45" s="90" t="s">
        <v>154</v>
      </c>
      <c r="I45" s="90"/>
      <c r="J45" s="188">
        <v>240000</v>
      </c>
      <c r="K45" s="81">
        <v>0</v>
      </c>
      <c r="L45" s="81">
        <v>0</v>
      </c>
      <c r="M45" s="81">
        <v>95</v>
      </c>
      <c r="N45" s="91">
        <v>12</v>
      </c>
      <c r="O45" s="92">
        <v>0</v>
      </c>
      <c r="P45" s="93">
        <f>N45+O45</f>
        <v>12</v>
      </c>
      <c r="Q45" s="82">
        <f>IFERROR(P45/M45,"-")</f>
        <v>0.12631578947368</v>
      </c>
      <c r="R45" s="81">
        <v>0</v>
      </c>
      <c r="S45" s="81">
        <v>5</v>
      </c>
      <c r="T45" s="82">
        <f>IFERROR(S45/(O45+P45),"-")</f>
        <v>0.41666666666667</v>
      </c>
      <c r="U45" s="182">
        <f>IFERROR(J45/SUM(P45:P48),"-")</f>
        <v>6666.6666666667</v>
      </c>
      <c r="V45" s="84">
        <v>2</v>
      </c>
      <c r="W45" s="82">
        <f>IF(P45=0,"-",V45/P45)</f>
        <v>0.16666666666667</v>
      </c>
      <c r="X45" s="186">
        <v>6000</v>
      </c>
      <c r="Y45" s="187">
        <f>IFERROR(X45/P45,"-")</f>
        <v>500</v>
      </c>
      <c r="Z45" s="187">
        <f>IFERROR(X45/V45,"-")</f>
        <v>3000</v>
      </c>
      <c r="AA45" s="188">
        <f>SUM(X45:X48)-SUM(J45:J48)</f>
        <v>-54500</v>
      </c>
      <c r="AB45" s="85">
        <f>SUM(X45:X48)/SUM(J45:J48)</f>
        <v>0.77291666666667</v>
      </c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>
        <v>1</v>
      </c>
      <c r="AW45" s="107">
        <f>IF(P45=0,"",IF(AV45=0,"",(AV45/P45)))</f>
        <v>0.083333333333333</v>
      </c>
      <c r="AX45" s="106"/>
      <c r="AY45" s="108">
        <f>IFERROR(AX45/AV45,"-")</f>
        <v>0</v>
      </c>
      <c r="AZ45" s="109"/>
      <c r="BA45" s="110">
        <f>IFERROR(AZ45/AV45,"-")</f>
        <v>0</v>
      </c>
      <c r="BB45" s="111"/>
      <c r="BC45" s="111"/>
      <c r="BD45" s="111"/>
      <c r="BE45" s="112">
        <v>6</v>
      </c>
      <c r="BF45" s="113">
        <f>IF(P45=0,"",IF(BE45=0,"",(BE45/P45)))</f>
        <v>0.5</v>
      </c>
      <c r="BG45" s="112">
        <v>1</v>
      </c>
      <c r="BH45" s="114">
        <f>IFERROR(BG45/BE45,"-")</f>
        <v>0.16666666666667</v>
      </c>
      <c r="BI45" s="115">
        <v>3000</v>
      </c>
      <c r="BJ45" s="116">
        <f>IFERROR(BI45/BE45,"-")</f>
        <v>500</v>
      </c>
      <c r="BK45" s="117">
        <v>1</v>
      </c>
      <c r="BL45" s="117"/>
      <c r="BM45" s="117"/>
      <c r="BN45" s="119">
        <v>5</v>
      </c>
      <c r="BO45" s="120">
        <f>IF(P45=0,"",IF(BN45=0,"",(BN45/P45)))</f>
        <v>0.41666666666667</v>
      </c>
      <c r="BP45" s="121">
        <v>1</v>
      </c>
      <c r="BQ45" s="122">
        <f>IFERROR(BP45/BN45,"-")</f>
        <v>0.2</v>
      </c>
      <c r="BR45" s="123">
        <v>3000</v>
      </c>
      <c r="BS45" s="124">
        <f>IFERROR(BR45/BN45,"-")</f>
        <v>600</v>
      </c>
      <c r="BT45" s="125">
        <v>1</v>
      </c>
      <c r="BU45" s="125"/>
      <c r="BV45" s="125"/>
      <c r="BW45" s="126"/>
      <c r="BX45" s="127">
        <f>IF(P45=0,"",IF(BW45=0,"",(BW45/P45)))</f>
        <v>0</v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2</v>
      </c>
      <c r="CP45" s="141">
        <v>6000</v>
      </c>
      <c r="CQ45" s="141">
        <v>3000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155</v>
      </c>
      <c r="C46" s="203"/>
      <c r="D46" s="203" t="s">
        <v>78</v>
      </c>
      <c r="E46" s="203" t="s">
        <v>156</v>
      </c>
      <c r="F46" s="203" t="s">
        <v>64</v>
      </c>
      <c r="G46" s="203"/>
      <c r="H46" s="90" t="s">
        <v>154</v>
      </c>
      <c r="I46" s="90"/>
      <c r="J46" s="188"/>
      <c r="K46" s="81">
        <v>0</v>
      </c>
      <c r="L46" s="81">
        <v>0</v>
      </c>
      <c r="M46" s="81">
        <v>30</v>
      </c>
      <c r="N46" s="91">
        <v>1</v>
      </c>
      <c r="O46" s="92">
        <v>0</v>
      </c>
      <c r="P46" s="93">
        <f>N46+O46</f>
        <v>1</v>
      </c>
      <c r="Q46" s="82">
        <f>IFERROR(P46/M46,"-")</f>
        <v>0.033333333333333</v>
      </c>
      <c r="R46" s="81">
        <v>0</v>
      </c>
      <c r="S46" s="81">
        <v>1</v>
      </c>
      <c r="T46" s="82">
        <f>IFERROR(S46/(O46+P46),"-")</f>
        <v>1</v>
      </c>
      <c r="U46" s="182"/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>
        <v>1</v>
      </c>
      <c r="BF46" s="113">
        <f>IF(P46=0,"",IF(BE46=0,"",(BE46/P46)))</f>
        <v>1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/>
      <c r="BO46" s="120">
        <f>IF(P46=0,"",IF(BN46=0,"",(BN46/P46)))</f>
        <v>0</v>
      </c>
      <c r="BP46" s="121"/>
      <c r="BQ46" s="122" t="str">
        <f>IFERROR(BP46/BN46,"-")</f>
        <v>-</v>
      </c>
      <c r="BR46" s="123"/>
      <c r="BS46" s="124" t="str">
        <f>IFERROR(BR46/BN46,"-")</f>
        <v>-</v>
      </c>
      <c r="BT46" s="125"/>
      <c r="BU46" s="125"/>
      <c r="BV46" s="125"/>
      <c r="BW46" s="126"/>
      <c r="BX46" s="127">
        <f>IF(P46=0,"",IF(BW46=0,"",(BW46/P46)))</f>
        <v>0</v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157</v>
      </c>
      <c r="C47" s="203"/>
      <c r="D47" s="203" t="s">
        <v>78</v>
      </c>
      <c r="E47" s="203" t="s">
        <v>130</v>
      </c>
      <c r="F47" s="203" t="s">
        <v>64</v>
      </c>
      <c r="G47" s="203"/>
      <c r="H47" s="90" t="s">
        <v>154</v>
      </c>
      <c r="I47" s="90"/>
      <c r="J47" s="188"/>
      <c r="K47" s="81">
        <v>0</v>
      </c>
      <c r="L47" s="81">
        <v>0</v>
      </c>
      <c r="M47" s="81">
        <v>37</v>
      </c>
      <c r="N47" s="91">
        <v>4</v>
      </c>
      <c r="O47" s="92">
        <v>0</v>
      </c>
      <c r="P47" s="93">
        <f>N47+O47</f>
        <v>4</v>
      </c>
      <c r="Q47" s="82">
        <f>IFERROR(P47/M47,"-")</f>
        <v>0.10810810810811</v>
      </c>
      <c r="R47" s="81">
        <v>1</v>
      </c>
      <c r="S47" s="81">
        <v>1</v>
      </c>
      <c r="T47" s="82">
        <f>IFERROR(S47/(O47+P47),"-")</f>
        <v>0.25</v>
      </c>
      <c r="U47" s="182"/>
      <c r="V47" s="84">
        <v>2</v>
      </c>
      <c r="W47" s="82">
        <f>IF(P47=0,"-",V47/P47)</f>
        <v>0.5</v>
      </c>
      <c r="X47" s="186">
        <v>19000</v>
      </c>
      <c r="Y47" s="187">
        <f>IFERROR(X47/P47,"-")</f>
        <v>4750</v>
      </c>
      <c r="Z47" s="187">
        <f>IFERROR(X47/V47,"-")</f>
        <v>9500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>
        <v>1</v>
      </c>
      <c r="AN47" s="101">
        <f>IF(P47=0,"",IF(AM47=0,"",(AM47/P47)))</f>
        <v>0.25</v>
      </c>
      <c r="AO47" s="100"/>
      <c r="AP47" s="102">
        <f>IFERROR(AP47/AM47,"-")</f>
        <v>0</v>
      </c>
      <c r="AQ47" s="103"/>
      <c r="AR47" s="104">
        <f>IFERROR(AQ47/AM47,"-")</f>
        <v>0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>
        <v>1</v>
      </c>
      <c r="BF47" s="113">
        <f>IF(P47=0,"",IF(BE47=0,"",(BE47/P47)))</f>
        <v>0.25</v>
      </c>
      <c r="BG47" s="112">
        <v>1</v>
      </c>
      <c r="BH47" s="114">
        <f>IFERROR(BG47/BE47,"-")</f>
        <v>1</v>
      </c>
      <c r="BI47" s="115">
        <v>3000</v>
      </c>
      <c r="BJ47" s="116">
        <f>IFERROR(BI47/BE47,"-")</f>
        <v>3000</v>
      </c>
      <c r="BK47" s="117">
        <v>1</v>
      </c>
      <c r="BL47" s="117"/>
      <c r="BM47" s="117"/>
      <c r="BN47" s="119">
        <v>2</v>
      </c>
      <c r="BO47" s="120">
        <f>IF(P47=0,"",IF(BN47=0,"",(BN47/P47)))</f>
        <v>0.5</v>
      </c>
      <c r="BP47" s="121">
        <v>1</v>
      </c>
      <c r="BQ47" s="122">
        <f>IFERROR(BP47/BN47,"-")</f>
        <v>0.5</v>
      </c>
      <c r="BR47" s="123">
        <v>16000</v>
      </c>
      <c r="BS47" s="124">
        <f>IFERROR(BR47/BN47,"-")</f>
        <v>8000</v>
      </c>
      <c r="BT47" s="125"/>
      <c r="BU47" s="125"/>
      <c r="BV47" s="125">
        <v>1</v>
      </c>
      <c r="BW47" s="126"/>
      <c r="BX47" s="127">
        <f>IF(P47=0,"",IF(BW47=0,"",(BW47/P47)))</f>
        <v>0</v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2</v>
      </c>
      <c r="CP47" s="141">
        <v>19000</v>
      </c>
      <c r="CQ47" s="141">
        <v>16000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158</v>
      </c>
      <c r="C48" s="203"/>
      <c r="D48" s="203" t="s">
        <v>75</v>
      </c>
      <c r="E48" s="203" t="s">
        <v>75</v>
      </c>
      <c r="F48" s="203" t="s">
        <v>82</v>
      </c>
      <c r="G48" s="203"/>
      <c r="H48" s="90"/>
      <c r="I48" s="90"/>
      <c r="J48" s="188"/>
      <c r="K48" s="81">
        <v>0</v>
      </c>
      <c r="L48" s="81">
        <v>0</v>
      </c>
      <c r="M48" s="81">
        <v>63</v>
      </c>
      <c r="N48" s="91">
        <v>18</v>
      </c>
      <c r="O48" s="92">
        <v>1</v>
      </c>
      <c r="P48" s="93">
        <f>N48+O48</f>
        <v>19</v>
      </c>
      <c r="Q48" s="82">
        <f>IFERROR(P48/M48,"-")</f>
        <v>0.3015873015873</v>
      </c>
      <c r="R48" s="81">
        <v>2</v>
      </c>
      <c r="S48" s="81">
        <v>4</v>
      </c>
      <c r="T48" s="82">
        <f>IFERROR(S48/(O48+P48),"-")</f>
        <v>0.2</v>
      </c>
      <c r="U48" s="182"/>
      <c r="V48" s="84">
        <v>7</v>
      </c>
      <c r="W48" s="82">
        <f>IF(P48=0,"-",V48/P48)</f>
        <v>0.36842105263158</v>
      </c>
      <c r="X48" s="186">
        <v>160500</v>
      </c>
      <c r="Y48" s="187">
        <f>IFERROR(X48/P48,"-")</f>
        <v>8447.3684210526</v>
      </c>
      <c r="Z48" s="187">
        <f>IFERROR(X48/V48,"-")</f>
        <v>22928.571428571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>
        <v>1</v>
      </c>
      <c r="AW48" s="107">
        <f>IF(P48=0,"",IF(AV48=0,"",(AV48/P48)))</f>
        <v>0.052631578947368</v>
      </c>
      <c r="AX48" s="106"/>
      <c r="AY48" s="108">
        <f>IFERROR(AX48/AV48,"-")</f>
        <v>0</v>
      </c>
      <c r="AZ48" s="109"/>
      <c r="BA48" s="110">
        <f>IFERROR(AZ48/AV48,"-")</f>
        <v>0</v>
      </c>
      <c r="BB48" s="111"/>
      <c r="BC48" s="111"/>
      <c r="BD48" s="111"/>
      <c r="BE48" s="112">
        <v>4</v>
      </c>
      <c r="BF48" s="113">
        <f>IF(P48=0,"",IF(BE48=0,"",(BE48/P48)))</f>
        <v>0.21052631578947</v>
      </c>
      <c r="BG48" s="112">
        <v>1</v>
      </c>
      <c r="BH48" s="114">
        <f>IFERROR(BG48/BE48,"-")</f>
        <v>0.25</v>
      </c>
      <c r="BI48" s="115">
        <v>5000</v>
      </c>
      <c r="BJ48" s="116">
        <f>IFERROR(BI48/BE48,"-")</f>
        <v>1250</v>
      </c>
      <c r="BK48" s="117">
        <v>1</v>
      </c>
      <c r="BL48" s="117"/>
      <c r="BM48" s="117"/>
      <c r="BN48" s="119">
        <v>11</v>
      </c>
      <c r="BO48" s="120">
        <f>IF(P48=0,"",IF(BN48=0,"",(BN48/P48)))</f>
        <v>0.57894736842105</v>
      </c>
      <c r="BP48" s="121">
        <v>6</v>
      </c>
      <c r="BQ48" s="122">
        <f>IFERROR(BP48/BN48,"-")</f>
        <v>0.54545454545455</v>
      </c>
      <c r="BR48" s="123">
        <v>155500</v>
      </c>
      <c r="BS48" s="124">
        <f>IFERROR(BR48/BN48,"-")</f>
        <v>14136.363636364</v>
      </c>
      <c r="BT48" s="125">
        <v>3</v>
      </c>
      <c r="BU48" s="125"/>
      <c r="BV48" s="125">
        <v>3</v>
      </c>
      <c r="BW48" s="126">
        <v>3</v>
      </c>
      <c r="BX48" s="127">
        <f>IF(P48=0,"",IF(BW48=0,"",(BW48/P48)))</f>
        <v>0.15789473684211</v>
      </c>
      <c r="BY48" s="128"/>
      <c r="BZ48" s="129">
        <f>IFERROR(BY48/BW48,"-")</f>
        <v>0</v>
      </c>
      <c r="CA48" s="130"/>
      <c r="CB48" s="131">
        <f>IFERROR(CA48/BW48,"-")</f>
        <v>0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7</v>
      </c>
      <c r="CP48" s="141">
        <v>160500</v>
      </c>
      <c r="CQ48" s="141">
        <v>85000</v>
      </c>
      <c r="CR48" s="141">
        <v>3000</v>
      </c>
      <c r="CS48" s="142" t="str">
        <f>IF(AND(CQ48=0,CR48=0),"",IF(AND(CQ48&lt;=100000,CR48&lt;=100000),"",IF(CQ48/CP48&gt;0.7,"男高",IF(CR48/CP48&gt;0.7,"女高",""))))</f>
        <v/>
      </c>
    </row>
    <row r="49" spans="1:98">
      <c r="A49" s="80">
        <f>AB49</f>
        <v>0.041666666666667</v>
      </c>
      <c r="B49" s="203" t="s">
        <v>159</v>
      </c>
      <c r="C49" s="203"/>
      <c r="D49" s="203" t="s">
        <v>78</v>
      </c>
      <c r="E49" s="203" t="s">
        <v>115</v>
      </c>
      <c r="F49" s="203" t="s">
        <v>89</v>
      </c>
      <c r="G49" s="203" t="s">
        <v>65</v>
      </c>
      <c r="H49" s="90" t="s">
        <v>86</v>
      </c>
      <c r="I49" s="204" t="s">
        <v>103</v>
      </c>
      <c r="J49" s="188">
        <v>120000</v>
      </c>
      <c r="K49" s="81">
        <v>0</v>
      </c>
      <c r="L49" s="81">
        <v>0</v>
      </c>
      <c r="M49" s="81">
        <v>26</v>
      </c>
      <c r="N49" s="91">
        <v>5</v>
      </c>
      <c r="O49" s="92">
        <v>0</v>
      </c>
      <c r="P49" s="93">
        <f>N49+O49</f>
        <v>5</v>
      </c>
      <c r="Q49" s="82">
        <f>IFERROR(P49/M49,"-")</f>
        <v>0.19230769230769</v>
      </c>
      <c r="R49" s="81">
        <v>0</v>
      </c>
      <c r="S49" s="81">
        <v>1</v>
      </c>
      <c r="T49" s="82">
        <f>IFERROR(S49/(O49+P49),"-")</f>
        <v>0.2</v>
      </c>
      <c r="U49" s="182">
        <f>IFERROR(J49/SUM(P49:P50),"-")</f>
        <v>12000</v>
      </c>
      <c r="V49" s="84">
        <v>1</v>
      </c>
      <c r="W49" s="82">
        <f>IF(P49=0,"-",V49/P49)</f>
        <v>0.2</v>
      </c>
      <c r="X49" s="186">
        <v>5000</v>
      </c>
      <c r="Y49" s="187">
        <f>IFERROR(X49/P49,"-")</f>
        <v>1000</v>
      </c>
      <c r="Z49" s="187">
        <f>IFERROR(X49/V49,"-")</f>
        <v>5000</v>
      </c>
      <c r="AA49" s="188">
        <f>SUM(X49:X50)-SUM(J49:J50)</f>
        <v>-115000</v>
      </c>
      <c r="AB49" s="85">
        <f>SUM(X49:X50)/SUM(J49:J50)</f>
        <v>0.041666666666667</v>
      </c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>
        <v>1</v>
      </c>
      <c r="AW49" s="107">
        <f>IF(P49=0,"",IF(AV49=0,"",(AV49/P49)))</f>
        <v>0.2</v>
      </c>
      <c r="AX49" s="106"/>
      <c r="AY49" s="108">
        <f>IFERROR(AX49/AV49,"-")</f>
        <v>0</v>
      </c>
      <c r="AZ49" s="109"/>
      <c r="BA49" s="110">
        <f>IFERROR(AZ49/AV49,"-")</f>
        <v>0</v>
      </c>
      <c r="BB49" s="111"/>
      <c r="BC49" s="111"/>
      <c r="BD49" s="111"/>
      <c r="BE49" s="112">
        <v>1</v>
      </c>
      <c r="BF49" s="113">
        <f>IF(P49=0,"",IF(BE49=0,"",(BE49/P49)))</f>
        <v>0.2</v>
      </c>
      <c r="BG49" s="112"/>
      <c r="BH49" s="114">
        <f>IFERROR(BG49/BE49,"-")</f>
        <v>0</v>
      </c>
      <c r="BI49" s="115"/>
      <c r="BJ49" s="116">
        <f>IFERROR(BI49/BE49,"-")</f>
        <v>0</v>
      </c>
      <c r="BK49" s="117"/>
      <c r="BL49" s="117"/>
      <c r="BM49" s="117"/>
      <c r="BN49" s="119">
        <v>3</v>
      </c>
      <c r="BO49" s="120">
        <f>IF(P49=0,"",IF(BN49=0,"",(BN49/P49)))</f>
        <v>0.6</v>
      </c>
      <c r="BP49" s="121">
        <v>1</v>
      </c>
      <c r="BQ49" s="122">
        <f>IFERROR(BP49/BN49,"-")</f>
        <v>0.33333333333333</v>
      </c>
      <c r="BR49" s="123">
        <v>5000</v>
      </c>
      <c r="BS49" s="124">
        <f>IFERROR(BR49/BN49,"-")</f>
        <v>1666.6666666667</v>
      </c>
      <c r="BT49" s="125">
        <v>1</v>
      </c>
      <c r="BU49" s="125"/>
      <c r="BV49" s="125"/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1</v>
      </c>
      <c r="CP49" s="141">
        <v>5000</v>
      </c>
      <c r="CQ49" s="141">
        <v>5000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160</v>
      </c>
      <c r="C50" s="203"/>
      <c r="D50" s="203" t="s">
        <v>78</v>
      </c>
      <c r="E50" s="203" t="s">
        <v>115</v>
      </c>
      <c r="F50" s="203" t="s">
        <v>82</v>
      </c>
      <c r="G50" s="203"/>
      <c r="H50" s="90"/>
      <c r="I50" s="90"/>
      <c r="J50" s="188"/>
      <c r="K50" s="81">
        <v>0</v>
      </c>
      <c r="L50" s="81">
        <v>0</v>
      </c>
      <c r="M50" s="81">
        <v>9</v>
      </c>
      <c r="N50" s="91">
        <v>5</v>
      </c>
      <c r="O50" s="92">
        <v>0</v>
      </c>
      <c r="P50" s="93">
        <f>N50+O50</f>
        <v>5</v>
      </c>
      <c r="Q50" s="82">
        <f>IFERROR(P50/M50,"-")</f>
        <v>0.55555555555556</v>
      </c>
      <c r="R50" s="81">
        <v>0</v>
      </c>
      <c r="S50" s="81">
        <v>0</v>
      </c>
      <c r="T50" s="82">
        <f>IFERROR(S50/(O50+P50),"-")</f>
        <v>0</v>
      </c>
      <c r="U50" s="182"/>
      <c r="V50" s="84">
        <v>0</v>
      </c>
      <c r="W50" s="82">
        <f>IF(P50=0,"-",V50/P50)</f>
        <v>0</v>
      </c>
      <c r="X50" s="186">
        <v>0</v>
      </c>
      <c r="Y50" s="187">
        <f>IFERROR(X50/P50,"-")</f>
        <v>0</v>
      </c>
      <c r="Z50" s="187" t="str">
        <f>IFERROR(X50/V50,"-")</f>
        <v>-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>
        <v>3</v>
      </c>
      <c r="BF50" s="113">
        <f>IF(P50=0,"",IF(BE50=0,"",(BE50/P50)))</f>
        <v>0.6</v>
      </c>
      <c r="BG50" s="112"/>
      <c r="BH50" s="114">
        <f>IFERROR(BG50/BE50,"-")</f>
        <v>0</v>
      </c>
      <c r="BI50" s="115"/>
      <c r="BJ50" s="116">
        <f>IFERROR(BI50/BE50,"-")</f>
        <v>0</v>
      </c>
      <c r="BK50" s="117"/>
      <c r="BL50" s="117"/>
      <c r="BM50" s="117"/>
      <c r="BN50" s="119">
        <v>1</v>
      </c>
      <c r="BO50" s="120">
        <f>IF(P50=0,"",IF(BN50=0,"",(BN50/P50)))</f>
        <v>0.2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/>
      <c r="BX50" s="127">
        <f>IF(P50=0,"",IF(BW50=0,"",(BW50/P50)))</f>
        <v>0</v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>
        <v>1</v>
      </c>
      <c r="CG50" s="134">
        <f>IF(P50=0,"",IF(CF50=0,"",(CF50/P50)))</f>
        <v>0.2</v>
      </c>
      <c r="CH50" s="135"/>
      <c r="CI50" s="136">
        <f>IFERROR(CH50/CF50,"-")</f>
        <v>0</v>
      </c>
      <c r="CJ50" s="137"/>
      <c r="CK50" s="138">
        <f>IFERROR(CJ50/CF50,"-")</f>
        <v>0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>
        <f>AB51</f>
        <v>0.40833333333333</v>
      </c>
      <c r="B51" s="203" t="s">
        <v>161</v>
      </c>
      <c r="C51" s="203"/>
      <c r="D51" s="203" t="s">
        <v>162</v>
      </c>
      <c r="E51" s="203" t="s">
        <v>120</v>
      </c>
      <c r="F51" s="203" t="s">
        <v>84</v>
      </c>
      <c r="G51" s="203" t="s">
        <v>65</v>
      </c>
      <c r="H51" s="90" t="s">
        <v>86</v>
      </c>
      <c r="I51" s="90" t="s">
        <v>163</v>
      </c>
      <c r="J51" s="188">
        <v>120000</v>
      </c>
      <c r="K51" s="81">
        <v>0</v>
      </c>
      <c r="L51" s="81">
        <v>0</v>
      </c>
      <c r="M51" s="81">
        <v>35</v>
      </c>
      <c r="N51" s="91">
        <v>2</v>
      </c>
      <c r="O51" s="92">
        <v>0</v>
      </c>
      <c r="P51" s="93">
        <f>N51+O51</f>
        <v>2</v>
      </c>
      <c r="Q51" s="82">
        <f>IFERROR(P51/M51,"-")</f>
        <v>0.057142857142857</v>
      </c>
      <c r="R51" s="81">
        <v>1</v>
      </c>
      <c r="S51" s="81">
        <v>1</v>
      </c>
      <c r="T51" s="82">
        <f>IFERROR(S51/(O51+P51),"-")</f>
        <v>0.5</v>
      </c>
      <c r="U51" s="182">
        <f>IFERROR(J51/SUM(P51:P52),"-")</f>
        <v>20000</v>
      </c>
      <c r="V51" s="84">
        <v>2</v>
      </c>
      <c r="W51" s="82">
        <f>IF(P51=0,"-",V51/P51)</f>
        <v>1</v>
      </c>
      <c r="X51" s="186">
        <v>31000</v>
      </c>
      <c r="Y51" s="187">
        <f>IFERROR(X51/P51,"-")</f>
        <v>15500</v>
      </c>
      <c r="Z51" s="187">
        <f>IFERROR(X51/V51,"-")</f>
        <v>15500</v>
      </c>
      <c r="AA51" s="188">
        <f>SUM(X51:X52)-SUM(J51:J52)</f>
        <v>-71000</v>
      </c>
      <c r="AB51" s="85">
        <f>SUM(X51:X52)/SUM(J51:J52)</f>
        <v>0.40833333333333</v>
      </c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>
        <v>1</v>
      </c>
      <c r="BF51" s="113">
        <f>IF(P51=0,"",IF(BE51=0,"",(BE51/P51)))</f>
        <v>0.5</v>
      </c>
      <c r="BG51" s="112">
        <v>1</v>
      </c>
      <c r="BH51" s="114">
        <f>IFERROR(BG51/BE51,"-")</f>
        <v>1</v>
      </c>
      <c r="BI51" s="115">
        <v>16000</v>
      </c>
      <c r="BJ51" s="116">
        <f>IFERROR(BI51/BE51,"-")</f>
        <v>16000</v>
      </c>
      <c r="BK51" s="117"/>
      <c r="BL51" s="117"/>
      <c r="BM51" s="117">
        <v>1</v>
      </c>
      <c r="BN51" s="119">
        <v>1</v>
      </c>
      <c r="BO51" s="120">
        <f>IF(P51=0,"",IF(BN51=0,"",(BN51/P51)))</f>
        <v>0.5</v>
      </c>
      <c r="BP51" s="121">
        <v>1</v>
      </c>
      <c r="BQ51" s="122">
        <f>IFERROR(BP51/BN51,"-")</f>
        <v>1</v>
      </c>
      <c r="BR51" s="123">
        <v>15000</v>
      </c>
      <c r="BS51" s="124">
        <f>IFERROR(BR51/BN51,"-")</f>
        <v>15000</v>
      </c>
      <c r="BT51" s="125"/>
      <c r="BU51" s="125"/>
      <c r="BV51" s="125">
        <v>1</v>
      </c>
      <c r="BW51" s="126"/>
      <c r="BX51" s="127">
        <f>IF(P51=0,"",IF(BW51=0,"",(BW51/P51)))</f>
        <v>0</v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2</v>
      </c>
      <c r="CP51" s="141">
        <v>31000</v>
      </c>
      <c r="CQ51" s="141">
        <v>16000</v>
      </c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164</v>
      </c>
      <c r="C52" s="203"/>
      <c r="D52" s="203" t="s">
        <v>162</v>
      </c>
      <c r="E52" s="203" t="s">
        <v>120</v>
      </c>
      <c r="F52" s="203" t="s">
        <v>82</v>
      </c>
      <c r="G52" s="203"/>
      <c r="H52" s="90"/>
      <c r="I52" s="90"/>
      <c r="J52" s="188"/>
      <c r="K52" s="81">
        <v>0</v>
      </c>
      <c r="L52" s="81">
        <v>0</v>
      </c>
      <c r="M52" s="81">
        <v>5</v>
      </c>
      <c r="N52" s="91">
        <v>4</v>
      </c>
      <c r="O52" s="92">
        <v>0</v>
      </c>
      <c r="P52" s="93">
        <f>N52+O52</f>
        <v>4</v>
      </c>
      <c r="Q52" s="82">
        <f>IFERROR(P52/M52,"-")</f>
        <v>0.8</v>
      </c>
      <c r="R52" s="81">
        <v>0</v>
      </c>
      <c r="S52" s="81">
        <v>2</v>
      </c>
      <c r="T52" s="82">
        <f>IFERROR(S52/(O52+P52),"-")</f>
        <v>0.5</v>
      </c>
      <c r="U52" s="182"/>
      <c r="V52" s="84">
        <v>2</v>
      </c>
      <c r="W52" s="82">
        <f>IF(P52=0,"-",V52/P52)</f>
        <v>0.5</v>
      </c>
      <c r="X52" s="186">
        <v>18000</v>
      </c>
      <c r="Y52" s="187">
        <f>IFERROR(X52/P52,"-")</f>
        <v>4500</v>
      </c>
      <c r="Z52" s="187">
        <f>IFERROR(X52/V52,"-")</f>
        <v>9000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>
        <v>2</v>
      </c>
      <c r="BO52" s="120">
        <f>IF(P52=0,"",IF(BN52=0,"",(BN52/P52)))</f>
        <v>0.5</v>
      </c>
      <c r="BP52" s="121">
        <v>1</v>
      </c>
      <c r="BQ52" s="122">
        <f>IFERROR(BP52/BN52,"-")</f>
        <v>0.5</v>
      </c>
      <c r="BR52" s="123">
        <v>5000</v>
      </c>
      <c r="BS52" s="124">
        <f>IFERROR(BR52/BN52,"-")</f>
        <v>2500</v>
      </c>
      <c r="BT52" s="125">
        <v>1</v>
      </c>
      <c r="BU52" s="125"/>
      <c r="BV52" s="125"/>
      <c r="BW52" s="126"/>
      <c r="BX52" s="127">
        <f>IF(P52=0,"",IF(BW52=0,"",(BW52/P52)))</f>
        <v>0</v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>
        <v>2</v>
      </c>
      <c r="CG52" s="134">
        <f>IF(P52=0,"",IF(CF52=0,"",(CF52/P52)))</f>
        <v>0.5</v>
      </c>
      <c r="CH52" s="135">
        <v>1</v>
      </c>
      <c r="CI52" s="136">
        <f>IFERROR(CH52/CF52,"-")</f>
        <v>0.5</v>
      </c>
      <c r="CJ52" s="137">
        <v>13000</v>
      </c>
      <c r="CK52" s="138">
        <f>IFERROR(CJ52/CF52,"-")</f>
        <v>6500</v>
      </c>
      <c r="CL52" s="139"/>
      <c r="CM52" s="139"/>
      <c r="CN52" s="139">
        <v>1</v>
      </c>
      <c r="CO52" s="140">
        <v>2</v>
      </c>
      <c r="CP52" s="141">
        <v>18000</v>
      </c>
      <c r="CQ52" s="141">
        <v>13000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>
        <f>AB53</f>
        <v>1.9133333333333</v>
      </c>
      <c r="B53" s="203" t="s">
        <v>165</v>
      </c>
      <c r="C53" s="203"/>
      <c r="D53" s="203" t="s">
        <v>114</v>
      </c>
      <c r="E53" s="203" t="s">
        <v>115</v>
      </c>
      <c r="F53" s="203" t="s">
        <v>89</v>
      </c>
      <c r="G53" s="203" t="s">
        <v>69</v>
      </c>
      <c r="H53" s="90" t="s">
        <v>86</v>
      </c>
      <c r="I53" s="204" t="s">
        <v>166</v>
      </c>
      <c r="J53" s="188">
        <v>150000</v>
      </c>
      <c r="K53" s="81">
        <v>0</v>
      </c>
      <c r="L53" s="81">
        <v>0</v>
      </c>
      <c r="M53" s="81">
        <v>31</v>
      </c>
      <c r="N53" s="91">
        <v>2</v>
      </c>
      <c r="O53" s="92">
        <v>0</v>
      </c>
      <c r="P53" s="93">
        <f>N53+O53</f>
        <v>2</v>
      </c>
      <c r="Q53" s="82">
        <f>IFERROR(P53/M53,"-")</f>
        <v>0.064516129032258</v>
      </c>
      <c r="R53" s="81">
        <v>0</v>
      </c>
      <c r="S53" s="81">
        <v>1</v>
      </c>
      <c r="T53" s="82">
        <f>IFERROR(S53/(O53+P53),"-")</f>
        <v>0.5</v>
      </c>
      <c r="U53" s="182">
        <f>IFERROR(J53/SUM(P53:P54),"-")</f>
        <v>13636.363636364</v>
      </c>
      <c r="V53" s="84">
        <v>0</v>
      </c>
      <c r="W53" s="82">
        <f>IF(P53=0,"-",V53/P53)</f>
        <v>0</v>
      </c>
      <c r="X53" s="186">
        <v>0</v>
      </c>
      <c r="Y53" s="187">
        <f>IFERROR(X53/P53,"-")</f>
        <v>0</v>
      </c>
      <c r="Z53" s="187" t="str">
        <f>IFERROR(X53/V53,"-")</f>
        <v>-</v>
      </c>
      <c r="AA53" s="188">
        <f>SUM(X53:X54)-SUM(J53:J54)</f>
        <v>137000</v>
      </c>
      <c r="AB53" s="85">
        <f>SUM(X53:X54)/SUM(J53:J54)</f>
        <v>1.9133333333333</v>
      </c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>
        <v>1</v>
      </c>
      <c r="AW53" s="107">
        <f>IF(P53=0,"",IF(AV53=0,"",(AV53/P53)))</f>
        <v>0.5</v>
      </c>
      <c r="AX53" s="106"/>
      <c r="AY53" s="108">
        <f>IFERROR(AX53/AV53,"-")</f>
        <v>0</v>
      </c>
      <c r="AZ53" s="109"/>
      <c r="BA53" s="110">
        <f>IFERROR(AZ53/AV53,"-")</f>
        <v>0</v>
      </c>
      <c r="BB53" s="111"/>
      <c r="BC53" s="111"/>
      <c r="BD53" s="111"/>
      <c r="BE53" s="112"/>
      <c r="BF53" s="113">
        <f>IF(P53=0,"",IF(BE53=0,"",(BE53/P53)))</f>
        <v>0</v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>
        <v>1</v>
      </c>
      <c r="BO53" s="120">
        <f>IF(P53=0,"",IF(BN53=0,"",(BN53/P53)))</f>
        <v>0.5</v>
      </c>
      <c r="BP53" s="121"/>
      <c r="BQ53" s="122">
        <f>IFERROR(BP53/BN53,"-")</f>
        <v>0</v>
      </c>
      <c r="BR53" s="123"/>
      <c r="BS53" s="124">
        <f>IFERROR(BR53/BN53,"-")</f>
        <v>0</v>
      </c>
      <c r="BT53" s="125"/>
      <c r="BU53" s="125"/>
      <c r="BV53" s="125"/>
      <c r="BW53" s="126"/>
      <c r="BX53" s="127">
        <f>IF(P53=0,"",IF(BW53=0,"",(BW53/P53)))</f>
        <v>0</v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167</v>
      </c>
      <c r="C54" s="203"/>
      <c r="D54" s="203" t="s">
        <v>114</v>
      </c>
      <c r="E54" s="203" t="s">
        <v>115</v>
      </c>
      <c r="F54" s="203" t="s">
        <v>82</v>
      </c>
      <c r="G54" s="203"/>
      <c r="H54" s="90"/>
      <c r="I54" s="90"/>
      <c r="J54" s="188"/>
      <c r="K54" s="81">
        <v>0</v>
      </c>
      <c r="L54" s="81">
        <v>0</v>
      </c>
      <c r="M54" s="81">
        <v>15</v>
      </c>
      <c r="N54" s="91">
        <v>9</v>
      </c>
      <c r="O54" s="92">
        <v>0</v>
      </c>
      <c r="P54" s="93">
        <f>N54+O54</f>
        <v>9</v>
      </c>
      <c r="Q54" s="82">
        <f>IFERROR(P54/M54,"-")</f>
        <v>0.6</v>
      </c>
      <c r="R54" s="81">
        <v>2</v>
      </c>
      <c r="S54" s="81">
        <v>0</v>
      </c>
      <c r="T54" s="82">
        <f>IFERROR(S54/(O54+P54),"-")</f>
        <v>0</v>
      </c>
      <c r="U54" s="182"/>
      <c r="V54" s="84">
        <v>2</v>
      </c>
      <c r="W54" s="82">
        <f>IF(P54=0,"-",V54/P54)</f>
        <v>0.22222222222222</v>
      </c>
      <c r="X54" s="186">
        <v>287000</v>
      </c>
      <c r="Y54" s="187">
        <f>IFERROR(X54/P54,"-")</f>
        <v>31888.888888889</v>
      </c>
      <c r="Z54" s="187">
        <f>IFERROR(X54/V54,"-")</f>
        <v>143500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>
        <v>2</v>
      </c>
      <c r="BF54" s="113">
        <f>IF(P54=0,"",IF(BE54=0,"",(BE54/P54)))</f>
        <v>0.22222222222222</v>
      </c>
      <c r="BG54" s="112"/>
      <c r="BH54" s="114">
        <f>IFERROR(BG54/BE54,"-")</f>
        <v>0</v>
      </c>
      <c r="BI54" s="115"/>
      <c r="BJ54" s="116">
        <f>IFERROR(BI54/BE54,"-")</f>
        <v>0</v>
      </c>
      <c r="BK54" s="117"/>
      <c r="BL54" s="117"/>
      <c r="BM54" s="117"/>
      <c r="BN54" s="119">
        <v>3</v>
      </c>
      <c r="BO54" s="120">
        <f>IF(P54=0,"",IF(BN54=0,"",(BN54/P54)))</f>
        <v>0.33333333333333</v>
      </c>
      <c r="BP54" s="121">
        <v>1</v>
      </c>
      <c r="BQ54" s="122">
        <f>IFERROR(BP54/BN54,"-")</f>
        <v>0.33333333333333</v>
      </c>
      <c r="BR54" s="123">
        <v>92000</v>
      </c>
      <c r="BS54" s="124">
        <f>IFERROR(BR54/BN54,"-")</f>
        <v>30666.666666667</v>
      </c>
      <c r="BT54" s="125"/>
      <c r="BU54" s="125"/>
      <c r="BV54" s="125">
        <v>1</v>
      </c>
      <c r="BW54" s="126">
        <v>2</v>
      </c>
      <c r="BX54" s="127">
        <f>IF(P54=0,"",IF(BW54=0,"",(BW54/P54)))</f>
        <v>0.22222222222222</v>
      </c>
      <c r="BY54" s="128"/>
      <c r="BZ54" s="129">
        <f>IFERROR(BY54/BW54,"-")</f>
        <v>0</v>
      </c>
      <c r="CA54" s="130"/>
      <c r="CB54" s="131">
        <f>IFERROR(CA54/BW54,"-")</f>
        <v>0</v>
      </c>
      <c r="CC54" s="132"/>
      <c r="CD54" s="132"/>
      <c r="CE54" s="132"/>
      <c r="CF54" s="133">
        <v>2</v>
      </c>
      <c r="CG54" s="134">
        <f>IF(P54=0,"",IF(CF54=0,"",(CF54/P54)))</f>
        <v>0.22222222222222</v>
      </c>
      <c r="CH54" s="135">
        <v>1</v>
      </c>
      <c r="CI54" s="136">
        <f>IFERROR(CH54/CF54,"-")</f>
        <v>0.5</v>
      </c>
      <c r="CJ54" s="137">
        <v>195000</v>
      </c>
      <c r="CK54" s="138">
        <f>IFERROR(CJ54/CF54,"-")</f>
        <v>97500</v>
      </c>
      <c r="CL54" s="139"/>
      <c r="CM54" s="139"/>
      <c r="CN54" s="139">
        <v>1</v>
      </c>
      <c r="CO54" s="140">
        <v>2</v>
      </c>
      <c r="CP54" s="141">
        <v>287000</v>
      </c>
      <c r="CQ54" s="141">
        <v>195000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>
        <f>AB55</f>
        <v>0.15333333333333</v>
      </c>
      <c r="B55" s="203" t="s">
        <v>168</v>
      </c>
      <c r="C55" s="203"/>
      <c r="D55" s="203" t="s">
        <v>169</v>
      </c>
      <c r="E55" s="203" t="s">
        <v>79</v>
      </c>
      <c r="F55" s="203" t="s">
        <v>84</v>
      </c>
      <c r="G55" s="203" t="s">
        <v>69</v>
      </c>
      <c r="H55" s="90" t="s">
        <v>86</v>
      </c>
      <c r="I55" s="205" t="s">
        <v>170</v>
      </c>
      <c r="J55" s="188">
        <v>150000</v>
      </c>
      <c r="K55" s="81">
        <v>0</v>
      </c>
      <c r="L55" s="81">
        <v>0</v>
      </c>
      <c r="M55" s="81">
        <v>58</v>
      </c>
      <c r="N55" s="91">
        <v>5</v>
      </c>
      <c r="O55" s="92">
        <v>0</v>
      </c>
      <c r="P55" s="93">
        <f>N55+O55</f>
        <v>5</v>
      </c>
      <c r="Q55" s="82">
        <f>IFERROR(P55/M55,"-")</f>
        <v>0.086206896551724</v>
      </c>
      <c r="R55" s="81">
        <v>0</v>
      </c>
      <c r="S55" s="81">
        <v>2</v>
      </c>
      <c r="T55" s="82">
        <f>IFERROR(S55/(O55+P55),"-")</f>
        <v>0.4</v>
      </c>
      <c r="U55" s="182">
        <f>IFERROR(J55/SUM(P55:P56),"-")</f>
        <v>16666.666666667</v>
      </c>
      <c r="V55" s="84">
        <v>0</v>
      </c>
      <c r="W55" s="82">
        <f>IF(P55=0,"-",V55/P55)</f>
        <v>0</v>
      </c>
      <c r="X55" s="186">
        <v>0</v>
      </c>
      <c r="Y55" s="187">
        <f>IFERROR(X55/P55,"-")</f>
        <v>0</v>
      </c>
      <c r="Z55" s="187" t="str">
        <f>IFERROR(X55/V55,"-")</f>
        <v>-</v>
      </c>
      <c r="AA55" s="188">
        <f>SUM(X55:X56)-SUM(J55:J56)</f>
        <v>-127000</v>
      </c>
      <c r="AB55" s="85">
        <f>SUM(X55:X56)/SUM(J55:J56)</f>
        <v>0.15333333333333</v>
      </c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>
        <v>1</v>
      </c>
      <c r="AW55" s="107">
        <f>IF(P55=0,"",IF(AV55=0,"",(AV55/P55)))</f>
        <v>0.2</v>
      </c>
      <c r="AX55" s="106"/>
      <c r="AY55" s="108">
        <f>IFERROR(AX55/AV55,"-")</f>
        <v>0</v>
      </c>
      <c r="AZ55" s="109"/>
      <c r="BA55" s="110">
        <f>IFERROR(AZ55/AV55,"-")</f>
        <v>0</v>
      </c>
      <c r="BB55" s="111"/>
      <c r="BC55" s="111"/>
      <c r="BD55" s="111"/>
      <c r="BE55" s="112">
        <v>1</v>
      </c>
      <c r="BF55" s="113">
        <f>IF(P55=0,"",IF(BE55=0,"",(BE55/P55)))</f>
        <v>0.2</v>
      </c>
      <c r="BG55" s="112"/>
      <c r="BH55" s="114">
        <f>IFERROR(BG55/BE55,"-")</f>
        <v>0</v>
      </c>
      <c r="BI55" s="115"/>
      <c r="BJ55" s="116">
        <f>IFERROR(BI55/BE55,"-")</f>
        <v>0</v>
      </c>
      <c r="BK55" s="117"/>
      <c r="BL55" s="117"/>
      <c r="BM55" s="117"/>
      <c r="BN55" s="119">
        <v>1</v>
      </c>
      <c r="BO55" s="120">
        <f>IF(P55=0,"",IF(BN55=0,"",(BN55/P55)))</f>
        <v>0.2</v>
      </c>
      <c r="BP55" s="121"/>
      <c r="BQ55" s="122">
        <f>IFERROR(BP55/BN55,"-")</f>
        <v>0</v>
      </c>
      <c r="BR55" s="123"/>
      <c r="BS55" s="124">
        <f>IFERROR(BR55/BN55,"-")</f>
        <v>0</v>
      </c>
      <c r="BT55" s="125"/>
      <c r="BU55" s="125"/>
      <c r="BV55" s="125"/>
      <c r="BW55" s="126">
        <v>2</v>
      </c>
      <c r="BX55" s="127">
        <f>IF(P55=0,"",IF(BW55=0,"",(BW55/P55)))</f>
        <v>0.4</v>
      </c>
      <c r="BY55" s="128"/>
      <c r="BZ55" s="129">
        <f>IFERROR(BY55/BW55,"-")</f>
        <v>0</v>
      </c>
      <c r="CA55" s="130"/>
      <c r="CB55" s="131">
        <f>IFERROR(CA55/BW55,"-")</f>
        <v>0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171</v>
      </c>
      <c r="C56" s="203"/>
      <c r="D56" s="203" t="s">
        <v>169</v>
      </c>
      <c r="E56" s="203" t="s">
        <v>79</v>
      </c>
      <c r="F56" s="203" t="s">
        <v>82</v>
      </c>
      <c r="G56" s="203"/>
      <c r="H56" s="90"/>
      <c r="I56" s="90"/>
      <c r="J56" s="188"/>
      <c r="K56" s="81">
        <v>0</v>
      </c>
      <c r="L56" s="81">
        <v>0</v>
      </c>
      <c r="M56" s="81">
        <v>10</v>
      </c>
      <c r="N56" s="91">
        <v>4</v>
      </c>
      <c r="O56" s="92">
        <v>0</v>
      </c>
      <c r="P56" s="93">
        <f>N56+O56</f>
        <v>4</v>
      </c>
      <c r="Q56" s="82">
        <f>IFERROR(P56/M56,"-")</f>
        <v>0.4</v>
      </c>
      <c r="R56" s="81">
        <v>0</v>
      </c>
      <c r="S56" s="81">
        <v>0</v>
      </c>
      <c r="T56" s="82">
        <f>IFERROR(S56/(O56+P56),"-")</f>
        <v>0</v>
      </c>
      <c r="U56" s="182"/>
      <c r="V56" s="84">
        <v>2</v>
      </c>
      <c r="W56" s="82">
        <f>IF(P56=0,"-",V56/P56)</f>
        <v>0.5</v>
      </c>
      <c r="X56" s="186">
        <v>23000</v>
      </c>
      <c r="Y56" s="187">
        <f>IFERROR(X56/P56,"-")</f>
        <v>5750</v>
      </c>
      <c r="Z56" s="187">
        <f>IFERROR(X56/V56,"-")</f>
        <v>11500</v>
      </c>
      <c r="AA56" s="188"/>
      <c r="AB56" s="85"/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>
        <f>IF(P56=0,"",IF(BE56=0,"",(BE56/P56)))</f>
        <v>0</v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>
        <v>2</v>
      </c>
      <c r="BO56" s="120">
        <f>IF(P56=0,"",IF(BN56=0,"",(BN56/P56)))</f>
        <v>0.5</v>
      </c>
      <c r="BP56" s="121">
        <v>1</v>
      </c>
      <c r="BQ56" s="122">
        <f>IFERROR(BP56/BN56,"-")</f>
        <v>0.5</v>
      </c>
      <c r="BR56" s="123">
        <v>20000</v>
      </c>
      <c r="BS56" s="124">
        <f>IFERROR(BR56/BN56,"-")</f>
        <v>10000</v>
      </c>
      <c r="BT56" s="125"/>
      <c r="BU56" s="125"/>
      <c r="BV56" s="125">
        <v>1</v>
      </c>
      <c r="BW56" s="126">
        <v>2</v>
      </c>
      <c r="BX56" s="127">
        <f>IF(P56=0,"",IF(BW56=0,"",(BW56/P56)))</f>
        <v>0.5</v>
      </c>
      <c r="BY56" s="128">
        <v>1</v>
      </c>
      <c r="BZ56" s="129">
        <f>IFERROR(BY56/BW56,"-")</f>
        <v>0.5</v>
      </c>
      <c r="CA56" s="130">
        <v>3000</v>
      </c>
      <c r="CB56" s="131">
        <f>IFERROR(CA56/BW56,"-")</f>
        <v>1500</v>
      </c>
      <c r="CC56" s="132">
        <v>1</v>
      </c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2</v>
      </c>
      <c r="CP56" s="141">
        <v>23000</v>
      </c>
      <c r="CQ56" s="141">
        <v>20000</v>
      </c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>
        <f>AB57</f>
        <v>0</v>
      </c>
      <c r="B57" s="203" t="s">
        <v>172</v>
      </c>
      <c r="C57" s="203"/>
      <c r="D57" s="203" t="s">
        <v>114</v>
      </c>
      <c r="E57" s="203" t="s">
        <v>173</v>
      </c>
      <c r="F57" s="203" t="s">
        <v>89</v>
      </c>
      <c r="G57" s="203" t="s">
        <v>85</v>
      </c>
      <c r="H57" s="90" t="s">
        <v>86</v>
      </c>
      <c r="I57" s="204" t="s">
        <v>166</v>
      </c>
      <c r="J57" s="188">
        <v>130000</v>
      </c>
      <c r="K57" s="81">
        <v>0</v>
      </c>
      <c r="L57" s="81">
        <v>0</v>
      </c>
      <c r="M57" s="81">
        <v>47</v>
      </c>
      <c r="N57" s="91">
        <v>2</v>
      </c>
      <c r="O57" s="92">
        <v>0</v>
      </c>
      <c r="P57" s="93">
        <f>N57+O57</f>
        <v>2</v>
      </c>
      <c r="Q57" s="82">
        <f>IFERROR(P57/M57,"-")</f>
        <v>0.042553191489362</v>
      </c>
      <c r="R57" s="81">
        <v>0</v>
      </c>
      <c r="S57" s="81">
        <v>0</v>
      </c>
      <c r="T57" s="82">
        <f>IFERROR(S57/(O57+P57),"-")</f>
        <v>0</v>
      </c>
      <c r="U57" s="182">
        <f>IFERROR(J57/SUM(P57:P58),"-")</f>
        <v>26000</v>
      </c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>
        <f>SUM(X57:X58)-SUM(J57:J58)</f>
        <v>-130000</v>
      </c>
      <c r="AB57" s="85">
        <f>SUM(X57:X58)/SUM(J57:J58)</f>
        <v>0</v>
      </c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>
        <f>IF(P57=0,"",IF(BE57=0,"",(BE57/P57)))</f>
        <v>0</v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>
        <v>2</v>
      </c>
      <c r="BO57" s="120">
        <f>IF(P57=0,"",IF(BN57=0,"",(BN57/P57)))</f>
        <v>1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/>
      <c r="BX57" s="127">
        <f>IF(P57=0,"",IF(BW57=0,"",(BW57/P57)))</f>
        <v>0</v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174</v>
      </c>
      <c r="C58" s="203"/>
      <c r="D58" s="203" t="s">
        <v>114</v>
      </c>
      <c r="E58" s="203" t="s">
        <v>173</v>
      </c>
      <c r="F58" s="203" t="s">
        <v>82</v>
      </c>
      <c r="G58" s="203"/>
      <c r="H58" s="90"/>
      <c r="I58" s="90"/>
      <c r="J58" s="188"/>
      <c r="K58" s="81">
        <v>0</v>
      </c>
      <c r="L58" s="81">
        <v>0</v>
      </c>
      <c r="M58" s="81">
        <v>3</v>
      </c>
      <c r="N58" s="91">
        <v>3</v>
      </c>
      <c r="O58" s="92">
        <v>0</v>
      </c>
      <c r="P58" s="93">
        <f>N58+O58</f>
        <v>3</v>
      </c>
      <c r="Q58" s="82">
        <f>IFERROR(P58/M58,"-")</f>
        <v>1</v>
      </c>
      <c r="R58" s="81">
        <v>0</v>
      </c>
      <c r="S58" s="81">
        <v>0</v>
      </c>
      <c r="T58" s="82">
        <f>IFERROR(S58/(O58+P58),"-")</f>
        <v>0</v>
      </c>
      <c r="U58" s="182"/>
      <c r="V58" s="84">
        <v>0</v>
      </c>
      <c r="W58" s="82">
        <f>IF(P58=0,"-",V58/P58)</f>
        <v>0</v>
      </c>
      <c r="X58" s="186">
        <v>0</v>
      </c>
      <c r="Y58" s="187">
        <f>IFERROR(X58/P58,"-")</f>
        <v>0</v>
      </c>
      <c r="Z58" s="187" t="str">
        <f>IFERROR(X58/V58,"-")</f>
        <v>-</v>
      </c>
      <c r="AA58" s="188"/>
      <c r="AB58" s="85"/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>
        <f>IF(P58=0,"",IF(BE58=0,"",(BE58/P58)))</f>
        <v>0</v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>
        <v>1</v>
      </c>
      <c r="BO58" s="120">
        <f>IF(P58=0,"",IF(BN58=0,"",(BN58/P58)))</f>
        <v>0.33333333333333</v>
      </c>
      <c r="BP58" s="121"/>
      <c r="BQ58" s="122">
        <f>IFERROR(BP58/BN58,"-")</f>
        <v>0</v>
      </c>
      <c r="BR58" s="123"/>
      <c r="BS58" s="124">
        <f>IFERROR(BR58/BN58,"-")</f>
        <v>0</v>
      </c>
      <c r="BT58" s="125"/>
      <c r="BU58" s="125"/>
      <c r="BV58" s="125"/>
      <c r="BW58" s="126">
        <v>2</v>
      </c>
      <c r="BX58" s="127">
        <f>IF(P58=0,"",IF(BW58=0,"",(BW58/P58)))</f>
        <v>0.66666666666667</v>
      </c>
      <c r="BY58" s="128"/>
      <c r="BZ58" s="129">
        <f>IFERROR(BY58/BW58,"-")</f>
        <v>0</v>
      </c>
      <c r="CA58" s="130"/>
      <c r="CB58" s="131">
        <f>IFERROR(CA58/BW58,"-")</f>
        <v>0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>
        <f>AB59</f>
        <v>0.82307692307692</v>
      </c>
      <c r="B59" s="203" t="s">
        <v>175</v>
      </c>
      <c r="C59" s="203"/>
      <c r="D59" s="203" t="s">
        <v>62</v>
      </c>
      <c r="E59" s="203" t="s">
        <v>79</v>
      </c>
      <c r="F59" s="203" t="s">
        <v>84</v>
      </c>
      <c r="G59" s="203" t="s">
        <v>80</v>
      </c>
      <c r="H59" s="90" t="s">
        <v>86</v>
      </c>
      <c r="I59" s="90" t="s">
        <v>176</v>
      </c>
      <c r="J59" s="188">
        <v>130000</v>
      </c>
      <c r="K59" s="81">
        <v>0</v>
      </c>
      <c r="L59" s="81">
        <v>0</v>
      </c>
      <c r="M59" s="81">
        <v>43</v>
      </c>
      <c r="N59" s="91">
        <v>3</v>
      </c>
      <c r="O59" s="92">
        <v>0</v>
      </c>
      <c r="P59" s="93">
        <f>N59+O59</f>
        <v>3</v>
      </c>
      <c r="Q59" s="82">
        <f>IFERROR(P59/M59,"-")</f>
        <v>0.069767441860465</v>
      </c>
      <c r="R59" s="81">
        <v>0</v>
      </c>
      <c r="S59" s="81">
        <v>1</v>
      </c>
      <c r="T59" s="82">
        <f>IFERROR(S59/(O59+P59),"-")</f>
        <v>0.33333333333333</v>
      </c>
      <c r="U59" s="182">
        <f>IFERROR(J59/SUM(P59:P60),"-")</f>
        <v>10833.333333333</v>
      </c>
      <c r="V59" s="84">
        <v>1</v>
      </c>
      <c r="W59" s="82">
        <f>IF(P59=0,"-",V59/P59)</f>
        <v>0.33333333333333</v>
      </c>
      <c r="X59" s="186">
        <v>10000</v>
      </c>
      <c r="Y59" s="187">
        <f>IFERROR(X59/P59,"-")</f>
        <v>3333.3333333333</v>
      </c>
      <c r="Z59" s="187">
        <f>IFERROR(X59/V59,"-")</f>
        <v>10000</v>
      </c>
      <c r="AA59" s="188">
        <f>SUM(X59:X60)-SUM(J59:J60)</f>
        <v>-23000</v>
      </c>
      <c r="AB59" s="85">
        <f>SUM(X59:X60)/SUM(J59:J60)</f>
        <v>0.82307692307692</v>
      </c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>
        <v>1</v>
      </c>
      <c r="AW59" s="107">
        <f>IF(P59=0,"",IF(AV59=0,"",(AV59/P59)))</f>
        <v>0.33333333333333</v>
      </c>
      <c r="AX59" s="106">
        <v>1</v>
      </c>
      <c r="AY59" s="108">
        <f>IFERROR(AX59/AV59,"-")</f>
        <v>1</v>
      </c>
      <c r="AZ59" s="109">
        <v>10000</v>
      </c>
      <c r="BA59" s="110">
        <f>IFERROR(AZ59/AV59,"-")</f>
        <v>10000</v>
      </c>
      <c r="BB59" s="111"/>
      <c r="BC59" s="111">
        <v>1</v>
      </c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/>
      <c r="BO59" s="120">
        <f>IF(P59=0,"",IF(BN59=0,"",(BN59/P59)))</f>
        <v>0</v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>
        <v>2</v>
      </c>
      <c r="BX59" s="127">
        <f>IF(P59=0,"",IF(BW59=0,"",(BW59/P59)))</f>
        <v>0.66666666666667</v>
      </c>
      <c r="BY59" s="128"/>
      <c r="BZ59" s="129">
        <f>IFERROR(BY59/BW59,"-")</f>
        <v>0</v>
      </c>
      <c r="CA59" s="130"/>
      <c r="CB59" s="131">
        <f>IFERROR(CA59/BW59,"-")</f>
        <v>0</v>
      </c>
      <c r="CC59" s="132"/>
      <c r="CD59" s="132"/>
      <c r="CE59" s="132"/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1</v>
      </c>
      <c r="CP59" s="141">
        <v>10000</v>
      </c>
      <c r="CQ59" s="141">
        <v>10000</v>
      </c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177</v>
      </c>
      <c r="C60" s="203"/>
      <c r="D60" s="203" t="s">
        <v>62</v>
      </c>
      <c r="E60" s="203" t="s">
        <v>79</v>
      </c>
      <c r="F60" s="203" t="s">
        <v>82</v>
      </c>
      <c r="G60" s="203"/>
      <c r="H60" s="90"/>
      <c r="I60" s="90"/>
      <c r="J60" s="188"/>
      <c r="K60" s="81">
        <v>0</v>
      </c>
      <c r="L60" s="81">
        <v>0</v>
      </c>
      <c r="M60" s="81">
        <v>23</v>
      </c>
      <c r="N60" s="91">
        <v>9</v>
      </c>
      <c r="O60" s="92">
        <v>0</v>
      </c>
      <c r="P60" s="93">
        <f>N60+O60</f>
        <v>9</v>
      </c>
      <c r="Q60" s="82">
        <f>IFERROR(P60/M60,"-")</f>
        <v>0.39130434782609</v>
      </c>
      <c r="R60" s="81">
        <v>1</v>
      </c>
      <c r="S60" s="81">
        <v>0</v>
      </c>
      <c r="T60" s="82">
        <f>IFERROR(S60/(O60+P60),"-")</f>
        <v>0</v>
      </c>
      <c r="U60" s="182"/>
      <c r="V60" s="84">
        <v>1</v>
      </c>
      <c r="W60" s="82">
        <f>IF(P60=0,"-",V60/P60)</f>
        <v>0.11111111111111</v>
      </c>
      <c r="X60" s="186">
        <v>97000</v>
      </c>
      <c r="Y60" s="187">
        <f>IFERROR(X60/P60,"-")</f>
        <v>10777.777777778</v>
      </c>
      <c r="Z60" s="187">
        <f>IFERROR(X60/V60,"-")</f>
        <v>97000</v>
      </c>
      <c r="AA60" s="188"/>
      <c r="AB60" s="85"/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>
        <v>2</v>
      </c>
      <c r="BF60" s="113">
        <f>IF(P60=0,"",IF(BE60=0,"",(BE60/P60)))</f>
        <v>0.22222222222222</v>
      </c>
      <c r="BG60" s="112"/>
      <c r="BH60" s="114">
        <f>IFERROR(BG60/BE60,"-")</f>
        <v>0</v>
      </c>
      <c r="BI60" s="115"/>
      <c r="BJ60" s="116">
        <f>IFERROR(BI60/BE60,"-")</f>
        <v>0</v>
      </c>
      <c r="BK60" s="117"/>
      <c r="BL60" s="117"/>
      <c r="BM60" s="117"/>
      <c r="BN60" s="119">
        <v>5</v>
      </c>
      <c r="BO60" s="120">
        <f>IF(P60=0,"",IF(BN60=0,"",(BN60/P60)))</f>
        <v>0.55555555555556</v>
      </c>
      <c r="BP60" s="121"/>
      <c r="BQ60" s="122">
        <f>IFERROR(BP60/BN60,"-")</f>
        <v>0</v>
      </c>
      <c r="BR60" s="123"/>
      <c r="BS60" s="124">
        <f>IFERROR(BR60/BN60,"-")</f>
        <v>0</v>
      </c>
      <c r="BT60" s="125"/>
      <c r="BU60" s="125"/>
      <c r="BV60" s="125"/>
      <c r="BW60" s="126">
        <v>1</v>
      </c>
      <c r="BX60" s="127">
        <f>IF(P60=0,"",IF(BW60=0,"",(BW60/P60)))</f>
        <v>0.11111111111111</v>
      </c>
      <c r="BY60" s="128">
        <v>1</v>
      </c>
      <c r="BZ60" s="129">
        <f>IFERROR(BY60/BW60,"-")</f>
        <v>1</v>
      </c>
      <c r="CA60" s="130">
        <v>97000</v>
      </c>
      <c r="CB60" s="131">
        <f>IFERROR(CA60/BW60,"-")</f>
        <v>97000</v>
      </c>
      <c r="CC60" s="132"/>
      <c r="CD60" s="132"/>
      <c r="CE60" s="132">
        <v>1</v>
      </c>
      <c r="CF60" s="133">
        <v>1</v>
      </c>
      <c r="CG60" s="134">
        <f>IF(P60=0,"",IF(CF60=0,"",(CF60/P60)))</f>
        <v>0.11111111111111</v>
      </c>
      <c r="CH60" s="135"/>
      <c r="CI60" s="136">
        <f>IFERROR(CH60/CF60,"-")</f>
        <v>0</v>
      </c>
      <c r="CJ60" s="137"/>
      <c r="CK60" s="138">
        <f>IFERROR(CJ60/CF60,"-")</f>
        <v>0</v>
      </c>
      <c r="CL60" s="139"/>
      <c r="CM60" s="139"/>
      <c r="CN60" s="139"/>
      <c r="CO60" s="140">
        <v>1</v>
      </c>
      <c r="CP60" s="141">
        <v>97000</v>
      </c>
      <c r="CQ60" s="141">
        <v>97000</v>
      </c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>
        <f>AB61</f>
        <v>1.0153846153846</v>
      </c>
      <c r="B61" s="203" t="s">
        <v>178</v>
      </c>
      <c r="C61" s="203"/>
      <c r="D61" s="203" t="s">
        <v>179</v>
      </c>
      <c r="E61" s="203" t="s">
        <v>180</v>
      </c>
      <c r="F61" s="203" t="s">
        <v>89</v>
      </c>
      <c r="G61" s="203" t="s">
        <v>80</v>
      </c>
      <c r="H61" s="90" t="s">
        <v>86</v>
      </c>
      <c r="I61" s="205" t="s">
        <v>181</v>
      </c>
      <c r="J61" s="188">
        <v>130000</v>
      </c>
      <c r="K61" s="81">
        <v>0</v>
      </c>
      <c r="L61" s="81">
        <v>0</v>
      </c>
      <c r="M61" s="81">
        <v>47</v>
      </c>
      <c r="N61" s="91">
        <v>6</v>
      </c>
      <c r="O61" s="92">
        <v>0</v>
      </c>
      <c r="P61" s="93">
        <f>N61+O61</f>
        <v>6</v>
      </c>
      <c r="Q61" s="82">
        <f>IFERROR(P61/M61,"-")</f>
        <v>0.12765957446809</v>
      </c>
      <c r="R61" s="81">
        <v>0</v>
      </c>
      <c r="S61" s="81">
        <v>2</v>
      </c>
      <c r="T61" s="82">
        <f>IFERROR(S61/(O61+P61),"-")</f>
        <v>0.33333333333333</v>
      </c>
      <c r="U61" s="182">
        <f>IFERROR(J61/SUM(P61:P62),"-")</f>
        <v>13000</v>
      </c>
      <c r="V61" s="84">
        <v>2</v>
      </c>
      <c r="W61" s="82">
        <f>IF(P61=0,"-",V61/P61)</f>
        <v>0.33333333333333</v>
      </c>
      <c r="X61" s="186">
        <v>115000</v>
      </c>
      <c r="Y61" s="187">
        <f>IFERROR(X61/P61,"-")</f>
        <v>19166.666666667</v>
      </c>
      <c r="Z61" s="187">
        <f>IFERROR(X61/V61,"-")</f>
        <v>57500</v>
      </c>
      <c r="AA61" s="188">
        <f>SUM(X61:X62)-SUM(J61:J62)</f>
        <v>2000</v>
      </c>
      <c r="AB61" s="85">
        <f>SUM(X61:X62)/SUM(J61:J62)</f>
        <v>1.0153846153846</v>
      </c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>
        <v>2</v>
      </c>
      <c r="BF61" s="113">
        <f>IF(P61=0,"",IF(BE61=0,"",(BE61/P61)))</f>
        <v>0.33333333333333</v>
      </c>
      <c r="BG61" s="112">
        <v>1</v>
      </c>
      <c r="BH61" s="114">
        <f>IFERROR(BG61/BE61,"-")</f>
        <v>0.5</v>
      </c>
      <c r="BI61" s="115">
        <v>110000</v>
      </c>
      <c r="BJ61" s="116">
        <f>IFERROR(BI61/BE61,"-")</f>
        <v>55000</v>
      </c>
      <c r="BK61" s="117"/>
      <c r="BL61" s="117"/>
      <c r="BM61" s="117">
        <v>1</v>
      </c>
      <c r="BN61" s="119">
        <v>3</v>
      </c>
      <c r="BO61" s="120">
        <f>IF(P61=0,"",IF(BN61=0,"",(BN61/P61)))</f>
        <v>0.5</v>
      </c>
      <c r="BP61" s="121">
        <v>1</v>
      </c>
      <c r="BQ61" s="122">
        <f>IFERROR(BP61/BN61,"-")</f>
        <v>0.33333333333333</v>
      </c>
      <c r="BR61" s="123">
        <v>5000</v>
      </c>
      <c r="BS61" s="124">
        <f>IFERROR(BR61/BN61,"-")</f>
        <v>1666.6666666667</v>
      </c>
      <c r="BT61" s="125"/>
      <c r="BU61" s="125">
        <v>1</v>
      </c>
      <c r="BV61" s="125"/>
      <c r="BW61" s="126">
        <v>1</v>
      </c>
      <c r="BX61" s="127">
        <f>IF(P61=0,"",IF(BW61=0,"",(BW61/P61)))</f>
        <v>0.16666666666667</v>
      </c>
      <c r="BY61" s="128"/>
      <c r="BZ61" s="129">
        <f>IFERROR(BY61/BW61,"-")</f>
        <v>0</v>
      </c>
      <c r="CA61" s="130"/>
      <c r="CB61" s="131">
        <f>IFERROR(CA61/BW61,"-")</f>
        <v>0</v>
      </c>
      <c r="CC61" s="132"/>
      <c r="CD61" s="132"/>
      <c r="CE61" s="132"/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2</v>
      </c>
      <c r="CP61" s="141">
        <v>115000</v>
      </c>
      <c r="CQ61" s="141">
        <v>110000</v>
      </c>
      <c r="CR61" s="141"/>
      <c r="CS61" s="142" t="str">
        <f>IF(AND(CQ61=0,CR61=0),"",IF(AND(CQ61&lt;=100000,CR61&lt;=100000),"",IF(CQ61/CP61&gt;0.7,"男高",IF(CR61/CP61&gt;0.7,"女高",""))))</f>
        <v>男高</v>
      </c>
    </row>
    <row r="62" spans="1:98">
      <c r="A62" s="80"/>
      <c r="B62" s="203" t="s">
        <v>182</v>
      </c>
      <c r="C62" s="203"/>
      <c r="D62" s="203" t="s">
        <v>179</v>
      </c>
      <c r="E62" s="203" t="s">
        <v>180</v>
      </c>
      <c r="F62" s="203" t="s">
        <v>82</v>
      </c>
      <c r="G62" s="203"/>
      <c r="H62" s="90"/>
      <c r="I62" s="90"/>
      <c r="J62" s="188"/>
      <c r="K62" s="81">
        <v>0</v>
      </c>
      <c r="L62" s="81">
        <v>0</v>
      </c>
      <c r="M62" s="81">
        <v>10</v>
      </c>
      <c r="N62" s="91">
        <v>4</v>
      </c>
      <c r="O62" s="92">
        <v>0</v>
      </c>
      <c r="P62" s="93">
        <f>N62+O62</f>
        <v>4</v>
      </c>
      <c r="Q62" s="82">
        <f>IFERROR(P62/M62,"-")</f>
        <v>0.4</v>
      </c>
      <c r="R62" s="81">
        <v>2</v>
      </c>
      <c r="S62" s="81">
        <v>0</v>
      </c>
      <c r="T62" s="82">
        <f>IFERROR(S62/(O62+P62),"-")</f>
        <v>0</v>
      </c>
      <c r="U62" s="182"/>
      <c r="V62" s="84">
        <v>1</v>
      </c>
      <c r="W62" s="82">
        <f>IF(P62=0,"-",V62/P62)</f>
        <v>0.25</v>
      </c>
      <c r="X62" s="186">
        <v>17000</v>
      </c>
      <c r="Y62" s="187">
        <f>IFERROR(X62/P62,"-")</f>
        <v>4250</v>
      </c>
      <c r="Z62" s="187">
        <f>IFERROR(X62/V62,"-")</f>
        <v>17000</v>
      </c>
      <c r="AA62" s="188"/>
      <c r="AB62" s="85"/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>
        <v>1</v>
      </c>
      <c r="BF62" s="113">
        <f>IF(P62=0,"",IF(BE62=0,"",(BE62/P62)))</f>
        <v>0.25</v>
      </c>
      <c r="BG62" s="112"/>
      <c r="BH62" s="114">
        <f>IFERROR(BG62/BE62,"-")</f>
        <v>0</v>
      </c>
      <c r="BI62" s="115"/>
      <c r="BJ62" s="116">
        <f>IFERROR(BI62/BE62,"-")</f>
        <v>0</v>
      </c>
      <c r="BK62" s="117"/>
      <c r="BL62" s="117"/>
      <c r="BM62" s="117"/>
      <c r="BN62" s="119">
        <v>1</v>
      </c>
      <c r="BO62" s="120">
        <f>IF(P62=0,"",IF(BN62=0,"",(BN62/P62)))</f>
        <v>0.25</v>
      </c>
      <c r="BP62" s="121"/>
      <c r="BQ62" s="122">
        <f>IFERROR(BP62/BN62,"-")</f>
        <v>0</v>
      </c>
      <c r="BR62" s="123"/>
      <c r="BS62" s="124">
        <f>IFERROR(BR62/BN62,"-")</f>
        <v>0</v>
      </c>
      <c r="BT62" s="125"/>
      <c r="BU62" s="125"/>
      <c r="BV62" s="125"/>
      <c r="BW62" s="126">
        <v>1</v>
      </c>
      <c r="BX62" s="127">
        <f>IF(P62=0,"",IF(BW62=0,"",(BW62/P62)))</f>
        <v>0.25</v>
      </c>
      <c r="BY62" s="128">
        <v>1</v>
      </c>
      <c r="BZ62" s="129">
        <f>IFERROR(BY62/BW62,"-")</f>
        <v>1</v>
      </c>
      <c r="CA62" s="130">
        <v>17000</v>
      </c>
      <c r="CB62" s="131">
        <f>IFERROR(CA62/BW62,"-")</f>
        <v>17000</v>
      </c>
      <c r="CC62" s="132"/>
      <c r="CD62" s="132"/>
      <c r="CE62" s="132">
        <v>1</v>
      </c>
      <c r="CF62" s="133">
        <v>1</v>
      </c>
      <c r="CG62" s="134">
        <f>IF(P62=0,"",IF(CF62=0,"",(CF62/P62)))</f>
        <v>0.25</v>
      </c>
      <c r="CH62" s="135"/>
      <c r="CI62" s="136">
        <f>IFERROR(CH62/CF62,"-")</f>
        <v>0</v>
      </c>
      <c r="CJ62" s="137"/>
      <c r="CK62" s="138">
        <f>IFERROR(CJ62/CF62,"-")</f>
        <v>0</v>
      </c>
      <c r="CL62" s="139"/>
      <c r="CM62" s="139"/>
      <c r="CN62" s="139"/>
      <c r="CO62" s="140">
        <v>1</v>
      </c>
      <c r="CP62" s="141">
        <v>17000</v>
      </c>
      <c r="CQ62" s="141">
        <v>17000</v>
      </c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>
        <f>AB63</f>
        <v>0.26333333333333</v>
      </c>
      <c r="B63" s="203" t="s">
        <v>183</v>
      </c>
      <c r="C63" s="203"/>
      <c r="D63" s="203" t="s">
        <v>62</v>
      </c>
      <c r="E63" s="203" t="s">
        <v>79</v>
      </c>
      <c r="F63" s="203" t="s">
        <v>64</v>
      </c>
      <c r="G63" s="203" t="s">
        <v>93</v>
      </c>
      <c r="H63" s="90" t="s">
        <v>86</v>
      </c>
      <c r="I63" s="204" t="s">
        <v>103</v>
      </c>
      <c r="J63" s="188">
        <v>300000</v>
      </c>
      <c r="K63" s="81">
        <v>0</v>
      </c>
      <c r="L63" s="81">
        <v>0</v>
      </c>
      <c r="M63" s="81">
        <v>106</v>
      </c>
      <c r="N63" s="91">
        <v>9</v>
      </c>
      <c r="O63" s="92">
        <v>0</v>
      </c>
      <c r="P63" s="93">
        <f>N63+O63</f>
        <v>9</v>
      </c>
      <c r="Q63" s="82">
        <f>IFERROR(P63/M63,"-")</f>
        <v>0.084905660377358</v>
      </c>
      <c r="R63" s="81">
        <v>1</v>
      </c>
      <c r="S63" s="81">
        <v>1</v>
      </c>
      <c r="T63" s="82">
        <f>IFERROR(S63/(O63+P63),"-")</f>
        <v>0.11111111111111</v>
      </c>
      <c r="U63" s="182">
        <f>IFERROR(J63/SUM(P63:P64),"-")</f>
        <v>13636.363636364</v>
      </c>
      <c r="V63" s="84">
        <v>2</v>
      </c>
      <c r="W63" s="82">
        <f>IF(P63=0,"-",V63/P63)</f>
        <v>0.22222222222222</v>
      </c>
      <c r="X63" s="186">
        <v>28000</v>
      </c>
      <c r="Y63" s="187">
        <f>IFERROR(X63/P63,"-")</f>
        <v>3111.1111111111</v>
      </c>
      <c r="Z63" s="187">
        <f>IFERROR(X63/V63,"-")</f>
        <v>14000</v>
      </c>
      <c r="AA63" s="188">
        <f>SUM(X63:X64)-SUM(J63:J64)</f>
        <v>-221000</v>
      </c>
      <c r="AB63" s="85">
        <f>SUM(X63:X64)/SUM(J63:J64)</f>
        <v>0.26333333333333</v>
      </c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>
        <v>1</v>
      </c>
      <c r="BF63" s="113">
        <f>IF(P63=0,"",IF(BE63=0,"",(BE63/P63)))</f>
        <v>0.11111111111111</v>
      </c>
      <c r="BG63" s="112"/>
      <c r="BH63" s="114">
        <f>IFERROR(BG63/BE63,"-")</f>
        <v>0</v>
      </c>
      <c r="BI63" s="115"/>
      <c r="BJ63" s="116">
        <f>IFERROR(BI63/BE63,"-")</f>
        <v>0</v>
      </c>
      <c r="BK63" s="117"/>
      <c r="BL63" s="117"/>
      <c r="BM63" s="117"/>
      <c r="BN63" s="119">
        <v>6</v>
      </c>
      <c r="BO63" s="120">
        <f>IF(P63=0,"",IF(BN63=0,"",(BN63/P63)))</f>
        <v>0.66666666666667</v>
      </c>
      <c r="BP63" s="121"/>
      <c r="BQ63" s="122">
        <f>IFERROR(BP63/BN63,"-")</f>
        <v>0</v>
      </c>
      <c r="BR63" s="123"/>
      <c r="BS63" s="124">
        <f>IFERROR(BR63/BN63,"-")</f>
        <v>0</v>
      </c>
      <c r="BT63" s="125"/>
      <c r="BU63" s="125"/>
      <c r="BV63" s="125"/>
      <c r="BW63" s="126">
        <v>1</v>
      </c>
      <c r="BX63" s="127">
        <f>IF(P63=0,"",IF(BW63=0,"",(BW63/P63)))</f>
        <v>0.11111111111111</v>
      </c>
      <c r="BY63" s="128">
        <v>1</v>
      </c>
      <c r="BZ63" s="129">
        <f>IFERROR(BY63/BW63,"-")</f>
        <v>1</v>
      </c>
      <c r="CA63" s="130">
        <v>20000</v>
      </c>
      <c r="CB63" s="131">
        <f>IFERROR(CA63/BW63,"-")</f>
        <v>20000</v>
      </c>
      <c r="CC63" s="132"/>
      <c r="CD63" s="132"/>
      <c r="CE63" s="132">
        <v>1</v>
      </c>
      <c r="CF63" s="133">
        <v>1</v>
      </c>
      <c r="CG63" s="134">
        <f>IF(P63=0,"",IF(CF63=0,"",(CF63/P63)))</f>
        <v>0.11111111111111</v>
      </c>
      <c r="CH63" s="135">
        <v>1</v>
      </c>
      <c r="CI63" s="136">
        <f>IFERROR(CH63/CF63,"-")</f>
        <v>1</v>
      </c>
      <c r="CJ63" s="137">
        <v>8000</v>
      </c>
      <c r="CK63" s="138">
        <f>IFERROR(CJ63/CF63,"-")</f>
        <v>8000</v>
      </c>
      <c r="CL63" s="139"/>
      <c r="CM63" s="139">
        <v>1</v>
      </c>
      <c r="CN63" s="139"/>
      <c r="CO63" s="140">
        <v>2</v>
      </c>
      <c r="CP63" s="141">
        <v>28000</v>
      </c>
      <c r="CQ63" s="141">
        <v>20000</v>
      </c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184</v>
      </c>
      <c r="C64" s="203"/>
      <c r="D64" s="203" t="s">
        <v>62</v>
      </c>
      <c r="E64" s="203" t="s">
        <v>79</v>
      </c>
      <c r="F64" s="203" t="s">
        <v>82</v>
      </c>
      <c r="G64" s="203"/>
      <c r="H64" s="90"/>
      <c r="I64" s="90"/>
      <c r="J64" s="188"/>
      <c r="K64" s="81">
        <v>0</v>
      </c>
      <c r="L64" s="81">
        <v>0</v>
      </c>
      <c r="M64" s="81">
        <v>20</v>
      </c>
      <c r="N64" s="91">
        <v>12</v>
      </c>
      <c r="O64" s="92">
        <v>1</v>
      </c>
      <c r="P64" s="93">
        <f>N64+O64</f>
        <v>13</v>
      </c>
      <c r="Q64" s="82">
        <f>IFERROR(P64/M64,"-")</f>
        <v>0.65</v>
      </c>
      <c r="R64" s="81">
        <v>0</v>
      </c>
      <c r="S64" s="81">
        <v>2</v>
      </c>
      <c r="T64" s="82">
        <f>IFERROR(S64/(O64+P64),"-")</f>
        <v>0.14285714285714</v>
      </c>
      <c r="U64" s="182"/>
      <c r="V64" s="84">
        <v>3</v>
      </c>
      <c r="W64" s="82">
        <f>IF(P64=0,"-",V64/P64)</f>
        <v>0.23076923076923</v>
      </c>
      <c r="X64" s="186">
        <v>51000</v>
      </c>
      <c r="Y64" s="187">
        <f>IFERROR(X64/P64,"-")</f>
        <v>3923.0769230769</v>
      </c>
      <c r="Z64" s="187">
        <f>IFERROR(X64/V64,"-")</f>
        <v>17000</v>
      </c>
      <c r="AA64" s="188"/>
      <c r="AB64" s="85"/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>
        <v>1</v>
      </c>
      <c r="AW64" s="107">
        <f>IF(P64=0,"",IF(AV64=0,"",(AV64/P64)))</f>
        <v>0.076923076923077</v>
      </c>
      <c r="AX64" s="106">
        <v>1</v>
      </c>
      <c r="AY64" s="108">
        <f>IFERROR(AX64/AV64,"-")</f>
        <v>1</v>
      </c>
      <c r="AZ64" s="109">
        <v>6000</v>
      </c>
      <c r="BA64" s="110">
        <f>IFERROR(AZ64/AV64,"-")</f>
        <v>6000</v>
      </c>
      <c r="BB64" s="111"/>
      <c r="BC64" s="111">
        <v>1</v>
      </c>
      <c r="BD64" s="111"/>
      <c r="BE64" s="112">
        <v>6</v>
      </c>
      <c r="BF64" s="113">
        <f>IF(P64=0,"",IF(BE64=0,"",(BE64/P64)))</f>
        <v>0.46153846153846</v>
      </c>
      <c r="BG64" s="112">
        <v>2</v>
      </c>
      <c r="BH64" s="114">
        <f>IFERROR(BG64/BE64,"-")</f>
        <v>0.33333333333333</v>
      </c>
      <c r="BI64" s="115">
        <v>45000</v>
      </c>
      <c r="BJ64" s="116">
        <f>IFERROR(BI64/BE64,"-")</f>
        <v>7500</v>
      </c>
      <c r="BK64" s="117"/>
      <c r="BL64" s="117">
        <v>1</v>
      </c>
      <c r="BM64" s="117">
        <v>1</v>
      </c>
      <c r="BN64" s="119">
        <v>4</v>
      </c>
      <c r="BO64" s="120">
        <f>IF(P64=0,"",IF(BN64=0,"",(BN64/P64)))</f>
        <v>0.30769230769231</v>
      </c>
      <c r="BP64" s="121"/>
      <c r="BQ64" s="122">
        <f>IFERROR(BP64/BN64,"-")</f>
        <v>0</v>
      </c>
      <c r="BR64" s="123"/>
      <c r="BS64" s="124">
        <f>IFERROR(BR64/BN64,"-")</f>
        <v>0</v>
      </c>
      <c r="BT64" s="125"/>
      <c r="BU64" s="125"/>
      <c r="BV64" s="125"/>
      <c r="BW64" s="126">
        <v>2</v>
      </c>
      <c r="BX64" s="127">
        <f>IF(P64=0,"",IF(BW64=0,"",(BW64/P64)))</f>
        <v>0.15384615384615</v>
      </c>
      <c r="BY64" s="128"/>
      <c r="BZ64" s="129">
        <f>IFERROR(BY64/BW64,"-")</f>
        <v>0</v>
      </c>
      <c r="CA64" s="130"/>
      <c r="CB64" s="131">
        <f>IFERROR(CA64/BW64,"-")</f>
        <v>0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3</v>
      </c>
      <c r="CP64" s="141">
        <v>51000</v>
      </c>
      <c r="CQ64" s="141">
        <v>35000</v>
      </c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>
        <f>AB65</f>
        <v>0</v>
      </c>
      <c r="B65" s="203" t="s">
        <v>185</v>
      </c>
      <c r="C65" s="203"/>
      <c r="D65" s="203" t="s">
        <v>186</v>
      </c>
      <c r="E65" s="203" t="s">
        <v>115</v>
      </c>
      <c r="F65" s="203" t="s">
        <v>89</v>
      </c>
      <c r="G65" s="203" t="s">
        <v>187</v>
      </c>
      <c r="H65" s="90" t="s">
        <v>86</v>
      </c>
      <c r="I65" s="90" t="s">
        <v>188</v>
      </c>
      <c r="J65" s="188">
        <v>225000</v>
      </c>
      <c r="K65" s="81">
        <v>0</v>
      </c>
      <c r="L65" s="81">
        <v>0</v>
      </c>
      <c r="M65" s="81">
        <v>47</v>
      </c>
      <c r="N65" s="91">
        <v>2</v>
      </c>
      <c r="O65" s="92">
        <v>0</v>
      </c>
      <c r="P65" s="93">
        <f>N65+O65</f>
        <v>2</v>
      </c>
      <c r="Q65" s="82">
        <f>IFERROR(P65/M65,"-")</f>
        <v>0.042553191489362</v>
      </c>
      <c r="R65" s="81">
        <v>0</v>
      </c>
      <c r="S65" s="81">
        <v>2</v>
      </c>
      <c r="T65" s="82">
        <f>IFERROR(S65/(O65+P65),"-")</f>
        <v>1</v>
      </c>
      <c r="U65" s="182">
        <f>IFERROR(J65/SUM(P65:P66),"-")</f>
        <v>45000</v>
      </c>
      <c r="V65" s="84">
        <v>0</v>
      </c>
      <c r="W65" s="82">
        <f>IF(P65=0,"-",V65/P65)</f>
        <v>0</v>
      </c>
      <c r="X65" s="186">
        <v>0</v>
      </c>
      <c r="Y65" s="187">
        <f>IFERROR(X65/P65,"-")</f>
        <v>0</v>
      </c>
      <c r="Z65" s="187" t="str">
        <f>IFERROR(X65/V65,"-")</f>
        <v>-</v>
      </c>
      <c r="AA65" s="188">
        <f>SUM(X65:X66)-SUM(J65:J66)</f>
        <v>-225000</v>
      </c>
      <c r="AB65" s="85">
        <f>SUM(X65:X66)/SUM(J65:J66)</f>
        <v>0</v>
      </c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>
        <v>1</v>
      </c>
      <c r="AN65" s="101">
        <f>IF(P65=0,"",IF(AM65=0,"",(AM65/P65)))</f>
        <v>0.5</v>
      </c>
      <c r="AO65" s="100"/>
      <c r="AP65" s="102">
        <f>IFERROR(AP65/AM65,"-")</f>
        <v>0</v>
      </c>
      <c r="AQ65" s="103"/>
      <c r="AR65" s="104">
        <f>IFERROR(AQ65/AM65,"-")</f>
        <v>0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>
        <v>1</v>
      </c>
      <c r="BF65" s="113">
        <f>IF(P65=0,"",IF(BE65=0,"",(BE65/P65)))</f>
        <v>0.5</v>
      </c>
      <c r="BG65" s="112"/>
      <c r="BH65" s="114">
        <f>IFERROR(BG65/BE65,"-")</f>
        <v>0</v>
      </c>
      <c r="BI65" s="115"/>
      <c r="BJ65" s="116">
        <f>IFERROR(BI65/BE65,"-")</f>
        <v>0</v>
      </c>
      <c r="BK65" s="117"/>
      <c r="BL65" s="117"/>
      <c r="BM65" s="117"/>
      <c r="BN65" s="119"/>
      <c r="BO65" s="120">
        <f>IF(P65=0,"",IF(BN65=0,"",(BN65/P65)))</f>
        <v>0</v>
      </c>
      <c r="BP65" s="121"/>
      <c r="BQ65" s="122" t="str">
        <f>IFERROR(BP65/BN65,"-")</f>
        <v>-</v>
      </c>
      <c r="BR65" s="123"/>
      <c r="BS65" s="124" t="str">
        <f>IFERROR(BR65/BN65,"-")</f>
        <v>-</v>
      </c>
      <c r="BT65" s="125"/>
      <c r="BU65" s="125"/>
      <c r="BV65" s="125"/>
      <c r="BW65" s="126"/>
      <c r="BX65" s="127">
        <f>IF(P65=0,"",IF(BW65=0,"",(BW65/P65)))</f>
        <v>0</v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189</v>
      </c>
      <c r="C66" s="203"/>
      <c r="D66" s="203" t="s">
        <v>186</v>
      </c>
      <c r="E66" s="203" t="s">
        <v>115</v>
      </c>
      <c r="F66" s="203" t="s">
        <v>82</v>
      </c>
      <c r="G66" s="203"/>
      <c r="H66" s="90"/>
      <c r="I66" s="90"/>
      <c r="J66" s="188"/>
      <c r="K66" s="81">
        <v>0</v>
      </c>
      <c r="L66" s="81">
        <v>0</v>
      </c>
      <c r="M66" s="81">
        <v>6</v>
      </c>
      <c r="N66" s="91">
        <v>3</v>
      </c>
      <c r="O66" s="92">
        <v>0</v>
      </c>
      <c r="P66" s="93">
        <f>N66+O66</f>
        <v>3</v>
      </c>
      <c r="Q66" s="82">
        <f>IFERROR(P66/M66,"-")</f>
        <v>0.5</v>
      </c>
      <c r="R66" s="81">
        <v>0</v>
      </c>
      <c r="S66" s="81">
        <v>1</v>
      </c>
      <c r="T66" s="82">
        <f>IFERROR(S66/(O66+P66),"-")</f>
        <v>0.33333333333333</v>
      </c>
      <c r="U66" s="182"/>
      <c r="V66" s="84">
        <v>0</v>
      </c>
      <c r="W66" s="82">
        <f>IF(P66=0,"-",V66/P66)</f>
        <v>0</v>
      </c>
      <c r="X66" s="186">
        <v>0</v>
      </c>
      <c r="Y66" s="187">
        <f>IFERROR(X66/P66,"-")</f>
        <v>0</v>
      </c>
      <c r="Z66" s="187" t="str">
        <f>IFERROR(X66/V66,"-")</f>
        <v>-</v>
      </c>
      <c r="AA66" s="188"/>
      <c r="AB66" s="85"/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>
        <v>2</v>
      </c>
      <c r="BF66" s="113">
        <f>IF(P66=0,"",IF(BE66=0,"",(BE66/P66)))</f>
        <v>0.66666666666667</v>
      </c>
      <c r="BG66" s="112"/>
      <c r="BH66" s="114">
        <f>IFERROR(BG66/BE66,"-")</f>
        <v>0</v>
      </c>
      <c r="BI66" s="115"/>
      <c r="BJ66" s="116">
        <f>IFERROR(BI66/BE66,"-")</f>
        <v>0</v>
      </c>
      <c r="BK66" s="117"/>
      <c r="BL66" s="117"/>
      <c r="BM66" s="117"/>
      <c r="BN66" s="119">
        <v>1</v>
      </c>
      <c r="BO66" s="120">
        <f>IF(P66=0,"",IF(BN66=0,"",(BN66/P66)))</f>
        <v>0.33333333333333</v>
      </c>
      <c r="BP66" s="121"/>
      <c r="BQ66" s="122">
        <f>IFERROR(BP66/BN66,"-")</f>
        <v>0</v>
      </c>
      <c r="BR66" s="123"/>
      <c r="BS66" s="124">
        <f>IFERROR(BR66/BN66,"-")</f>
        <v>0</v>
      </c>
      <c r="BT66" s="125"/>
      <c r="BU66" s="125"/>
      <c r="BV66" s="125"/>
      <c r="BW66" s="126"/>
      <c r="BX66" s="127">
        <f>IF(P66=0,"",IF(BW66=0,"",(BW66/P66)))</f>
        <v>0</v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>
        <f>AB67</f>
        <v>0.13636363636364</v>
      </c>
      <c r="B67" s="203" t="s">
        <v>190</v>
      </c>
      <c r="C67" s="203"/>
      <c r="D67" s="203" t="s">
        <v>191</v>
      </c>
      <c r="E67" s="203" t="s">
        <v>120</v>
      </c>
      <c r="F67" s="203" t="s">
        <v>84</v>
      </c>
      <c r="G67" s="203" t="s">
        <v>192</v>
      </c>
      <c r="H67" s="90" t="s">
        <v>86</v>
      </c>
      <c r="I67" s="90" t="s">
        <v>193</v>
      </c>
      <c r="J67" s="188">
        <v>110000</v>
      </c>
      <c r="K67" s="81">
        <v>0</v>
      </c>
      <c r="L67" s="81">
        <v>0</v>
      </c>
      <c r="M67" s="81">
        <v>49</v>
      </c>
      <c r="N67" s="91">
        <v>4</v>
      </c>
      <c r="O67" s="92">
        <v>0</v>
      </c>
      <c r="P67" s="93">
        <f>N67+O67</f>
        <v>4</v>
      </c>
      <c r="Q67" s="82">
        <f>IFERROR(P67/M67,"-")</f>
        <v>0.081632653061224</v>
      </c>
      <c r="R67" s="81">
        <v>0</v>
      </c>
      <c r="S67" s="81">
        <v>0</v>
      </c>
      <c r="T67" s="82">
        <f>IFERROR(S67/(O67+P67),"-")</f>
        <v>0</v>
      </c>
      <c r="U67" s="182">
        <f>IFERROR(J67/SUM(P67:P68),"-")</f>
        <v>13750</v>
      </c>
      <c r="V67" s="84">
        <v>1</v>
      </c>
      <c r="W67" s="82">
        <f>IF(P67=0,"-",V67/P67)</f>
        <v>0.25</v>
      </c>
      <c r="X67" s="186">
        <v>15000</v>
      </c>
      <c r="Y67" s="187">
        <f>IFERROR(X67/P67,"-")</f>
        <v>3750</v>
      </c>
      <c r="Z67" s="187">
        <f>IFERROR(X67/V67,"-")</f>
        <v>15000</v>
      </c>
      <c r="AA67" s="188">
        <f>SUM(X67:X68)-SUM(J67:J68)</f>
        <v>-95000</v>
      </c>
      <c r="AB67" s="85">
        <f>SUM(X67:X68)/SUM(J67:J68)</f>
        <v>0.13636363636364</v>
      </c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>
        <v>3</v>
      </c>
      <c r="BF67" s="113">
        <f>IF(P67=0,"",IF(BE67=0,"",(BE67/P67)))</f>
        <v>0.75</v>
      </c>
      <c r="BG67" s="112">
        <v>1</v>
      </c>
      <c r="BH67" s="114">
        <f>IFERROR(BG67/BE67,"-")</f>
        <v>0.33333333333333</v>
      </c>
      <c r="BI67" s="115">
        <v>15000</v>
      </c>
      <c r="BJ67" s="116">
        <f>IFERROR(BI67/BE67,"-")</f>
        <v>5000</v>
      </c>
      <c r="BK67" s="117"/>
      <c r="BL67" s="117"/>
      <c r="BM67" s="117">
        <v>1</v>
      </c>
      <c r="BN67" s="119">
        <v>1</v>
      </c>
      <c r="BO67" s="120">
        <f>IF(P67=0,"",IF(BN67=0,"",(BN67/P67)))</f>
        <v>0.25</v>
      </c>
      <c r="BP67" s="121"/>
      <c r="BQ67" s="122">
        <f>IFERROR(BP67/BN67,"-")</f>
        <v>0</v>
      </c>
      <c r="BR67" s="123"/>
      <c r="BS67" s="124">
        <f>IFERROR(BR67/BN67,"-")</f>
        <v>0</v>
      </c>
      <c r="BT67" s="125"/>
      <c r="BU67" s="125"/>
      <c r="BV67" s="125"/>
      <c r="BW67" s="126"/>
      <c r="BX67" s="127">
        <f>IF(P67=0,"",IF(BW67=0,"",(BW67/P67)))</f>
        <v>0</v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1</v>
      </c>
      <c r="CP67" s="141">
        <v>15000</v>
      </c>
      <c r="CQ67" s="141">
        <v>15000</v>
      </c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194</v>
      </c>
      <c r="C68" s="203"/>
      <c r="D68" s="203" t="s">
        <v>191</v>
      </c>
      <c r="E68" s="203" t="s">
        <v>120</v>
      </c>
      <c r="F68" s="203" t="s">
        <v>82</v>
      </c>
      <c r="G68" s="203"/>
      <c r="H68" s="90"/>
      <c r="I68" s="90"/>
      <c r="J68" s="188"/>
      <c r="K68" s="81">
        <v>0</v>
      </c>
      <c r="L68" s="81">
        <v>0</v>
      </c>
      <c r="M68" s="81">
        <v>10</v>
      </c>
      <c r="N68" s="91">
        <v>4</v>
      </c>
      <c r="O68" s="92">
        <v>0</v>
      </c>
      <c r="P68" s="93">
        <f>N68+O68</f>
        <v>4</v>
      </c>
      <c r="Q68" s="82">
        <f>IFERROR(P68/M68,"-")</f>
        <v>0.4</v>
      </c>
      <c r="R68" s="81">
        <v>0</v>
      </c>
      <c r="S68" s="81">
        <v>0</v>
      </c>
      <c r="T68" s="82">
        <f>IFERROR(S68/(O68+P68),"-")</f>
        <v>0</v>
      </c>
      <c r="U68" s="182"/>
      <c r="V68" s="84">
        <v>0</v>
      </c>
      <c r="W68" s="82">
        <f>IF(P68=0,"-",V68/P68)</f>
        <v>0</v>
      </c>
      <c r="X68" s="186">
        <v>0</v>
      </c>
      <c r="Y68" s="187">
        <f>IFERROR(X68/P68,"-")</f>
        <v>0</v>
      </c>
      <c r="Z68" s="187" t="str">
        <f>IFERROR(X68/V68,"-")</f>
        <v>-</v>
      </c>
      <c r="AA68" s="188"/>
      <c r="AB68" s="85"/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>
        <f>IF(P68=0,"",IF(BE68=0,"",(BE68/P68)))</f>
        <v>0</v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>
        <v>1</v>
      </c>
      <c r="BO68" s="120">
        <f>IF(P68=0,"",IF(BN68=0,"",(BN68/P68)))</f>
        <v>0.25</v>
      </c>
      <c r="BP68" s="121"/>
      <c r="BQ68" s="122">
        <f>IFERROR(BP68/BN68,"-")</f>
        <v>0</v>
      </c>
      <c r="BR68" s="123"/>
      <c r="BS68" s="124">
        <f>IFERROR(BR68/BN68,"-")</f>
        <v>0</v>
      </c>
      <c r="BT68" s="125"/>
      <c r="BU68" s="125"/>
      <c r="BV68" s="125"/>
      <c r="BW68" s="126">
        <v>3</v>
      </c>
      <c r="BX68" s="127">
        <f>IF(P68=0,"",IF(BW68=0,"",(BW68/P68)))</f>
        <v>0.75</v>
      </c>
      <c r="BY68" s="128"/>
      <c r="BZ68" s="129">
        <f>IFERROR(BY68/BW68,"-")</f>
        <v>0</v>
      </c>
      <c r="CA68" s="130"/>
      <c r="CB68" s="131">
        <f>IFERROR(CA68/BW68,"-")</f>
        <v>0</v>
      </c>
      <c r="CC68" s="132"/>
      <c r="CD68" s="132"/>
      <c r="CE68" s="132"/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>
        <f>AB69</f>
        <v>0.28461538461538</v>
      </c>
      <c r="B69" s="203" t="s">
        <v>195</v>
      </c>
      <c r="C69" s="203"/>
      <c r="D69" s="203" t="s">
        <v>78</v>
      </c>
      <c r="E69" s="203" t="s">
        <v>63</v>
      </c>
      <c r="F69" s="203" t="s">
        <v>84</v>
      </c>
      <c r="G69" s="203" t="s">
        <v>98</v>
      </c>
      <c r="H69" s="90" t="s">
        <v>86</v>
      </c>
      <c r="I69" s="205" t="s">
        <v>196</v>
      </c>
      <c r="J69" s="188">
        <v>130000</v>
      </c>
      <c r="K69" s="81">
        <v>0</v>
      </c>
      <c r="L69" s="81">
        <v>0</v>
      </c>
      <c r="M69" s="81">
        <v>46</v>
      </c>
      <c r="N69" s="91">
        <v>4</v>
      </c>
      <c r="O69" s="92">
        <v>0</v>
      </c>
      <c r="P69" s="93">
        <f>N69+O69</f>
        <v>4</v>
      </c>
      <c r="Q69" s="82">
        <f>IFERROR(P69/M69,"-")</f>
        <v>0.08695652173913</v>
      </c>
      <c r="R69" s="81">
        <v>1</v>
      </c>
      <c r="S69" s="81">
        <v>3</v>
      </c>
      <c r="T69" s="82">
        <f>IFERROR(S69/(O69+P69),"-")</f>
        <v>0.75</v>
      </c>
      <c r="U69" s="182">
        <f>IFERROR(J69/SUM(P69:P70),"-")</f>
        <v>8666.6666666667</v>
      </c>
      <c r="V69" s="84">
        <v>2</v>
      </c>
      <c r="W69" s="82">
        <f>IF(P69=0,"-",V69/P69)</f>
        <v>0.5</v>
      </c>
      <c r="X69" s="186">
        <v>12000</v>
      </c>
      <c r="Y69" s="187">
        <f>IFERROR(X69/P69,"-")</f>
        <v>3000</v>
      </c>
      <c r="Z69" s="187">
        <f>IFERROR(X69/V69,"-")</f>
        <v>6000</v>
      </c>
      <c r="AA69" s="188">
        <f>SUM(X69:X70)-SUM(J69:J70)</f>
        <v>-93000</v>
      </c>
      <c r="AB69" s="85">
        <f>SUM(X69:X70)/SUM(J69:J70)</f>
        <v>0.28461538461538</v>
      </c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>
        <v>1</v>
      </c>
      <c r="BF69" s="113">
        <f>IF(P69=0,"",IF(BE69=0,"",(BE69/P69)))</f>
        <v>0.25</v>
      </c>
      <c r="BG69" s="112">
        <v>1</v>
      </c>
      <c r="BH69" s="114">
        <f>IFERROR(BG69/BE69,"-")</f>
        <v>1</v>
      </c>
      <c r="BI69" s="115">
        <v>5000</v>
      </c>
      <c r="BJ69" s="116">
        <f>IFERROR(BI69/BE69,"-")</f>
        <v>5000</v>
      </c>
      <c r="BK69" s="117">
        <v>1</v>
      </c>
      <c r="BL69" s="117"/>
      <c r="BM69" s="117"/>
      <c r="BN69" s="119">
        <v>2</v>
      </c>
      <c r="BO69" s="120">
        <f>IF(P69=0,"",IF(BN69=0,"",(BN69/P69)))</f>
        <v>0.5</v>
      </c>
      <c r="BP69" s="121">
        <v>1</v>
      </c>
      <c r="BQ69" s="122">
        <f>IFERROR(BP69/BN69,"-")</f>
        <v>0.5</v>
      </c>
      <c r="BR69" s="123">
        <v>7000</v>
      </c>
      <c r="BS69" s="124">
        <f>IFERROR(BR69/BN69,"-")</f>
        <v>3500</v>
      </c>
      <c r="BT69" s="125"/>
      <c r="BU69" s="125"/>
      <c r="BV69" s="125">
        <v>1</v>
      </c>
      <c r="BW69" s="126"/>
      <c r="BX69" s="127">
        <f>IF(P69=0,"",IF(BW69=0,"",(BW69/P69)))</f>
        <v>0</v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>
        <v>1</v>
      </c>
      <c r="CG69" s="134">
        <f>IF(P69=0,"",IF(CF69=0,"",(CF69/P69)))</f>
        <v>0.25</v>
      </c>
      <c r="CH69" s="135"/>
      <c r="CI69" s="136">
        <f>IFERROR(CH69/CF69,"-")</f>
        <v>0</v>
      </c>
      <c r="CJ69" s="137"/>
      <c r="CK69" s="138">
        <f>IFERROR(CJ69/CF69,"-")</f>
        <v>0</v>
      </c>
      <c r="CL69" s="139"/>
      <c r="CM69" s="139"/>
      <c r="CN69" s="139"/>
      <c r="CO69" s="140">
        <v>2</v>
      </c>
      <c r="CP69" s="141">
        <v>12000</v>
      </c>
      <c r="CQ69" s="141">
        <v>7000</v>
      </c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197</v>
      </c>
      <c r="C70" s="203"/>
      <c r="D70" s="203" t="s">
        <v>78</v>
      </c>
      <c r="E70" s="203" t="s">
        <v>63</v>
      </c>
      <c r="F70" s="203" t="s">
        <v>82</v>
      </c>
      <c r="G70" s="203"/>
      <c r="H70" s="90"/>
      <c r="I70" s="90"/>
      <c r="J70" s="188"/>
      <c r="K70" s="81">
        <v>0</v>
      </c>
      <c r="L70" s="81">
        <v>0</v>
      </c>
      <c r="M70" s="81">
        <v>20</v>
      </c>
      <c r="N70" s="91">
        <v>11</v>
      </c>
      <c r="O70" s="92">
        <v>0</v>
      </c>
      <c r="P70" s="93">
        <f>N70+O70</f>
        <v>11</v>
      </c>
      <c r="Q70" s="82">
        <f>IFERROR(P70/M70,"-")</f>
        <v>0.55</v>
      </c>
      <c r="R70" s="81">
        <v>0</v>
      </c>
      <c r="S70" s="81">
        <v>2</v>
      </c>
      <c r="T70" s="82">
        <f>IFERROR(S70/(O70+P70),"-")</f>
        <v>0.18181818181818</v>
      </c>
      <c r="U70" s="182"/>
      <c r="V70" s="84">
        <v>4</v>
      </c>
      <c r="W70" s="82">
        <f>IF(P70=0,"-",V70/P70)</f>
        <v>0.36363636363636</v>
      </c>
      <c r="X70" s="186">
        <v>25000</v>
      </c>
      <c r="Y70" s="187">
        <f>IFERROR(X70/P70,"-")</f>
        <v>2272.7272727273</v>
      </c>
      <c r="Z70" s="187">
        <f>IFERROR(X70/V70,"-")</f>
        <v>6250</v>
      </c>
      <c r="AA70" s="188"/>
      <c r="AB70" s="85"/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>
        <v>2</v>
      </c>
      <c r="BF70" s="113">
        <f>IF(P70=0,"",IF(BE70=0,"",(BE70/P70)))</f>
        <v>0.18181818181818</v>
      </c>
      <c r="BG70" s="112">
        <v>1</v>
      </c>
      <c r="BH70" s="114">
        <f>IFERROR(BG70/BE70,"-")</f>
        <v>0.5</v>
      </c>
      <c r="BI70" s="115">
        <v>3000</v>
      </c>
      <c r="BJ70" s="116">
        <f>IFERROR(BI70/BE70,"-")</f>
        <v>1500</v>
      </c>
      <c r="BK70" s="117">
        <v>1</v>
      </c>
      <c r="BL70" s="117"/>
      <c r="BM70" s="117"/>
      <c r="BN70" s="119">
        <v>4</v>
      </c>
      <c r="BO70" s="120">
        <f>IF(P70=0,"",IF(BN70=0,"",(BN70/P70)))</f>
        <v>0.36363636363636</v>
      </c>
      <c r="BP70" s="121">
        <v>1</v>
      </c>
      <c r="BQ70" s="122">
        <f>IFERROR(BP70/BN70,"-")</f>
        <v>0.25</v>
      </c>
      <c r="BR70" s="123">
        <v>3000</v>
      </c>
      <c r="BS70" s="124">
        <f>IFERROR(BR70/BN70,"-")</f>
        <v>750</v>
      </c>
      <c r="BT70" s="125">
        <v>1</v>
      </c>
      <c r="BU70" s="125"/>
      <c r="BV70" s="125"/>
      <c r="BW70" s="126">
        <v>5</v>
      </c>
      <c r="BX70" s="127">
        <f>IF(P70=0,"",IF(BW70=0,"",(BW70/P70)))</f>
        <v>0.45454545454545</v>
      </c>
      <c r="BY70" s="128">
        <v>2</v>
      </c>
      <c r="BZ70" s="129">
        <f>IFERROR(BY70/BW70,"-")</f>
        <v>0.4</v>
      </c>
      <c r="CA70" s="130">
        <v>19000</v>
      </c>
      <c r="CB70" s="131">
        <f>IFERROR(CA70/BW70,"-")</f>
        <v>3800</v>
      </c>
      <c r="CC70" s="132"/>
      <c r="CD70" s="132">
        <v>1</v>
      </c>
      <c r="CE70" s="132">
        <v>1</v>
      </c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4</v>
      </c>
      <c r="CP70" s="141">
        <v>25000</v>
      </c>
      <c r="CQ70" s="141">
        <v>14000</v>
      </c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>
        <f>AB71</f>
        <v>2.2846153846154</v>
      </c>
      <c r="B71" s="203" t="s">
        <v>198</v>
      </c>
      <c r="C71" s="203"/>
      <c r="D71" s="203" t="s">
        <v>62</v>
      </c>
      <c r="E71" s="203" t="s">
        <v>79</v>
      </c>
      <c r="F71" s="203" t="s">
        <v>64</v>
      </c>
      <c r="G71" s="203" t="s">
        <v>98</v>
      </c>
      <c r="H71" s="90" t="s">
        <v>86</v>
      </c>
      <c r="I71" s="90" t="s">
        <v>176</v>
      </c>
      <c r="J71" s="188">
        <v>130000</v>
      </c>
      <c r="K71" s="81">
        <v>0</v>
      </c>
      <c r="L71" s="81">
        <v>0</v>
      </c>
      <c r="M71" s="81">
        <v>46</v>
      </c>
      <c r="N71" s="91">
        <v>3</v>
      </c>
      <c r="O71" s="92">
        <v>0</v>
      </c>
      <c r="P71" s="93">
        <f>N71+O71</f>
        <v>3</v>
      </c>
      <c r="Q71" s="82">
        <f>IFERROR(P71/M71,"-")</f>
        <v>0.065217391304348</v>
      </c>
      <c r="R71" s="81">
        <v>1</v>
      </c>
      <c r="S71" s="81">
        <v>1</v>
      </c>
      <c r="T71" s="82">
        <f>IFERROR(S71/(O71+P71),"-")</f>
        <v>0.33333333333333</v>
      </c>
      <c r="U71" s="182">
        <f>IFERROR(J71/SUM(P71:P72),"-")</f>
        <v>18571.428571429</v>
      </c>
      <c r="V71" s="84">
        <v>2</v>
      </c>
      <c r="W71" s="82">
        <f>IF(P71=0,"-",V71/P71)</f>
        <v>0.66666666666667</v>
      </c>
      <c r="X71" s="186">
        <v>11000</v>
      </c>
      <c r="Y71" s="187">
        <f>IFERROR(X71/P71,"-")</f>
        <v>3666.6666666667</v>
      </c>
      <c r="Z71" s="187">
        <f>IFERROR(X71/V71,"-")</f>
        <v>5500</v>
      </c>
      <c r="AA71" s="188">
        <f>SUM(X71:X72)-SUM(J71:J72)</f>
        <v>167000</v>
      </c>
      <c r="AB71" s="85">
        <f>SUM(X71:X72)/SUM(J71:J72)</f>
        <v>2.2846153846154</v>
      </c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>
        <v>1</v>
      </c>
      <c r="BF71" s="113">
        <f>IF(P71=0,"",IF(BE71=0,"",(BE71/P71)))</f>
        <v>0.33333333333333</v>
      </c>
      <c r="BG71" s="112">
        <v>1</v>
      </c>
      <c r="BH71" s="114">
        <f>IFERROR(BG71/BE71,"-")</f>
        <v>1</v>
      </c>
      <c r="BI71" s="115">
        <v>1000</v>
      </c>
      <c r="BJ71" s="116">
        <f>IFERROR(BI71/BE71,"-")</f>
        <v>1000</v>
      </c>
      <c r="BK71" s="117">
        <v>1</v>
      </c>
      <c r="BL71" s="117"/>
      <c r="BM71" s="117"/>
      <c r="BN71" s="119">
        <v>2</v>
      </c>
      <c r="BO71" s="120">
        <f>IF(P71=0,"",IF(BN71=0,"",(BN71/P71)))</f>
        <v>0.66666666666667</v>
      </c>
      <c r="BP71" s="121">
        <v>1</v>
      </c>
      <c r="BQ71" s="122">
        <f>IFERROR(BP71/BN71,"-")</f>
        <v>0.5</v>
      </c>
      <c r="BR71" s="123">
        <v>10000</v>
      </c>
      <c r="BS71" s="124">
        <f>IFERROR(BR71/BN71,"-")</f>
        <v>5000</v>
      </c>
      <c r="BT71" s="125"/>
      <c r="BU71" s="125"/>
      <c r="BV71" s="125">
        <v>1</v>
      </c>
      <c r="BW71" s="126"/>
      <c r="BX71" s="127">
        <f>IF(P71=0,"",IF(BW71=0,"",(BW71/P71)))</f>
        <v>0</v>
      </c>
      <c r="BY71" s="128"/>
      <c r="BZ71" s="129" t="str">
        <f>IFERROR(BY71/BW71,"-")</f>
        <v>-</v>
      </c>
      <c r="CA71" s="130"/>
      <c r="CB71" s="131" t="str">
        <f>IFERROR(CA71/BW71,"-")</f>
        <v>-</v>
      </c>
      <c r="CC71" s="132"/>
      <c r="CD71" s="132"/>
      <c r="CE71" s="132"/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2</v>
      </c>
      <c r="CP71" s="141">
        <v>11000</v>
      </c>
      <c r="CQ71" s="141">
        <v>10000</v>
      </c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/>
      <c r="B72" s="203" t="s">
        <v>199</v>
      </c>
      <c r="C72" s="203"/>
      <c r="D72" s="203" t="s">
        <v>62</v>
      </c>
      <c r="E72" s="203" t="s">
        <v>79</v>
      </c>
      <c r="F72" s="203" t="s">
        <v>82</v>
      </c>
      <c r="G72" s="203"/>
      <c r="H72" s="90"/>
      <c r="I72" s="90"/>
      <c r="J72" s="188"/>
      <c r="K72" s="81">
        <v>0</v>
      </c>
      <c r="L72" s="81">
        <v>0</v>
      </c>
      <c r="M72" s="81">
        <v>10</v>
      </c>
      <c r="N72" s="91">
        <v>4</v>
      </c>
      <c r="O72" s="92">
        <v>0</v>
      </c>
      <c r="P72" s="93">
        <f>N72+O72</f>
        <v>4</v>
      </c>
      <c r="Q72" s="82">
        <f>IFERROR(P72/M72,"-")</f>
        <v>0.4</v>
      </c>
      <c r="R72" s="81">
        <v>0</v>
      </c>
      <c r="S72" s="81">
        <v>1</v>
      </c>
      <c r="T72" s="82">
        <f>IFERROR(S72/(O72+P72),"-")</f>
        <v>0.25</v>
      </c>
      <c r="U72" s="182"/>
      <c r="V72" s="84">
        <v>2</v>
      </c>
      <c r="W72" s="82">
        <f>IF(P72=0,"-",V72/P72)</f>
        <v>0.5</v>
      </c>
      <c r="X72" s="186">
        <v>286000</v>
      </c>
      <c r="Y72" s="187">
        <f>IFERROR(X72/P72,"-")</f>
        <v>71500</v>
      </c>
      <c r="Z72" s="187">
        <f>IFERROR(X72/V72,"-")</f>
        <v>143000</v>
      </c>
      <c r="AA72" s="188"/>
      <c r="AB72" s="85"/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>
        <v>1</v>
      </c>
      <c r="BF72" s="113">
        <f>IF(P72=0,"",IF(BE72=0,"",(BE72/P72)))</f>
        <v>0.25</v>
      </c>
      <c r="BG72" s="112">
        <v>1</v>
      </c>
      <c r="BH72" s="114">
        <f>IFERROR(BG72/BE72,"-")</f>
        <v>1</v>
      </c>
      <c r="BI72" s="115">
        <v>265000</v>
      </c>
      <c r="BJ72" s="116">
        <f>IFERROR(BI72/BE72,"-")</f>
        <v>265000</v>
      </c>
      <c r="BK72" s="117"/>
      <c r="BL72" s="117"/>
      <c r="BM72" s="117">
        <v>1</v>
      </c>
      <c r="BN72" s="119">
        <v>3</v>
      </c>
      <c r="BO72" s="120">
        <f>IF(P72=0,"",IF(BN72=0,"",(BN72/P72)))</f>
        <v>0.75</v>
      </c>
      <c r="BP72" s="121">
        <v>1</v>
      </c>
      <c r="BQ72" s="122">
        <f>IFERROR(BP72/BN72,"-")</f>
        <v>0.33333333333333</v>
      </c>
      <c r="BR72" s="123">
        <v>21000</v>
      </c>
      <c r="BS72" s="124">
        <f>IFERROR(BR72/BN72,"-")</f>
        <v>7000</v>
      </c>
      <c r="BT72" s="125"/>
      <c r="BU72" s="125"/>
      <c r="BV72" s="125">
        <v>1</v>
      </c>
      <c r="BW72" s="126"/>
      <c r="BX72" s="127">
        <f>IF(P72=0,"",IF(BW72=0,"",(BW72/P72)))</f>
        <v>0</v>
      </c>
      <c r="BY72" s="128"/>
      <c r="BZ72" s="129" t="str">
        <f>IFERROR(BY72/BW72,"-")</f>
        <v>-</v>
      </c>
      <c r="CA72" s="130"/>
      <c r="CB72" s="131" t="str">
        <f>IFERROR(CA72/BW72,"-")</f>
        <v>-</v>
      </c>
      <c r="CC72" s="132"/>
      <c r="CD72" s="132"/>
      <c r="CE72" s="132"/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2</v>
      </c>
      <c r="CP72" s="141">
        <v>286000</v>
      </c>
      <c r="CQ72" s="141">
        <v>265000</v>
      </c>
      <c r="CR72" s="141"/>
      <c r="CS72" s="142" t="str">
        <f>IF(AND(CQ72=0,CR72=0),"",IF(AND(CQ72&lt;=100000,CR72&lt;=100000),"",IF(CQ72/CP72&gt;0.7,"男高",IF(CR72/CP72&gt;0.7,"女高",""))))</f>
        <v>男高</v>
      </c>
    </row>
    <row r="73" spans="1:98">
      <c r="A73" s="80">
        <f>AB73</f>
        <v>0.4375</v>
      </c>
      <c r="B73" s="203" t="s">
        <v>200</v>
      </c>
      <c r="C73" s="203"/>
      <c r="D73" s="203" t="s">
        <v>78</v>
      </c>
      <c r="E73" s="203" t="s">
        <v>115</v>
      </c>
      <c r="F73" s="203" t="s">
        <v>64</v>
      </c>
      <c r="G73" s="203" t="s">
        <v>201</v>
      </c>
      <c r="H73" s="90" t="s">
        <v>86</v>
      </c>
      <c r="I73" s="205" t="s">
        <v>196</v>
      </c>
      <c r="J73" s="188">
        <v>80000</v>
      </c>
      <c r="K73" s="81">
        <v>0</v>
      </c>
      <c r="L73" s="81">
        <v>0</v>
      </c>
      <c r="M73" s="81">
        <v>26</v>
      </c>
      <c r="N73" s="91">
        <v>5</v>
      </c>
      <c r="O73" s="92">
        <v>0</v>
      </c>
      <c r="P73" s="93">
        <f>N73+O73</f>
        <v>5</v>
      </c>
      <c r="Q73" s="82">
        <f>IFERROR(P73/M73,"-")</f>
        <v>0.19230769230769</v>
      </c>
      <c r="R73" s="81">
        <v>0</v>
      </c>
      <c r="S73" s="81">
        <v>1</v>
      </c>
      <c r="T73" s="82">
        <f>IFERROR(S73/(O73+P73),"-")</f>
        <v>0.2</v>
      </c>
      <c r="U73" s="182">
        <f>IFERROR(J73/SUM(P73:P74),"-")</f>
        <v>13333.333333333</v>
      </c>
      <c r="V73" s="84">
        <v>1</v>
      </c>
      <c r="W73" s="82">
        <f>IF(P73=0,"-",V73/P73)</f>
        <v>0.2</v>
      </c>
      <c r="X73" s="186">
        <v>35000</v>
      </c>
      <c r="Y73" s="187">
        <f>IFERROR(X73/P73,"-")</f>
        <v>7000</v>
      </c>
      <c r="Z73" s="187">
        <f>IFERROR(X73/V73,"-")</f>
        <v>35000</v>
      </c>
      <c r="AA73" s="188">
        <f>SUM(X73:X74)-SUM(J73:J74)</f>
        <v>-45000</v>
      </c>
      <c r="AB73" s="85">
        <f>SUM(X73:X74)/SUM(J73:J74)</f>
        <v>0.4375</v>
      </c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>
        <v>2</v>
      </c>
      <c r="BF73" s="113">
        <f>IF(P73=0,"",IF(BE73=0,"",(BE73/P73)))</f>
        <v>0.4</v>
      </c>
      <c r="BG73" s="112"/>
      <c r="BH73" s="114">
        <f>IFERROR(BG73/BE73,"-")</f>
        <v>0</v>
      </c>
      <c r="BI73" s="115"/>
      <c r="BJ73" s="116">
        <f>IFERROR(BI73/BE73,"-")</f>
        <v>0</v>
      </c>
      <c r="BK73" s="117"/>
      <c r="BL73" s="117"/>
      <c r="BM73" s="117"/>
      <c r="BN73" s="119">
        <v>1</v>
      </c>
      <c r="BO73" s="120">
        <f>IF(P73=0,"",IF(BN73=0,"",(BN73/P73)))</f>
        <v>0.2</v>
      </c>
      <c r="BP73" s="121">
        <v>1</v>
      </c>
      <c r="BQ73" s="122">
        <f>IFERROR(BP73/BN73,"-")</f>
        <v>1</v>
      </c>
      <c r="BR73" s="123">
        <v>35000</v>
      </c>
      <c r="BS73" s="124">
        <f>IFERROR(BR73/BN73,"-")</f>
        <v>35000</v>
      </c>
      <c r="BT73" s="125"/>
      <c r="BU73" s="125"/>
      <c r="BV73" s="125">
        <v>1</v>
      </c>
      <c r="BW73" s="126">
        <v>2</v>
      </c>
      <c r="BX73" s="127">
        <f>IF(P73=0,"",IF(BW73=0,"",(BW73/P73)))</f>
        <v>0.4</v>
      </c>
      <c r="BY73" s="128"/>
      <c r="BZ73" s="129">
        <f>IFERROR(BY73/BW73,"-")</f>
        <v>0</v>
      </c>
      <c r="CA73" s="130"/>
      <c r="CB73" s="131">
        <f>IFERROR(CA73/BW73,"-")</f>
        <v>0</v>
      </c>
      <c r="CC73" s="132"/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1</v>
      </c>
      <c r="CP73" s="141">
        <v>35000</v>
      </c>
      <c r="CQ73" s="141">
        <v>35000</v>
      </c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/>
      <c r="B74" s="203" t="s">
        <v>202</v>
      </c>
      <c r="C74" s="203"/>
      <c r="D74" s="203" t="s">
        <v>78</v>
      </c>
      <c r="E74" s="203" t="s">
        <v>115</v>
      </c>
      <c r="F74" s="203" t="s">
        <v>82</v>
      </c>
      <c r="G74" s="203"/>
      <c r="H74" s="90"/>
      <c r="I74" s="90"/>
      <c r="J74" s="188"/>
      <c r="K74" s="81">
        <v>0</v>
      </c>
      <c r="L74" s="81">
        <v>0</v>
      </c>
      <c r="M74" s="81">
        <v>10</v>
      </c>
      <c r="N74" s="91">
        <v>1</v>
      </c>
      <c r="O74" s="92">
        <v>0</v>
      </c>
      <c r="P74" s="93">
        <f>N74+O74</f>
        <v>1</v>
      </c>
      <c r="Q74" s="82">
        <f>IFERROR(P74/M74,"-")</f>
        <v>0.1</v>
      </c>
      <c r="R74" s="81">
        <v>0</v>
      </c>
      <c r="S74" s="81">
        <v>0</v>
      </c>
      <c r="T74" s="82">
        <f>IFERROR(S74/(O74+P74),"-")</f>
        <v>0</v>
      </c>
      <c r="U74" s="182"/>
      <c r="V74" s="84">
        <v>0</v>
      </c>
      <c r="W74" s="82">
        <f>IF(P74=0,"-",V74/P74)</f>
        <v>0</v>
      </c>
      <c r="X74" s="186">
        <v>0</v>
      </c>
      <c r="Y74" s="187">
        <f>IFERROR(X74/P74,"-")</f>
        <v>0</v>
      </c>
      <c r="Z74" s="187" t="str">
        <f>IFERROR(X74/V74,"-")</f>
        <v>-</v>
      </c>
      <c r="AA74" s="188"/>
      <c r="AB74" s="85"/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>
        <f>IF(P74=0,"",IF(AM74=0,"",(AM74/P74)))</f>
        <v>0</v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>
        <f>IF(P74=0,"",IF(AV74=0,"",(AV74/P74)))</f>
        <v>0</v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>
        <v>1</v>
      </c>
      <c r="BF74" s="113">
        <f>IF(P74=0,"",IF(BE74=0,"",(BE74/P74)))</f>
        <v>1</v>
      </c>
      <c r="BG74" s="112"/>
      <c r="BH74" s="114">
        <f>IFERROR(BG74/BE74,"-")</f>
        <v>0</v>
      </c>
      <c r="BI74" s="115"/>
      <c r="BJ74" s="116">
        <f>IFERROR(BI74/BE74,"-")</f>
        <v>0</v>
      </c>
      <c r="BK74" s="117"/>
      <c r="BL74" s="117"/>
      <c r="BM74" s="117"/>
      <c r="BN74" s="119"/>
      <c r="BO74" s="120">
        <f>IF(P74=0,"",IF(BN74=0,"",(BN74/P74)))</f>
        <v>0</v>
      </c>
      <c r="BP74" s="121"/>
      <c r="BQ74" s="122" t="str">
        <f>IFERROR(BP74/BN74,"-")</f>
        <v>-</v>
      </c>
      <c r="BR74" s="123"/>
      <c r="BS74" s="124" t="str">
        <f>IFERROR(BR74/BN74,"-")</f>
        <v>-</v>
      </c>
      <c r="BT74" s="125"/>
      <c r="BU74" s="125"/>
      <c r="BV74" s="125"/>
      <c r="BW74" s="126"/>
      <c r="BX74" s="127">
        <f>IF(P74=0,"",IF(BW74=0,"",(BW74/P74)))</f>
        <v>0</v>
      </c>
      <c r="BY74" s="128"/>
      <c r="BZ74" s="129" t="str">
        <f>IFERROR(BY74/BW74,"-")</f>
        <v>-</v>
      </c>
      <c r="CA74" s="130"/>
      <c r="CB74" s="131" t="str">
        <f>IFERROR(CA74/BW74,"-")</f>
        <v>-</v>
      </c>
      <c r="CC74" s="132"/>
      <c r="CD74" s="132"/>
      <c r="CE74" s="132"/>
      <c r="CF74" s="133"/>
      <c r="CG74" s="134">
        <f>IF(P74=0,"",IF(CF74=0,"",(CF74/P74)))</f>
        <v>0</v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0</v>
      </c>
      <c r="CP74" s="141">
        <v>0</v>
      </c>
      <c r="CQ74" s="141"/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>
        <f>AB75</f>
        <v>0.1</v>
      </c>
      <c r="B75" s="203" t="s">
        <v>203</v>
      </c>
      <c r="C75" s="203"/>
      <c r="D75" s="203" t="s">
        <v>82</v>
      </c>
      <c r="E75" s="203" t="s">
        <v>79</v>
      </c>
      <c r="F75" s="203" t="s">
        <v>89</v>
      </c>
      <c r="G75" s="203" t="s">
        <v>204</v>
      </c>
      <c r="H75" s="90" t="s">
        <v>205</v>
      </c>
      <c r="I75" s="205" t="s">
        <v>196</v>
      </c>
      <c r="J75" s="188">
        <v>50000</v>
      </c>
      <c r="K75" s="81">
        <v>0</v>
      </c>
      <c r="L75" s="81">
        <v>0</v>
      </c>
      <c r="M75" s="81">
        <v>53</v>
      </c>
      <c r="N75" s="91">
        <v>1</v>
      </c>
      <c r="O75" s="92">
        <v>0</v>
      </c>
      <c r="P75" s="93">
        <f>N75+O75</f>
        <v>1</v>
      </c>
      <c r="Q75" s="82">
        <f>IFERROR(P75/M75,"-")</f>
        <v>0.018867924528302</v>
      </c>
      <c r="R75" s="81">
        <v>0</v>
      </c>
      <c r="S75" s="81">
        <v>1</v>
      </c>
      <c r="T75" s="82">
        <f>IFERROR(S75/(O75+P75),"-")</f>
        <v>1</v>
      </c>
      <c r="U75" s="182">
        <f>IFERROR(J75/SUM(P75:P76),"-")</f>
        <v>25000</v>
      </c>
      <c r="V75" s="84">
        <v>1</v>
      </c>
      <c r="W75" s="82">
        <f>IF(P75=0,"-",V75/P75)</f>
        <v>1</v>
      </c>
      <c r="X75" s="186">
        <v>5000</v>
      </c>
      <c r="Y75" s="187">
        <f>IFERROR(X75/P75,"-")</f>
        <v>5000</v>
      </c>
      <c r="Z75" s="187">
        <f>IFERROR(X75/V75,"-")</f>
        <v>5000</v>
      </c>
      <c r="AA75" s="188">
        <f>SUM(X75:X76)-SUM(J75:J76)</f>
        <v>-45000</v>
      </c>
      <c r="AB75" s="85">
        <f>SUM(X75:X76)/SUM(J75:J76)</f>
        <v>0.1</v>
      </c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>
        <f>IF(P75=0,"",IF(AM75=0,"",(AM75/P75)))</f>
        <v>0</v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>
        <f>IF(P75=0,"",IF(AV75=0,"",(AV75/P75)))</f>
        <v>0</v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/>
      <c r="BF75" s="113">
        <f>IF(P75=0,"",IF(BE75=0,"",(BE75/P75)))</f>
        <v>0</v>
      </c>
      <c r="BG75" s="112"/>
      <c r="BH75" s="114" t="str">
        <f>IFERROR(BG75/BE75,"-")</f>
        <v>-</v>
      </c>
      <c r="BI75" s="115"/>
      <c r="BJ75" s="116" t="str">
        <f>IFERROR(BI75/BE75,"-")</f>
        <v>-</v>
      </c>
      <c r="BK75" s="117"/>
      <c r="BL75" s="117"/>
      <c r="BM75" s="117"/>
      <c r="BN75" s="119"/>
      <c r="BO75" s="120">
        <f>IF(P75=0,"",IF(BN75=0,"",(BN75/P75)))</f>
        <v>0</v>
      </c>
      <c r="BP75" s="121"/>
      <c r="BQ75" s="122" t="str">
        <f>IFERROR(BP75/BN75,"-")</f>
        <v>-</v>
      </c>
      <c r="BR75" s="123"/>
      <c r="BS75" s="124" t="str">
        <f>IFERROR(BR75/BN75,"-")</f>
        <v>-</v>
      </c>
      <c r="BT75" s="125"/>
      <c r="BU75" s="125"/>
      <c r="BV75" s="125"/>
      <c r="BW75" s="126">
        <v>1</v>
      </c>
      <c r="BX75" s="127">
        <f>IF(P75=0,"",IF(BW75=0,"",(BW75/P75)))</f>
        <v>1</v>
      </c>
      <c r="BY75" s="128">
        <v>1</v>
      </c>
      <c r="BZ75" s="129">
        <f>IFERROR(BY75/BW75,"-")</f>
        <v>1</v>
      </c>
      <c r="CA75" s="130">
        <v>5000</v>
      </c>
      <c r="CB75" s="131">
        <f>IFERROR(CA75/BW75,"-")</f>
        <v>5000</v>
      </c>
      <c r="CC75" s="132">
        <v>1</v>
      </c>
      <c r="CD75" s="132"/>
      <c r="CE75" s="132"/>
      <c r="CF75" s="133"/>
      <c r="CG75" s="134">
        <f>IF(P75=0,"",IF(CF75=0,"",(CF75/P75)))</f>
        <v>0</v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1</v>
      </c>
      <c r="CP75" s="141">
        <v>5000</v>
      </c>
      <c r="CQ75" s="141">
        <v>5000</v>
      </c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/>
      <c r="B76" s="203" t="s">
        <v>206</v>
      </c>
      <c r="C76" s="203"/>
      <c r="D76" s="203" t="s">
        <v>82</v>
      </c>
      <c r="E76" s="203" t="s">
        <v>79</v>
      </c>
      <c r="F76" s="203" t="s">
        <v>82</v>
      </c>
      <c r="G76" s="203"/>
      <c r="H76" s="90"/>
      <c r="I76" s="90"/>
      <c r="J76" s="188"/>
      <c r="K76" s="81">
        <v>0</v>
      </c>
      <c r="L76" s="81">
        <v>0</v>
      </c>
      <c r="M76" s="81">
        <v>1</v>
      </c>
      <c r="N76" s="91">
        <v>1</v>
      </c>
      <c r="O76" s="92">
        <v>0</v>
      </c>
      <c r="P76" s="93">
        <f>N76+O76</f>
        <v>1</v>
      </c>
      <c r="Q76" s="82">
        <f>IFERROR(P76/M76,"-")</f>
        <v>1</v>
      </c>
      <c r="R76" s="81">
        <v>0</v>
      </c>
      <c r="S76" s="81">
        <v>0</v>
      </c>
      <c r="T76" s="82">
        <f>IFERROR(S76/(O76+P76),"-")</f>
        <v>0</v>
      </c>
      <c r="U76" s="182"/>
      <c r="V76" s="84">
        <v>0</v>
      </c>
      <c r="W76" s="82">
        <f>IF(P76=0,"-",V76/P76)</f>
        <v>0</v>
      </c>
      <c r="X76" s="186">
        <v>0</v>
      </c>
      <c r="Y76" s="187">
        <f>IFERROR(X76/P76,"-")</f>
        <v>0</v>
      </c>
      <c r="Z76" s="187" t="str">
        <f>IFERROR(X76/V76,"-")</f>
        <v>-</v>
      </c>
      <c r="AA76" s="188"/>
      <c r="AB76" s="85"/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>
        <f>IF(P76=0,"",IF(AM76=0,"",(AM76/P76)))</f>
        <v>0</v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>
        <f>IF(P76=0,"",IF(AV76=0,"",(AV76/P76)))</f>
        <v>0</v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/>
      <c r="BF76" s="113">
        <f>IF(P76=0,"",IF(BE76=0,"",(BE76/P76)))</f>
        <v>0</v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/>
      <c r="BO76" s="120">
        <f>IF(P76=0,"",IF(BN76=0,"",(BN76/P76)))</f>
        <v>0</v>
      </c>
      <c r="BP76" s="121"/>
      <c r="BQ76" s="122" t="str">
        <f>IFERROR(BP76/BN76,"-")</f>
        <v>-</v>
      </c>
      <c r="BR76" s="123"/>
      <c r="BS76" s="124" t="str">
        <f>IFERROR(BR76/BN76,"-")</f>
        <v>-</v>
      </c>
      <c r="BT76" s="125"/>
      <c r="BU76" s="125"/>
      <c r="BV76" s="125"/>
      <c r="BW76" s="126">
        <v>1</v>
      </c>
      <c r="BX76" s="127">
        <f>IF(P76=0,"",IF(BW76=0,"",(BW76/P76)))</f>
        <v>1</v>
      </c>
      <c r="BY76" s="128"/>
      <c r="BZ76" s="129">
        <f>IFERROR(BY76/BW76,"-")</f>
        <v>0</v>
      </c>
      <c r="CA76" s="130"/>
      <c r="CB76" s="131">
        <f>IFERROR(CA76/BW76,"-")</f>
        <v>0</v>
      </c>
      <c r="CC76" s="132"/>
      <c r="CD76" s="132"/>
      <c r="CE76" s="132"/>
      <c r="CF76" s="133"/>
      <c r="CG76" s="134">
        <f>IF(P76=0,"",IF(CF76=0,"",(CF76/P76)))</f>
        <v>0</v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0</v>
      </c>
      <c r="CP76" s="141">
        <v>0</v>
      </c>
      <c r="CQ76" s="141"/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>
        <f>AB77</f>
        <v>0</v>
      </c>
      <c r="B77" s="203" t="s">
        <v>207</v>
      </c>
      <c r="C77" s="203"/>
      <c r="D77" s="203" t="s">
        <v>82</v>
      </c>
      <c r="E77" s="203" t="s">
        <v>63</v>
      </c>
      <c r="F77" s="203" t="s">
        <v>84</v>
      </c>
      <c r="G77" s="203" t="s">
        <v>208</v>
      </c>
      <c r="H77" s="90" t="s">
        <v>205</v>
      </c>
      <c r="I77" s="90" t="s">
        <v>209</v>
      </c>
      <c r="J77" s="188">
        <v>50000</v>
      </c>
      <c r="K77" s="81">
        <v>0</v>
      </c>
      <c r="L77" s="81">
        <v>0</v>
      </c>
      <c r="M77" s="81">
        <v>17</v>
      </c>
      <c r="N77" s="91">
        <v>2</v>
      </c>
      <c r="O77" s="92">
        <v>0</v>
      </c>
      <c r="P77" s="93">
        <f>N77+O77</f>
        <v>2</v>
      </c>
      <c r="Q77" s="82">
        <f>IFERROR(P77/M77,"-")</f>
        <v>0.11764705882353</v>
      </c>
      <c r="R77" s="81">
        <v>0</v>
      </c>
      <c r="S77" s="81">
        <v>0</v>
      </c>
      <c r="T77" s="82">
        <f>IFERROR(S77/(O77+P77),"-")</f>
        <v>0</v>
      </c>
      <c r="U77" s="182">
        <f>IFERROR(J77/SUM(P77:P78),"-")</f>
        <v>16666.666666667</v>
      </c>
      <c r="V77" s="84">
        <v>0</v>
      </c>
      <c r="W77" s="82">
        <f>IF(P77=0,"-",V77/P77)</f>
        <v>0</v>
      </c>
      <c r="X77" s="186">
        <v>0</v>
      </c>
      <c r="Y77" s="187">
        <f>IFERROR(X77/P77,"-")</f>
        <v>0</v>
      </c>
      <c r="Z77" s="187" t="str">
        <f>IFERROR(X77/V77,"-")</f>
        <v>-</v>
      </c>
      <c r="AA77" s="188">
        <f>SUM(X77:X78)-SUM(J77:J78)</f>
        <v>-50000</v>
      </c>
      <c r="AB77" s="85">
        <f>SUM(X77:X78)/SUM(J77:J78)</f>
        <v>0</v>
      </c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/>
      <c r="AN77" s="101">
        <f>IF(P77=0,"",IF(AM77=0,"",(AM77/P77)))</f>
        <v>0</v>
      </c>
      <c r="AO77" s="100"/>
      <c r="AP77" s="102" t="str">
        <f>IFERROR(AP77/AM77,"-")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/>
      <c r="AW77" s="107">
        <f>IF(P77=0,"",IF(AV77=0,"",(AV77/P77)))</f>
        <v>0</v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>
        <v>2</v>
      </c>
      <c r="BF77" s="113">
        <f>IF(P77=0,"",IF(BE77=0,"",(BE77/P77)))</f>
        <v>1</v>
      </c>
      <c r="BG77" s="112"/>
      <c r="BH77" s="114">
        <f>IFERROR(BG77/BE77,"-")</f>
        <v>0</v>
      </c>
      <c r="BI77" s="115"/>
      <c r="BJ77" s="116">
        <f>IFERROR(BI77/BE77,"-")</f>
        <v>0</v>
      </c>
      <c r="BK77" s="117"/>
      <c r="BL77" s="117"/>
      <c r="BM77" s="117"/>
      <c r="BN77" s="119"/>
      <c r="BO77" s="120">
        <f>IF(P77=0,"",IF(BN77=0,"",(BN77/P77)))</f>
        <v>0</v>
      </c>
      <c r="BP77" s="121"/>
      <c r="BQ77" s="122" t="str">
        <f>IFERROR(BP77/BN77,"-")</f>
        <v>-</v>
      </c>
      <c r="BR77" s="123"/>
      <c r="BS77" s="124" t="str">
        <f>IFERROR(BR77/BN77,"-")</f>
        <v>-</v>
      </c>
      <c r="BT77" s="125"/>
      <c r="BU77" s="125"/>
      <c r="BV77" s="125"/>
      <c r="BW77" s="126"/>
      <c r="BX77" s="127">
        <f>IF(P77=0,"",IF(BW77=0,"",(BW77/P77)))</f>
        <v>0</v>
      </c>
      <c r="BY77" s="128"/>
      <c r="BZ77" s="129" t="str">
        <f>IFERROR(BY77/BW77,"-")</f>
        <v>-</v>
      </c>
      <c r="CA77" s="130"/>
      <c r="CB77" s="131" t="str">
        <f>IFERROR(CA77/BW77,"-")</f>
        <v>-</v>
      </c>
      <c r="CC77" s="132"/>
      <c r="CD77" s="132"/>
      <c r="CE77" s="132"/>
      <c r="CF77" s="133"/>
      <c r="CG77" s="134">
        <f>IF(P77=0,"",IF(CF77=0,"",(CF77/P77)))</f>
        <v>0</v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0</v>
      </c>
      <c r="CP77" s="141">
        <v>0</v>
      </c>
      <c r="CQ77" s="141"/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/>
      <c r="B78" s="203" t="s">
        <v>210</v>
      </c>
      <c r="C78" s="203"/>
      <c r="D78" s="203" t="s">
        <v>82</v>
      </c>
      <c r="E78" s="203" t="s">
        <v>63</v>
      </c>
      <c r="F78" s="203" t="s">
        <v>82</v>
      </c>
      <c r="G78" s="203"/>
      <c r="H78" s="90"/>
      <c r="I78" s="90"/>
      <c r="J78" s="188"/>
      <c r="K78" s="81">
        <v>0</v>
      </c>
      <c r="L78" s="81">
        <v>0</v>
      </c>
      <c r="M78" s="81">
        <v>63</v>
      </c>
      <c r="N78" s="91">
        <v>1</v>
      </c>
      <c r="O78" s="92">
        <v>0</v>
      </c>
      <c r="P78" s="93">
        <f>N78+O78</f>
        <v>1</v>
      </c>
      <c r="Q78" s="82">
        <f>IFERROR(P78/M78,"-")</f>
        <v>0.015873015873016</v>
      </c>
      <c r="R78" s="81">
        <v>0</v>
      </c>
      <c r="S78" s="81">
        <v>0</v>
      </c>
      <c r="T78" s="82">
        <f>IFERROR(S78/(O78+P78),"-")</f>
        <v>0</v>
      </c>
      <c r="U78" s="182"/>
      <c r="V78" s="84">
        <v>0</v>
      </c>
      <c r="W78" s="82">
        <f>IF(P78=0,"-",V78/P78)</f>
        <v>0</v>
      </c>
      <c r="X78" s="186">
        <v>0</v>
      </c>
      <c r="Y78" s="187">
        <f>IFERROR(X78/P78,"-")</f>
        <v>0</v>
      </c>
      <c r="Z78" s="187" t="str">
        <f>IFERROR(X78/V78,"-")</f>
        <v>-</v>
      </c>
      <c r="AA78" s="188"/>
      <c r="AB78" s="85"/>
      <c r="AC78" s="79"/>
      <c r="AD78" s="94"/>
      <c r="AE78" s="95">
        <f>IF(P78=0,"",IF(AD78=0,"",(AD78/P78)))</f>
        <v>0</v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>
        <f>IF(P78=0,"",IF(AM78=0,"",(AM78/P78)))</f>
        <v>0</v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>
        <f>IF(P78=0,"",IF(AV78=0,"",(AV78/P78)))</f>
        <v>0</v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/>
      <c r="BF78" s="113">
        <f>IF(P78=0,"",IF(BE78=0,"",(BE78/P78)))</f>
        <v>0</v>
      </c>
      <c r="BG78" s="112"/>
      <c r="BH78" s="114" t="str">
        <f>IFERROR(BG78/BE78,"-")</f>
        <v>-</v>
      </c>
      <c r="BI78" s="115"/>
      <c r="BJ78" s="116" t="str">
        <f>IFERROR(BI78/BE78,"-")</f>
        <v>-</v>
      </c>
      <c r="BK78" s="117"/>
      <c r="BL78" s="117"/>
      <c r="BM78" s="117"/>
      <c r="BN78" s="119"/>
      <c r="BO78" s="120">
        <f>IF(P78=0,"",IF(BN78=0,"",(BN78/P78)))</f>
        <v>0</v>
      </c>
      <c r="BP78" s="121"/>
      <c r="BQ78" s="122" t="str">
        <f>IFERROR(BP78/BN78,"-")</f>
        <v>-</v>
      </c>
      <c r="BR78" s="123"/>
      <c r="BS78" s="124" t="str">
        <f>IFERROR(BR78/BN78,"-")</f>
        <v>-</v>
      </c>
      <c r="BT78" s="125"/>
      <c r="BU78" s="125"/>
      <c r="BV78" s="125"/>
      <c r="BW78" s="126">
        <v>1</v>
      </c>
      <c r="BX78" s="127">
        <f>IF(P78=0,"",IF(BW78=0,"",(BW78/P78)))</f>
        <v>1</v>
      </c>
      <c r="BY78" s="128"/>
      <c r="BZ78" s="129">
        <f>IFERROR(BY78/BW78,"-")</f>
        <v>0</v>
      </c>
      <c r="CA78" s="130"/>
      <c r="CB78" s="131">
        <f>IFERROR(CA78/BW78,"-")</f>
        <v>0</v>
      </c>
      <c r="CC78" s="132"/>
      <c r="CD78" s="132"/>
      <c r="CE78" s="132"/>
      <c r="CF78" s="133"/>
      <c r="CG78" s="134">
        <f>IF(P78=0,"",IF(CF78=0,"",(CF78/P78)))</f>
        <v>0</v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0</v>
      </c>
      <c r="CP78" s="141">
        <v>0</v>
      </c>
      <c r="CQ78" s="141"/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80">
        <f>AB79</f>
        <v>1.725</v>
      </c>
      <c r="B79" s="203" t="s">
        <v>211</v>
      </c>
      <c r="C79" s="203"/>
      <c r="D79" s="203"/>
      <c r="E79" s="203"/>
      <c r="F79" s="203" t="s">
        <v>64</v>
      </c>
      <c r="G79" s="203" t="s">
        <v>212</v>
      </c>
      <c r="H79" s="90" t="s">
        <v>213</v>
      </c>
      <c r="I79" s="90" t="s">
        <v>163</v>
      </c>
      <c r="J79" s="188">
        <v>80000</v>
      </c>
      <c r="K79" s="81">
        <v>0</v>
      </c>
      <c r="L79" s="81">
        <v>0</v>
      </c>
      <c r="M79" s="81">
        <v>123</v>
      </c>
      <c r="N79" s="91">
        <v>6</v>
      </c>
      <c r="O79" s="92">
        <v>0</v>
      </c>
      <c r="P79" s="93">
        <f>N79+O79</f>
        <v>6</v>
      </c>
      <c r="Q79" s="82">
        <f>IFERROR(P79/M79,"-")</f>
        <v>0.048780487804878</v>
      </c>
      <c r="R79" s="81">
        <v>1</v>
      </c>
      <c r="S79" s="81">
        <v>3</v>
      </c>
      <c r="T79" s="82">
        <f>IFERROR(S79/(O79+P79),"-")</f>
        <v>0.5</v>
      </c>
      <c r="U79" s="182">
        <f>IFERROR(J79/SUM(P79:P80),"-")</f>
        <v>11428.571428571</v>
      </c>
      <c r="V79" s="84">
        <v>2</v>
      </c>
      <c r="W79" s="82">
        <f>IF(P79=0,"-",V79/P79)</f>
        <v>0.33333333333333</v>
      </c>
      <c r="X79" s="186">
        <v>138000</v>
      </c>
      <c r="Y79" s="187">
        <f>IFERROR(X79/P79,"-")</f>
        <v>23000</v>
      </c>
      <c r="Z79" s="187">
        <f>IFERROR(X79/V79,"-")</f>
        <v>69000</v>
      </c>
      <c r="AA79" s="188">
        <f>SUM(X79:X80)-SUM(J79:J80)</f>
        <v>58000</v>
      </c>
      <c r="AB79" s="85">
        <f>SUM(X79:X80)/SUM(J79:J80)</f>
        <v>1.725</v>
      </c>
      <c r="AC79" s="79"/>
      <c r="AD79" s="94"/>
      <c r="AE79" s="95">
        <f>IF(P79=0,"",IF(AD79=0,"",(AD79/P79)))</f>
        <v>0</v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/>
      <c r="AN79" s="101">
        <f>IF(P79=0,"",IF(AM79=0,"",(AM79/P79)))</f>
        <v>0</v>
      </c>
      <c r="AO79" s="100"/>
      <c r="AP79" s="102" t="str">
        <f>IFERROR(AP79/AM79,"-")</f>
        <v>-</v>
      </c>
      <c r="AQ79" s="103"/>
      <c r="AR79" s="104" t="str">
        <f>IFERROR(AQ79/AM79,"-")</f>
        <v>-</v>
      </c>
      <c r="AS79" s="105"/>
      <c r="AT79" s="105"/>
      <c r="AU79" s="105"/>
      <c r="AV79" s="106"/>
      <c r="AW79" s="107">
        <f>IF(P79=0,"",IF(AV79=0,"",(AV79/P79)))</f>
        <v>0</v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>
        <v>4</v>
      </c>
      <c r="BF79" s="113">
        <f>IF(P79=0,"",IF(BE79=0,"",(BE79/P79)))</f>
        <v>0.66666666666667</v>
      </c>
      <c r="BG79" s="112">
        <v>1</v>
      </c>
      <c r="BH79" s="114">
        <f>IFERROR(BG79/BE79,"-")</f>
        <v>0.25</v>
      </c>
      <c r="BI79" s="115">
        <v>55000</v>
      </c>
      <c r="BJ79" s="116">
        <f>IFERROR(BI79/BE79,"-")</f>
        <v>13750</v>
      </c>
      <c r="BK79" s="117"/>
      <c r="BL79" s="117"/>
      <c r="BM79" s="117">
        <v>1</v>
      </c>
      <c r="BN79" s="119">
        <v>2</v>
      </c>
      <c r="BO79" s="120">
        <f>IF(P79=0,"",IF(BN79=0,"",(BN79/P79)))</f>
        <v>0.33333333333333</v>
      </c>
      <c r="BP79" s="121">
        <v>1</v>
      </c>
      <c r="BQ79" s="122">
        <f>IFERROR(BP79/BN79,"-")</f>
        <v>0.5</v>
      </c>
      <c r="BR79" s="123">
        <v>83000</v>
      </c>
      <c r="BS79" s="124">
        <f>IFERROR(BR79/BN79,"-")</f>
        <v>41500</v>
      </c>
      <c r="BT79" s="125"/>
      <c r="BU79" s="125"/>
      <c r="BV79" s="125">
        <v>1</v>
      </c>
      <c r="BW79" s="126"/>
      <c r="BX79" s="127">
        <f>IF(P79=0,"",IF(BW79=0,"",(BW79/P79)))</f>
        <v>0</v>
      </c>
      <c r="BY79" s="128"/>
      <c r="BZ79" s="129" t="str">
        <f>IFERROR(BY79/BW79,"-")</f>
        <v>-</v>
      </c>
      <c r="CA79" s="130"/>
      <c r="CB79" s="131" t="str">
        <f>IFERROR(CA79/BW79,"-")</f>
        <v>-</v>
      </c>
      <c r="CC79" s="132"/>
      <c r="CD79" s="132"/>
      <c r="CE79" s="132"/>
      <c r="CF79" s="133"/>
      <c r="CG79" s="134">
        <f>IF(P79=0,"",IF(CF79=0,"",(CF79/P79)))</f>
        <v>0</v>
      </c>
      <c r="CH79" s="135"/>
      <c r="CI79" s="136" t="str">
        <f>IFERROR(CH79/CF79,"-")</f>
        <v>-</v>
      </c>
      <c r="CJ79" s="137"/>
      <c r="CK79" s="138" t="str">
        <f>IFERROR(CJ79/CF79,"-")</f>
        <v>-</v>
      </c>
      <c r="CL79" s="139"/>
      <c r="CM79" s="139"/>
      <c r="CN79" s="139"/>
      <c r="CO79" s="140">
        <v>2</v>
      </c>
      <c r="CP79" s="141">
        <v>138000</v>
      </c>
      <c r="CQ79" s="141">
        <v>83000</v>
      </c>
      <c r="CR79" s="141"/>
      <c r="CS79" s="142" t="str">
        <f>IF(AND(CQ79=0,CR79=0),"",IF(AND(CQ79&lt;=100000,CR79&lt;=100000),"",IF(CQ79/CP79&gt;0.7,"男高",IF(CR79/CP79&gt;0.7,"女高",""))))</f>
        <v/>
      </c>
    </row>
    <row r="80" spans="1:98">
      <c r="A80" s="80"/>
      <c r="B80" s="203" t="s">
        <v>214</v>
      </c>
      <c r="C80" s="203"/>
      <c r="D80" s="203"/>
      <c r="E80" s="203"/>
      <c r="F80" s="203" t="s">
        <v>82</v>
      </c>
      <c r="G80" s="203"/>
      <c r="H80" s="90"/>
      <c r="I80" s="90"/>
      <c r="J80" s="188"/>
      <c r="K80" s="81">
        <v>0</v>
      </c>
      <c r="L80" s="81">
        <v>0</v>
      </c>
      <c r="M80" s="81">
        <v>6</v>
      </c>
      <c r="N80" s="91">
        <v>1</v>
      </c>
      <c r="O80" s="92">
        <v>0</v>
      </c>
      <c r="P80" s="93">
        <f>N80+O80</f>
        <v>1</v>
      </c>
      <c r="Q80" s="82">
        <f>IFERROR(P80/M80,"-")</f>
        <v>0.16666666666667</v>
      </c>
      <c r="R80" s="81">
        <v>0</v>
      </c>
      <c r="S80" s="81">
        <v>0</v>
      </c>
      <c r="T80" s="82">
        <f>IFERROR(S80/(O80+P80),"-")</f>
        <v>0</v>
      </c>
      <c r="U80" s="182"/>
      <c r="V80" s="84">
        <v>0</v>
      </c>
      <c r="W80" s="82">
        <f>IF(P80=0,"-",V80/P80)</f>
        <v>0</v>
      </c>
      <c r="X80" s="186">
        <v>0</v>
      </c>
      <c r="Y80" s="187">
        <f>IFERROR(X80/P80,"-")</f>
        <v>0</v>
      </c>
      <c r="Z80" s="187" t="str">
        <f>IFERROR(X80/V80,"-")</f>
        <v>-</v>
      </c>
      <c r="AA80" s="188"/>
      <c r="AB80" s="85"/>
      <c r="AC80" s="79"/>
      <c r="AD80" s="94"/>
      <c r="AE80" s="95">
        <f>IF(P80=0,"",IF(AD80=0,"",(AD80/P80)))</f>
        <v>0</v>
      </c>
      <c r="AF80" s="94"/>
      <c r="AG80" s="96" t="str">
        <f>IFERROR(AF80/AD80,"-")</f>
        <v>-</v>
      </c>
      <c r="AH80" s="97"/>
      <c r="AI80" s="98" t="str">
        <f>IFERROR(AH80/AD80,"-")</f>
        <v>-</v>
      </c>
      <c r="AJ80" s="99"/>
      <c r="AK80" s="99"/>
      <c r="AL80" s="99"/>
      <c r="AM80" s="100"/>
      <c r="AN80" s="101">
        <f>IF(P80=0,"",IF(AM80=0,"",(AM80/P80)))</f>
        <v>0</v>
      </c>
      <c r="AO80" s="100"/>
      <c r="AP80" s="102" t="str">
        <f>IFERROR(AP80/AM80,"-")</f>
        <v>-</v>
      </c>
      <c r="AQ80" s="103"/>
      <c r="AR80" s="104" t="str">
        <f>IFERROR(AQ80/AM80,"-")</f>
        <v>-</v>
      </c>
      <c r="AS80" s="105"/>
      <c r="AT80" s="105"/>
      <c r="AU80" s="105"/>
      <c r="AV80" s="106"/>
      <c r="AW80" s="107">
        <f>IF(P80=0,"",IF(AV80=0,"",(AV80/P80)))</f>
        <v>0</v>
      </c>
      <c r="AX80" s="106"/>
      <c r="AY80" s="108" t="str">
        <f>IFERROR(AX80/AV80,"-")</f>
        <v>-</v>
      </c>
      <c r="AZ80" s="109"/>
      <c r="BA80" s="110" t="str">
        <f>IFERROR(AZ80/AV80,"-")</f>
        <v>-</v>
      </c>
      <c r="BB80" s="111"/>
      <c r="BC80" s="111"/>
      <c r="BD80" s="111"/>
      <c r="BE80" s="112"/>
      <c r="BF80" s="113">
        <f>IF(P80=0,"",IF(BE80=0,"",(BE80/P80)))</f>
        <v>0</v>
      </c>
      <c r="BG80" s="112"/>
      <c r="BH80" s="114" t="str">
        <f>IFERROR(BG80/BE80,"-")</f>
        <v>-</v>
      </c>
      <c r="BI80" s="115"/>
      <c r="BJ80" s="116" t="str">
        <f>IFERROR(BI80/BE80,"-")</f>
        <v>-</v>
      </c>
      <c r="BK80" s="117"/>
      <c r="BL80" s="117"/>
      <c r="BM80" s="117"/>
      <c r="BN80" s="119"/>
      <c r="BO80" s="120">
        <f>IF(P80=0,"",IF(BN80=0,"",(BN80/P80)))</f>
        <v>0</v>
      </c>
      <c r="BP80" s="121"/>
      <c r="BQ80" s="122" t="str">
        <f>IFERROR(BP80/BN80,"-")</f>
        <v>-</v>
      </c>
      <c r="BR80" s="123"/>
      <c r="BS80" s="124" t="str">
        <f>IFERROR(BR80/BN80,"-")</f>
        <v>-</v>
      </c>
      <c r="BT80" s="125"/>
      <c r="BU80" s="125"/>
      <c r="BV80" s="125"/>
      <c r="BW80" s="126">
        <v>1</v>
      </c>
      <c r="BX80" s="127">
        <f>IF(P80=0,"",IF(BW80=0,"",(BW80/P80)))</f>
        <v>1</v>
      </c>
      <c r="BY80" s="128"/>
      <c r="BZ80" s="129">
        <f>IFERROR(BY80/BW80,"-")</f>
        <v>0</v>
      </c>
      <c r="CA80" s="130"/>
      <c r="CB80" s="131">
        <f>IFERROR(CA80/BW80,"-")</f>
        <v>0</v>
      </c>
      <c r="CC80" s="132"/>
      <c r="CD80" s="132"/>
      <c r="CE80" s="132"/>
      <c r="CF80" s="133"/>
      <c r="CG80" s="134">
        <f>IF(P80=0,"",IF(CF80=0,"",(CF80/P80)))</f>
        <v>0</v>
      </c>
      <c r="CH80" s="135"/>
      <c r="CI80" s="136" t="str">
        <f>IFERROR(CH80/CF80,"-")</f>
        <v>-</v>
      </c>
      <c r="CJ80" s="137"/>
      <c r="CK80" s="138" t="str">
        <f>IFERROR(CJ80/CF80,"-")</f>
        <v>-</v>
      </c>
      <c r="CL80" s="139"/>
      <c r="CM80" s="139"/>
      <c r="CN80" s="139"/>
      <c r="CO80" s="140">
        <v>0</v>
      </c>
      <c r="CP80" s="141">
        <v>0</v>
      </c>
      <c r="CQ80" s="141"/>
      <c r="CR80" s="141"/>
      <c r="CS80" s="142" t="str">
        <f>IF(AND(CQ80=0,CR80=0),"",IF(AND(CQ80&lt;=100000,CR80&lt;=100000),"",IF(CQ80/CP80&gt;0.7,"男高",IF(CR80/CP80&gt;0.7,"女高",""))))</f>
        <v/>
      </c>
    </row>
    <row r="81" spans="1:98">
      <c r="A81" s="30"/>
      <c r="B81" s="87"/>
      <c r="C81" s="88"/>
      <c r="D81" s="88"/>
      <c r="E81" s="88"/>
      <c r="F81" s="89"/>
      <c r="G81" s="90"/>
      <c r="H81" s="90"/>
      <c r="I81" s="90"/>
      <c r="J81" s="192"/>
      <c r="K81" s="34"/>
      <c r="L81" s="34"/>
      <c r="M81" s="31"/>
      <c r="N81" s="23"/>
      <c r="O81" s="23"/>
      <c r="P81" s="23"/>
      <c r="Q81" s="33"/>
      <c r="R81" s="32"/>
      <c r="S81" s="23"/>
      <c r="T81" s="32"/>
      <c r="U81" s="183"/>
      <c r="V81" s="25"/>
      <c r="W81" s="25"/>
      <c r="X81" s="189"/>
      <c r="Y81" s="189"/>
      <c r="Z81" s="189"/>
      <c r="AA81" s="189"/>
      <c r="AB81" s="33"/>
      <c r="AC81" s="59"/>
      <c r="AD81" s="63"/>
      <c r="AE81" s="64"/>
      <c r="AF81" s="63"/>
      <c r="AG81" s="67"/>
      <c r="AH81" s="68"/>
      <c r="AI81" s="69"/>
      <c r="AJ81" s="70"/>
      <c r="AK81" s="70"/>
      <c r="AL81" s="70"/>
      <c r="AM81" s="63"/>
      <c r="AN81" s="64"/>
      <c r="AO81" s="63"/>
      <c r="AP81" s="67"/>
      <c r="AQ81" s="68"/>
      <c r="AR81" s="69"/>
      <c r="AS81" s="70"/>
      <c r="AT81" s="70"/>
      <c r="AU81" s="70"/>
      <c r="AV81" s="63"/>
      <c r="AW81" s="64"/>
      <c r="AX81" s="63"/>
      <c r="AY81" s="67"/>
      <c r="AZ81" s="68"/>
      <c r="BA81" s="69"/>
      <c r="BB81" s="70"/>
      <c r="BC81" s="70"/>
      <c r="BD81" s="70"/>
      <c r="BE81" s="63"/>
      <c r="BF81" s="64"/>
      <c r="BG81" s="63"/>
      <c r="BH81" s="67"/>
      <c r="BI81" s="68"/>
      <c r="BJ81" s="69"/>
      <c r="BK81" s="70"/>
      <c r="BL81" s="70"/>
      <c r="BM81" s="70"/>
      <c r="BN81" s="65"/>
      <c r="BO81" s="66"/>
      <c r="BP81" s="63"/>
      <c r="BQ81" s="67"/>
      <c r="BR81" s="68"/>
      <c r="BS81" s="69"/>
      <c r="BT81" s="70"/>
      <c r="BU81" s="70"/>
      <c r="BV81" s="70"/>
      <c r="BW81" s="65"/>
      <c r="BX81" s="66"/>
      <c r="BY81" s="63"/>
      <c r="BZ81" s="67"/>
      <c r="CA81" s="68"/>
      <c r="CB81" s="69"/>
      <c r="CC81" s="70"/>
      <c r="CD81" s="70"/>
      <c r="CE81" s="70"/>
      <c r="CF81" s="65"/>
      <c r="CG81" s="66"/>
      <c r="CH81" s="63"/>
      <c r="CI81" s="67"/>
      <c r="CJ81" s="68"/>
      <c r="CK81" s="69"/>
      <c r="CL81" s="70"/>
      <c r="CM81" s="70"/>
      <c r="CN81" s="70"/>
      <c r="CO81" s="71"/>
      <c r="CP81" s="68"/>
      <c r="CQ81" s="68"/>
      <c r="CR81" s="68"/>
      <c r="CS81" s="72"/>
    </row>
    <row r="82" spans="1:98">
      <c r="A82" s="30"/>
      <c r="B82" s="37"/>
      <c r="C82" s="21"/>
      <c r="D82" s="21"/>
      <c r="E82" s="21"/>
      <c r="F82" s="22"/>
      <c r="G82" s="36"/>
      <c r="H82" s="36"/>
      <c r="I82" s="75"/>
      <c r="J82" s="193"/>
      <c r="K82" s="34"/>
      <c r="L82" s="34"/>
      <c r="M82" s="31"/>
      <c r="N82" s="23"/>
      <c r="O82" s="23"/>
      <c r="P82" s="23"/>
      <c r="Q82" s="33"/>
      <c r="R82" s="32"/>
      <c r="S82" s="23"/>
      <c r="T82" s="32"/>
      <c r="U82" s="183"/>
      <c r="V82" s="25"/>
      <c r="W82" s="25"/>
      <c r="X82" s="189"/>
      <c r="Y82" s="189"/>
      <c r="Z82" s="189"/>
      <c r="AA82" s="189"/>
      <c r="AB82" s="33"/>
      <c r="AC82" s="61"/>
      <c r="AD82" s="63"/>
      <c r="AE82" s="64"/>
      <c r="AF82" s="63"/>
      <c r="AG82" s="67"/>
      <c r="AH82" s="68"/>
      <c r="AI82" s="69"/>
      <c r="AJ82" s="70"/>
      <c r="AK82" s="70"/>
      <c r="AL82" s="70"/>
      <c r="AM82" s="63"/>
      <c r="AN82" s="64"/>
      <c r="AO82" s="63"/>
      <c r="AP82" s="67"/>
      <c r="AQ82" s="68"/>
      <c r="AR82" s="69"/>
      <c r="AS82" s="70"/>
      <c r="AT82" s="70"/>
      <c r="AU82" s="70"/>
      <c r="AV82" s="63"/>
      <c r="AW82" s="64"/>
      <c r="AX82" s="63"/>
      <c r="AY82" s="67"/>
      <c r="AZ82" s="68"/>
      <c r="BA82" s="69"/>
      <c r="BB82" s="70"/>
      <c r="BC82" s="70"/>
      <c r="BD82" s="70"/>
      <c r="BE82" s="63"/>
      <c r="BF82" s="64"/>
      <c r="BG82" s="63"/>
      <c r="BH82" s="67"/>
      <c r="BI82" s="68"/>
      <c r="BJ82" s="69"/>
      <c r="BK82" s="70"/>
      <c r="BL82" s="70"/>
      <c r="BM82" s="70"/>
      <c r="BN82" s="65"/>
      <c r="BO82" s="66"/>
      <c r="BP82" s="63"/>
      <c r="BQ82" s="67"/>
      <c r="BR82" s="68"/>
      <c r="BS82" s="69"/>
      <c r="BT82" s="70"/>
      <c r="BU82" s="70"/>
      <c r="BV82" s="70"/>
      <c r="BW82" s="65"/>
      <c r="BX82" s="66"/>
      <c r="BY82" s="63"/>
      <c r="BZ82" s="67"/>
      <c r="CA82" s="68"/>
      <c r="CB82" s="69"/>
      <c r="CC82" s="70"/>
      <c r="CD82" s="70"/>
      <c r="CE82" s="70"/>
      <c r="CF82" s="65"/>
      <c r="CG82" s="66"/>
      <c r="CH82" s="63"/>
      <c r="CI82" s="67"/>
      <c r="CJ82" s="68"/>
      <c r="CK82" s="69"/>
      <c r="CL82" s="70"/>
      <c r="CM82" s="70"/>
      <c r="CN82" s="70"/>
      <c r="CO82" s="71"/>
      <c r="CP82" s="68"/>
      <c r="CQ82" s="68"/>
      <c r="CR82" s="68"/>
      <c r="CS82" s="72"/>
    </row>
    <row r="83" spans="1:98">
      <c r="A83" s="19">
        <f>AB83</f>
        <v>1.0180833333333</v>
      </c>
      <c r="B83" s="39"/>
      <c r="C83" s="39"/>
      <c r="D83" s="39"/>
      <c r="E83" s="39"/>
      <c r="F83" s="39"/>
      <c r="G83" s="40" t="s">
        <v>215</v>
      </c>
      <c r="H83" s="40"/>
      <c r="I83" s="40"/>
      <c r="J83" s="190">
        <f>SUM(J6:J82)</f>
        <v>6000000</v>
      </c>
      <c r="K83" s="41">
        <f>SUM(K6:K82)</f>
        <v>0</v>
      </c>
      <c r="L83" s="41">
        <f>SUM(L6:L82)</f>
        <v>0</v>
      </c>
      <c r="M83" s="41">
        <f>SUM(M6:M82)</f>
        <v>3322</v>
      </c>
      <c r="N83" s="41">
        <f>SUM(N6:N82)</f>
        <v>508</v>
      </c>
      <c r="O83" s="41">
        <f>SUM(O6:O82)</f>
        <v>2</v>
      </c>
      <c r="P83" s="41">
        <f>SUM(P6:P82)</f>
        <v>510</v>
      </c>
      <c r="Q83" s="42">
        <f>IFERROR(P83/M83,"-")</f>
        <v>0.15352197471403</v>
      </c>
      <c r="R83" s="78">
        <f>SUM(R6:R82)</f>
        <v>37</v>
      </c>
      <c r="S83" s="78">
        <f>SUM(S6:S82)</f>
        <v>131</v>
      </c>
      <c r="T83" s="42">
        <f>IFERROR(R83/P83,"-")</f>
        <v>0.072549019607843</v>
      </c>
      <c r="U83" s="184">
        <f>IFERROR(J83/P83,"-")</f>
        <v>11764.705882353</v>
      </c>
      <c r="V83" s="44">
        <f>SUM(V6:V82)</f>
        <v>131</v>
      </c>
      <c r="W83" s="42">
        <f>IFERROR(V83/P83,"-")</f>
        <v>0.25686274509804</v>
      </c>
      <c r="X83" s="190">
        <f>SUM(X6:X82)</f>
        <v>6108500</v>
      </c>
      <c r="Y83" s="190">
        <f>IFERROR(X83/P83,"-")</f>
        <v>11977.450980392</v>
      </c>
      <c r="Z83" s="190">
        <f>IFERROR(X83/V83,"-")</f>
        <v>46629.770992366</v>
      </c>
      <c r="AA83" s="190">
        <f>X83-J83</f>
        <v>108500</v>
      </c>
      <c r="AB83" s="47">
        <f>X83/J83</f>
        <v>1.0180833333333</v>
      </c>
      <c r="AC83" s="60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62"/>
      <c r="BU83" s="62"/>
      <c r="BV83" s="62"/>
      <c r="BW83" s="62"/>
      <c r="BX83" s="62"/>
      <c r="BY83" s="62"/>
      <c r="BZ83" s="62"/>
      <c r="CA83" s="62"/>
      <c r="CB83" s="62"/>
      <c r="CC83" s="62"/>
      <c r="CD83" s="62"/>
      <c r="CE83" s="62"/>
      <c r="CF83" s="62"/>
      <c r="CG83" s="62"/>
      <c r="CH83" s="62"/>
      <c r="CI83" s="62"/>
      <c r="CJ83" s="62"/>
      <c r="CK83" s="62"/>
      <c r="CL83" s="62"/>
      <c r="CM83" s="62"/>
      <c r="CN83" s="62"/>
      <c r="CO83" s="62"/>
      <c r="CP83" s="62"/>
      <c r="CQ83" s="62"/>
      <c r="CR83" s="62"/>
      <c r="CS83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30"/>
    <mergeCell ref="J23:J30"/>
    <mergeCell ref="U23:U30"/>
    <mergeCell ref="AA23:AA30"/>
    <mergeCell ref="AB23:AB30"/>
    <mergeCell ref="A31:A34"/>
    <mergeCell ref="J31:J34"/>
    <mergeCell ref="U31:U34"/>
    <mergeCell ref="AA31:AA34"/>
    <mergeCell ref="AB31:AB34"/>
    <mergeCell ref="A35:A38"/>
    <mergeCell ref="J35:J38"/>
    <mergeCell ref="U35:U38"/>
    <mergeCell ref="AA35:AA38"/>
    <mergeCell ref="AB35:AB38"/>
    <mergeCell ref="A39:A40"/>
    <mergeCell ref="J39:J40"/>
    <mergeCell ref="U39:U40"/>
    <mergeCell ref="AA39:AA40"/>
    <mergeCell ref="AB39:AB40"/>
    <mergeCell ref="A41:A44"/>
    <mergeCell ref="J41:J44"/>
    <mergeCell ref="U41:U44"/>
    <mergeCell ref="AA41:AA44"/>
    <mergeCell ref="AB41:AB44"/>
    <mergeCell ref="A45:A48"/>
    <mergeCell ref="J45:J48"/>
    <mergeCell ref="U45:U48"/>
    <mergeCell ref="AA45:AA48"/>
    <mergeCell ref="AB45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6"/>
    <mergeCell ref="J65:J66"/>
    <mergeCell ref="U65:U66"/>
    <mergeCell ref="AA65:AA66"/>
    <mergeCell ref="AB65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  <mergeCell ref="A71:A72"/>
    <mergeCell ref="J71:J72"/>
    <mergeCell ref="U71:U72"/>
    <mergeCell ref="AA71:AA72"/>
    <mergeCell ref="AB71:AB72"/>
    <mergeCell ref="A73:A74"/>
    <mergeCell ref="J73:J74"/>
    <mergeCell ref="U73:U74"/>
    <mergeCell ref="AA73:AA74"/>
    <mergeCell ref="AB73:AB74"/>
    <mergeCell ref="A75:A76"/>
    <mergeCell ref="J75:J76"/>
    <mergeCell ref="U75:U76"/>
    <mergeCell ref="AA75:AA76"/>
    <mergeCell ref="AB75:AB76"/>
    <mergeCell ref="A77:A78"/>
    <mergeCell ref="J77:J78"/>
    <mergeCell ref="U77:U78"/>
    <mergeCell ref="AA77:AA78"/>
    <mergeCell ref="AB77:AB78"/>
    <mergeCell ref="A79:A80"/>
    <mergeCell ref="J79:J80"/>
    <mergeCell ref="U79:U80"/>
    <mergeCell ref="AA79:AA80"/>
    <mergeCell ref="AB79:AB80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216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</v>
      </c>
      <c r="B6" s="203" t="s">
        <v>217</v>
      </c>
      <c r="C6" s="203" t="s">
        <v>218</v>
      </c>
      <c r="D6" s="203" t="s">
        <v>114</v>
      </c>
      <c r="E6" s="203" t="s">
        <v>63</v>
      </c>
      <c r="F6" s="203" t="s">
        <v>64</v>
      </c>
      <c r="G6" s="203" t="s">
        <v>219</v>
      </c>
      <c r="H6" s="90" t="s">
        <v>220</v>
      </c>
      <c r="I6" s="90" t="s">
        <v>221</v>
      </c>
      <c r="J6" s="188">
        <v>90000</v>
      </c>
      <c r="K6" s="81">
        <v>0</v>
      </c>
      <c r="L6" s="81">
        <v>0</v>
      </c>
      <c r="M6" s="81">
        <v>31</v>
      </c>
      <c r="N6" s="91">
        <v>2</v>
      </c>
      <c r="O6" s="92">
        <v>0</v>
      </c>
      <c r="P6" s="93">
        <f>N6+O6</f>
        <v>2</v>
      </c>
      <c r="Q6" s="82">
        <f>IFERROR(P6/M6,"-")</f>
        <v>0.064516129032258</v>
      </c>
      <c r="R6" s="81">
        <v>0</v>
      </c>
      <c r="S6" s="81">
        <v>0</v>
      </c>
      <c r="T6" s="82">
        <f>IFERROR(S6/(O6+P6),"-")</f>
        <v>0</v>
      </c>
      <c r="U6" s="182">
        <f>IFERROR(J6/SUM(P6:P7),"-")</f>
        <v>30000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-90000</v>
      </c>
      <c r="AB6" s="85">
        <f>SUM(X6:X7)/SUM(J6:J7)</f>
        <v>0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1</v>
      </c>
      <c r="BO6" s="120">
        <f>IF(P6=0,"",IF(BN6=0,"",(BN6/P6)))</f>
        <v>0.5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0.5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222</v>
      </c>
      <c r="C7" s="203"/>
      <c r="D7" s="203"/>
      <c r="E7" s="203"/>
      <c r="F7" s="203" t="s">
        <v>82</v>
      </c>
      <c r="G7" s="203"/>
      <c r="H7" s="90"/>
      <c r="I7" s="90"/>
      <c r="J7" s="188"/>
      <c r="K7" s="81">
        <v>0</v>
      </c>
      <c r="L7" s="81">
        <v>0</v>
      </c>
      <c r="M7" s="81">
        <v>3</v>
      </c>
      <c r="N7" s="91">
        <v>1</v>
      </c>
      <c r="O7" s="92">
        <v>0</v>
      </c>
      <c r="P7" s="93">
        <f>N7+O7</f>
        <v>1</v>
      </c>
      <c r="Q7" s="82">
        <f>IFERROR(P7/M7,"-")</f>
        <v>0.33333333333333</v>
      </c>
      <c r="R7" s="81">
        <v>0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1</v>
      </c>
      <c r="BO7" s="120">
        <f>IF(P7=0,"",IF(BN7=0,"",(BN7/P7)))</f>
        <v>1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6.1</v>
      </c>
      <c r="B8" s="203" t="s">
        <v>223</v>
      </c>
      <c r="C8" s="203" t="s">
        <v>224</v>
      </c>
      <c r="D8" s="203" t="s">
        <v>225</v>
      </c>
      <c r="E8" s="203" t="s">
        <v>63</v>
      </c>
      <c r="F8" s="203" t="s">
        <v>64</v>
      </c>
      <c r="G8" s="203" t="s">
        <v>226</v>
      </c>
      <c r="H8" s="90" t="s">
        <v>227</v>
      </c>
      <c r="I8" s="90" t="s">
        <v>163</v>
      </c>
      <c r="J8" s="188">
        <v>200000</v>
      </c>
      <c r="K8" s="81">
        <v>0</v>
      </c>
      <c r="L8" s="81">
        <v>0</v>
      </c>
      <c r="M8" s="81">
        <v>132</v>
      </c>
      <c r="N8" s="91">
        <v>14</v>
      </c>
      <c r="O8" s="92">
        <v>0</v>
      </c>
      <c r="P8" s="93">
        <f>N8+O8</f>
        <v>14</v>
      </c>
      <c r="Q8" s="82">
        <f>IFERROR(P8/M8,"-")</f>
        <v>0.10606060606061</v>
      </c>
      <c r="R8" s="81">
        <v>1</v>
      </c>
      <c r="S8" s="81">
        <v>1</v>
      </c>
      <c r="T8" s="82">
        <f>IFERROR(S8/(O8+P8),"-")</f>
        <v>0.071428571428571</v>
      </c>
      <c r="U8" s="182">
        <f>IFERROR(J8/SUM(P8:P9),"-")</f>
        <v>6896.5517241379</v>
      </c>
      <c r="V8" s="84">
        <v>3</v>
      </c>
      <c r="W8" s="82">
        <f>IF(P8=0,"-",V8/P8)</f>
        <v>0.21428571428571</v>
      </c>
      <c r="X8" s="186">
        <v>72000</v>
      </c>
      <c r="Y8" s="187">
        <f>IFERROR(X8/P8,"-")</f>
        <v>5142.8571428571</v>
      </c>
      <c r="Z8" s="187">
        <f>IFERROR(X8/V8,"-")</f>
        <v>24000</v>
      </c>
      <c r="AA8" s="188">
        <f>SUM(X8:X9)-SUM(J8:J9)</f>
        <v>1020000</v>
      </c>
      <c r="AB8" s="85">
        <f>SUM(X8:X9)/SUM(J8:J9)</f>
        <v>6.1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2</v>
      </c>
      <c r="AN8" s="101">
        <f>IF(P8=0,"",IF(AM8=0,"",(AM8/P8)))</f>
        <v>0.14285714285714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</v>
      </c>
      <c r="AW8" s="107">
        <f>IF(P8=0,"",IF(AV8=0,"",(AV8/P8)))</f>
        <v>0.071428571428571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4</v>
      </c>
      <c r="BF8" s="113">
        <f>IF(P8=0,"",IF(BE8=0,"",(BE8/P8)))</f>
        <v>0.28571428571429</v>
      </c>
      <c r="BG8" s="112">
        <v>1</v>
      </c>
      <c r="BH8" s="114">
        <f>IFERROR(BG8/BE8,"-")</f>
        <v>0.25</v>
      </c>
      <c r="BI8" s="115">
        <v>5000</v>
      </c>
      <c r="BJ8" s="116">
        <f>IFERROR(BI8/BE8,"-")</f>
        <v>1250</v>
      </c>
      <c r="BK8" s="117">
        <v>1</v>
      </c>
      <c r="BL8" s="117"/>
      <c r="BM8" s="117"/>
      <c r="BN8" s="119">
        <v>3</v>
      </c>
      <c r="BO8" s="120">
        <f>IF(P8=0,"",IF(BN8=0,"",(BN8/P8)))</f>
        <v>0.21428571428571</v>
      </c>
      <c r="BP8" s="121">
        <v>1</v>
      </c>
      <c r="BQ8" s="122">
        <f>IFERROR(BP8/BN8,"-")</f>
        <v>0.33333333333333</v>
      </c>
      <c r="BR8" s="123">
        <v>4000</v>
      </c>
      <c r="BS8" s="124">
        <f>IFERROR(BR8/BN8,"-")</f>
        <v>1333.3333333333</v>
      </c>
      <c r="BT8" s="125"/>
      <c r="BU8" s="125">
        <v>1</v>
      </c>
      <c r="BV8" s="125"/>
      <c r="BW8" s="126">
        <v>3</v>
      </c>
      <c r="BX8" s="127">
        <f>IF(P8=0,"",IF(BW8=0,"",(BW8/P8)))</f>
        <v>0.21428571428571</v>
      </c>
      <c r="BY8" s="128">
        <v>1</v>
      </c>
      <c r="BZ8" s="129">
        <f>IFERROR(BY8/BW8,"-")</f>
        <v>0.33333333333333</v>
      </c>
      <c r="CA8" s="130">
        <v>63000</v>
      </c>
      <c r="CB8" s="131">
        <f>IFERROR(CA8/BW8,"-")</f>
        <v>21000</v>
      </c>
      <c r="CC8" s="132"/>
      <c r="CD8" s="132"/>
      <c r="CE8" s="132">
        <v>1</v>
      </c>
      <c r="CF8" s="133">
        <v>1</v>
      </c>
      <c r="CG8" s="134">
        <f>IF(P8=0,"",IF(CF8=0,"",(CF8/P8)))</f>
        <v>0.071428571428571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3</v>
      </c>
      <c r="CP8" s="141">
        <v>72000</v>
      </c>
      <c r="CQ8" s="141">
        <v>63000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228</v>
      </c>
      <c r="C9" s="203"/>
      <c r="D9" s="203"/>
      <c r="E9" s="203"/>
      <c r="F9" s="203" t="s">
        <v>82</v>
      </c>
      <c r="G9" s="203"/>
      <c r="H9" s="90"/>
      <c r="I9" s="90"/>
      <c r="J9" s="188"/>
      <c r="K9" s="81">
        <v>0</v>
      </c>
      <c r="L9" s="81">
        <v>0</v>
      </c>
      <c r="M9" s="81">
        <v>39</v>
      </c>
      <c r="N9" s="91">
        <v>15</v>
      </c>
      <c r="O9" s="92">
        <v>0</v>
      </c>
      <c r="P9" s="93">
        <f>N9+O9</f>
        <v>15</v>
      </c>
      <c r="Q9" s="82">
        <f>IFERROR(P9/M9,"-")</f>
        <v>0.38461538461538</v>
      </c>
      <c r="R9" s="81">
        <v>3</v>
      </c>
      <c r="S9" s="81">
        <v>2</v>
      </c>
      <c r="T9" s="82">
        <f>IFERROR(S9/(O9+P9),"-")</f>
        <v>0.13333333333333</v>
      </c>
      <c r="U9" s="182"/>
      <c r="V9" s="84">
        <v>5</v>
      </c>
      <c r="W9" s="82">
        <f>IF(P9=0,"-",V9/P9)</f>
        <v>0.33333333333333</v>
      </c>
      <c r="X9" s="186">
        <v>1148000</v>
      </c>
      <c r="Y9" s="187">
        <f>IFERROR(X9/P9,"-")</f>
        <v>76533.333333333</v>
      </c>
      <c r="Z9" s="187">
        <f>IFERROR(X9/V9,"-")</f>
        <v>229600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3</v>
      </c>
      <c r="BF9" s="113">
        <f>IF(P9=0,"",IF(BE9=0,"",(BE9/P9)))</f>
        <v>0.2</v>
      </c>
      <c r="BG9" s="112">
        <v>1</v>
      </c>
      <c r="BH9" s="114">
        <f>IFERROR(BG9/BE9,"-")</f>
        <v>0.33333333333333</v>
      </c>
      <c r="BI9" s="115">
        <v>3000</v>
      </c>
      <c r="BJ9" s="116">
        <f>IFERROR(BI9/BE9,"-")</f>
        <v>1000</v>
      </c>
      <c r="BK9" s="117">
        <v>1</v>
      </c>
      <c r="BL9" s="117"/>
      <c r="BM9" s="117"/>
      <c r="BN9" s="119">
        <v>5</v>
      </c>
      <c r="BO9" s="120">
        <f>IF(P9=0,"",IF(BN9=0,"",(BN9/P9)))</f>
        <v>0.33333333333333</v>
      </c>
      <c r="BP9" s="121">
        <v>1</v>
      </c>
      <c r="BQ9" s="122">
        <f>IFERROR(BP9/BN9,"-")</f>
        <v>0.2</v>
      </c>
      <c r="BR9" s="123">
        <v>191000</v>
      </c>
      <c r="BS9" s="124">
        <f>IFERROR(BR9/BN9,"-")</f>
        <v>38200</v>
      </c>
      <c r="BT9" s="125"/>
      <c r="BU9" s="125"/>
      <c r="BV9" s="125">
        <v>1</v>
      </c>
      <c r="BW9" s="126">
        <v>6</v>
      </c>
      <c r="BX9" s="127">
        <f>IF(P9=0,"",IF(BW9=0,"",(BW9/P9)))</f>
        <v>0.4</v>
      </c>
      <c r="BY9" s="128">
        <v>3</v>
      </c>
      <c r="BZ9" s="129">
        <f>IFERROR(BY9/BW9,"-")</f>
        <v>0.5</v>
      </c>
      <c r="CA9" s="130">
        <v>954000</v>
      </c>
      <c r="CB9" s="131">
        <f>IFERROR(CA9/BW9,"-")</f>
        <v>159000</v>
      </c>
      <c r="CC9" s="132"/>
      <c r="CD9" s="132"/>
      <c r="CE9" s="132">
        <v>3</v>
      </c>
      <c r="CF9" s="133">
        <v>1</v>
      </c>
      <c r="CG9" s="134">
        <f>IF(P9=0,"",IF(CF9=0,"",(CF9/P9)))</f>
        <v>0.066666666666667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5</v>
      </c>
      <c r="CP9" s="141">
        <v>1148000</v>
      </c>
      <c r="CQ9" s="141">
        <v>463000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4.2068965517241</v>
      </c>
      <c r="B12" s="39"/>
      <c r="C12" s="39"/>
      <c r="D12" s="39"/>
      <c r="E12" s="39"/>
      <c r="F12" s="39"/>
      <c r="G12" s="40" t="s">
        <v>229</v>
      </c>
      <c r="H12" s="40"/>
      <c r="I12" s="40"/>
      <c r="J12" s="190">
        <f>SUM(J6:J11)</f>
        <v>290000</v>
      </c>
      <c r="K12" s="41">
        <f>SUM(K6:K11)</f>
        <v>0</v>
      </c>
      <c r="L12" s="41">
        <f>SUM(L6:L11)</f>
        <v>0</v>
      </c>
      <c r="M12" s="41">
        <f>SUM(M6:M11)</f>
        <v>205</v>
      </c>
      <c r="N12" s="41">
        <f>SUM(N6:N11)</f>
        <v>32</v>
      </c>
      <c r="O12" s="41">
        <f>SUM(O6:O11)</f>
        <v>0</v>
      </c>
      <c r="P12" s="41">
        <f>SUM(P6:P11)</f>
        <v>32</v>
      </c>
      <c r="Q12" s="42">
        <f>IFERROR(P12/M12,"-")</f>
        <v>0.15609756097561</v>
      </c>
      <c r="R12" s="78">
        <f>SUM(R6:R11)</f>
        <v>4</v>
      </c>
      <c r="S12" s="78">
        <f>SUM(S6:S11)</f>
        <v>3</v>
      </c>
      <c r="T12" s="42">
        <f>IFERROR(R12/P12,"-")</f>
        <v>0.125</v>
      </c>
      <c r="U12" s="184">
        <f>IFERROR(J12/P12,"-")</f>
        <v>9062.5</v>
      </c>
      <c r="V12" s="44">
        <f>SUM(V6:V11)</f>
        <v>8</v>
      </c>
      <c r="W12" s="42">
        <f>IFERROR(V12/P12,"-")</f>
        <v>0.25</v>
      </c>
      <c r="X12" s="190">
        <f>SUM(X6:X11)</f>
        <v>1220000</v>
      </c>
      <c r="Y12" s="190">
        <f>IFERROR(X12/P12,"-")</f>
        <v>38125</v>
      </c>
      <c r="Z12" s="190">
        <f>IFERROR(X12/V12,"-")</f>
        <v>152500</v>
      </c>
      <c r="AA12" s="190">
        <f>X12-J12</f>
        <v>930000</v>
      </c>
      <c r="AB12" s="47">
        <f>X12/J12</f>
        <v>4.2068965517241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