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<sst xmlns="http://schemas.openxmlformats.org/spreadsheetml/2006/main" uniqueCount="251">
  <si>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</si>
  <si>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</si>
  <si>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</si>
  <si>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</si>
  <si>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</si>
  <si>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</si>
  <si>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</si>
  <si>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</si>
  <si>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</si>
  <si>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</si>
  <si>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</si>
  <si>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</si>
  <si>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</si>
  <si>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</si>
  <si>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</si>
  <si>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</si>
  <si>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</si>
  <si>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</si>
  <si>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</si>
  <si>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</si>
  <si>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</si>
  <si>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</si>
  <si>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</si>
  <si>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</si>
  <si>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</si>
  <si>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</si>
  <si>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</si>
  <si>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</si>
  <si>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</si>
  <si>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</si>
  <si>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</si>
  <si>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</si>
  <si>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</si>
  <si>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</si>
  <si>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</si>
  <si>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</si>
  <si>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</si>
  <si>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</si>
  <si>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</si>
  <si>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</si>
  <si>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</si>
  <si>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</si>
  <si>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</si>
  <si>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</si>
  <si>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</si>
  <si>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</si>
  <si>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</si>
  <si>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</si>
  <si>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</si>
  <si>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</si>
  <si>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</si>
  <si>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</si>
  <si>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</si>
  <si>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</si>
  <si>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</si>
  <si>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</si>
  <si>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</si>
  <si>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</si>
  <si>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</si>
  <si>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</si>
  <si>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</si>
  <si>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sms_u849</t>
  </si>
  <si>
    <t>※女性からナンパしてほしい版風</t>
  </si>
  <si>
    <t>「もう５０代の熟女だけど、試しに付き合ってみる？」キャッチ</t>
  </si>
  <si>
    <t>i34</t>
  </si>
  <si>
    <t>スポニチ関東</t>
  </si>
  <si>
    <t>4C終面全5段</t>
  </si>
  <si>
    <t>1月19日(土)</t>
  </si>
  <si>
    <t>sms_u850</t>
  </si>
  <si>
    <t>スポニチ関西</t>
  </si>
  <si>
    <t>sms_u851</t>
  </si>
  <si>
    <t>スポニチ西部</t>
  </si>
  <si>
    <t>sms_u852</t>
  </si>
  <si>
    <t>スポニチ北海道</t>
  </si>
  <si>
    <t>smss1400</t>
  </si>
  <si>
    <t>※女性からナンパしてほしい版風 (空電共通)</t>
  </si>
  <si>
    <t>「もう５０代の熟女だけど、試しに付き合ってみる？」キャッチ (空電共通)</t>
  </si>
  <si>
    <t>空電(共通)</t>
  </si>
  <si>
    <t>sms_u853</t>
  </si>
  <si>
    <t>サンスポ関東</t>
  </si>
  <si>
    <t>1月12日(土)</t>
  </si>
  <si>
    <t>smss1401</t>
  </si>
  <si>
    <t>空電</t>
  </si>
  <si>
    <t>sms_u854</t>
  </si>
  <si>
    <t>※雑誌版</t>
  </si>
  <si>
    <t>「求む！」キャッチ</t>
  </si>
  <si>
    <t>GOGO(i31)</t>
  </si>
  <si>
    <t>サンスポ関西</t>
  </si>
  <si>
    <t>全5段</t>
  </si>
  <si>
    <t>1月14日(月)</t>
  </si>
  <si>
    <t>smss1402</t>
  </si>
  <si>
    <t>sms_u855</t>
  </si>
  <si>
    <t>★女性からナンパしてほしい版風</t>
  </si>
  <si>
    <t>「メールより電話が簡単！ 女性から誘われて意気投合！」キャッチ</t>
  </si>
  <si>
    <t>smss1403</t>
  </si>
  <si>
    <t>sms_u856</t>
  </si>
  <si>
    <t>スポーツ報知関東</t>
  </si>
  <si>
    <t>全5段つかみ4回</t>
  </si>
  <si>
    <t>smss1404</t>
  </si>
  <si>
    <t>sms_u857</t>
  </si>
  <si>
    <t>1月17日(木)</t>
  </si>
  <si>
    <t>smss1405</t>
  </si>
  <si>
    <t>sms_u858</t>
  </si>
  <si>
    <t>i38</t>
  </si>
  <si>
    <t>1月22日(火)</t>
  </si>
  <si>
    <t>smss1406</t>
  </si>
  <si>
    <t>sms_u859</t>
  </si>
  <si>
    <t>1月25日(金)</t>
  </si>
  <si>
    <t>smss1407</t>
  </si>
  <si>
    <t>sms_u860</t>
  </si>
  <si>
    <t>スポーツ報知関西</t>
  </si>
  <si>
    <t>1月07日(月)</t>
  </si>
  <si>
    <t>smss1408</t>
  </si>
  <si>
    <t>sms_u861</t>
  </si>
  <si>
    <t>smss1409</t>
  </si>
  <si>
    <t>sms_u862</t>
  </si>
  <si>
    <t>smss1410</t>
  </si>
  <si>
    <t>sms_u863</t>
  </si>
  <si>
    <t>1月23日(水)</t>
  </si>
  <si>
    <t>smss1411</t>
  </si>
  <si>
    <t>sms_u864</t>
  </si>
  <si>
    <t>★①女性からナンパしてほしい版風</t>
  </si>
  <si>
    <t>「求む！」</t>
  </si>
  <si>
    <t>半2段・半3段つかみそれぞれ10段保証</t>
  </si>
  <si>
    <t>1～10日</t>
  </si>
  <si>
    <t>sms_u865</t>
  </si>
  <si>
    <t>★②コットン</t>
  </si>
  <si>
    <t>「もう５０代の熟女だけど、試しに付き合ってみる？」</t>
  </si>
  <si>
    <t>11～20日</t>
  </si>
  <si>
    <t>sms_u866</t>
  </si>
  <si>
    <t>★③全２行広告版</t>
  </si>
  <si>
    <t>21～31日</t>
  </si>
  <si>
    <t>smss1412</t>
  </si>
  <si>
    <t>(空電共通)</t>
  </si>
  <si>
    <t>sms_u867</t>
  </si>
  <si>
    <t>sms_u868</t>
  </si>
  <si>
    <t>sms_u869</t>
  </si>
  <si>
    <t>smss1413</t>
  </si>
  <si>
    <t>sms_u870</t>
  </si>
  <si>
    <t>半2段つかみ20段保証</t>
  </si>
  <si>
    <t>20段保証</t>
  </si>
  <si>
    <t>sms_u871</t>
  </si>
  <si>
    <t>sms_u872</t>
  </si>
  <si>
    <t>★③女性からナンパしてほしい版風</t>
  </si>
  <si>
    <t>「メールより電話が簡単！ 女性から誘われて意気投合！」</t>
  </si>
  <si>
    <t>smss1414</t>
  </si>
  <si>
    <t>sms_u873</t>
  </si>
  <si>
    <t>ニッカン関東</t>
  </si>
  <si>
    <t>半2段つかみ10段</t>
  </si>
  <si>
    <t>sms_u874</t>
  </si>
  <si>
    <t>sms_u875</t>
  </si>
  <si>
    <t>smss1415</t>
  </si>
  <si>
    <t>sms_u876</t>
  </si>
  <si>
    <t>※雑誌版 SPA</t>
  </si>
  <si>
    <t>「求む」キャッチ</t>
  </si>
  <si>
    <t>スポニチ関東 特価</t>
  </si>
  <si>
    <t>12月28日(金)</t>
  </si>
  <si>
    <t>smss1416</t>
  </si>
  <si>
    <t>sms_u877</t>
  </si>
  <si>
    <t>1月04日(金)</t>
  </si>
  <si>
    <t>smss1417</t>
  </si>
  <si>
    <t>sms_u878</t>
  </si>
  <si>
    <t>※C版</t>
  </si>
  <si>
    <t>スポニチ関西 特価</t>
  </si>
  <si>
    <t>smss1418</t>
  </si>
  <si>
    <t>sms_u884</t>
  </si>
  <si>
    <t>12月30日(日)</t>
  </si>
  <si>
    <t>smss1424</t>
  </si>
  <si>
    <t>sms_u879</t>
  </si>
  <si>
    <t>smss1419</t>
  </si>
  <si>
    <t>sms_u880</t>
  </si>
  <si>
    <t>「恋愛経験は不要！女性がリードしてくれます！」キャッチ</t>
  </si>
  <si>
    <t>デイリースポーツ関西</t>
  </si>
  <si>
    <t>1月13日(日)</t>
  </si>
  <si>
    <t>smss1420</t>
  </si>
  <si>
    <t>sms_u881</t>
  </si>
  <si>
    <t>smss1421</t>
  </si>
  <si>
    <t>sms_u882</t>
  </si>
  <si>
    <t>★白黒反転 女性からナンパしてほしい版風</t>
  </si>
  <si>
    <t>ニッカン関東 平日</t>
  </si>
  <si>
    <t>smss1422</t>
  </si>
  <si>
    <t>sms_u883</t>
  </si>
  <si>
    <t>ニッカン関西</t>
  </si>
  <si>
    <t>1月05日(土)</t>
  </si>
  <si>
    <t>smss1423</t>
  </si>
  <si>
    <t>sms_u885</t>
  </si>
  <si>
    <t>スポーツ報知関東 1回目</t>
  </si>
  <si>
    <t>4C終面雑報</t>
  </si>
  <si>
    <t>smss1425</t>
  </si>
  <si>
    <t>sms_u886</t>
  </si>
  <si>
    <t>「結婚婚活ブームに乗り遅れた私」</t>
  </si>
  <si>
    <t>スポーツ報知関東 2回目</t>
  </si>
  <si>
    <t>1月10日(木)</t>
  </si>
  <si>
    <t>smss1426</t>
  </si>
  <si>
    <t>sms_u887</t>
  </si>
  <si>
    <t>「求む！５０代」</t>
  </si>
  <si>
    <t>スポーツ報知関東 3回目</t>
  </si>
  <si>
    <t>smss1427</t>
  </si>
  <si>
    <t>sms_u888</t>
  </si>
  <si>
    <t>smss1428</t>
  </si>
  <si>
    <t>sms_u889</t>
  </si>
  <si>
    <t>中京スポーツ</t>
  </si>
  <si>
    <t>smss1429</t>
  </si>
  <si>
    <t>sms_u890</t>
  </si>
  <si>
    <t>※コットン版キャッチ変え16</t>
  </si>
  <si>
    <t>「ホントにこんなおばさんでもいいの？四十路女性と濃密出会い」</t>
  </si>
  <si>
    <t>smss1430</t>
  </si>
  <si>
    <t>新聞 TOTAL</t>
  </si>
  <si>
    <t>●雑誌 広告</t>
  </si>
  <si>
    <t>sms_u842</t>
  </si>
  <si>
    <t>芸文社</t>
  </si>
  <si>
    <t>※女性からナンパしてほしい版風「もう５０代の熟女だけど、試しに付き合ってみる？」キャッチ ヘスティア写真</t>
  </si>
  <si>
    <t>カミオン</t>
  </si>
  <si>
    <t>1C2P</t>
  </si>
  <si>
    <t>1月01日(火)</t>
  </si>
  <si>
    <t>smss1392</t>
  </si>
  <si>
    <t>sms_u843</t>
  </si>
  <si>
    <t>光文社</t>
  </si>
  <si>
    <t>※新50代版 女性からナンパしてほしい写真「求む」キャッチ</t>
  </si>
  <si>
    <t>FLASH</t>
  </si>
  <si>
    <t>4C1P</t>
  </si>
  <si>
    <t>1月15日(火)</t>
  </si>
  <si>
    <t>smss1394</t>
  </si>
  <si>
    <t>sms_u844</t>
  </si>
  <si>
    <t>日本ジャーナル出版</t>
  </si>
  <si>
    <t>週刊実話</t>
  </si>
  <si>
    <t>表4</t>
  </si>
  <si>
    <t>1月09日(水)</t>
  </si>
  <si>
    <t>smss1395</t>
  </si>
  <si>
    <t>sms_u845</t>
  </si>
  <si>
    <t>ぶんか社</t>
  </si>
  <si>
    <t>★雑誌版</t>
  </si>
  <si>
    <t>EXMAX</t>
  </si>
  <si>
    <t>1月26日(土)</t>
  </si>
  <si>
    <t>smss1396</t>
  </si>
  <si>
    <t>sms_u846</t>
  </si>
  <si>
    <t>扶桑社</t>
  </si>
  <si>
    <t>※女性からご飯に誘われる。男性はyesかnoか答えるだけ</t>
  </si>
  <si>
    <t>Tvnavi</t>
  </si>
  <si>
    <t>(月間Tvnavi)①</t>
  </si>
  <si>
    <t>1月24日(木)</t>
  </si>
  <si>
    <t>smss1397</t>
  </si>
  <si>
    <t>sms_u847</t>
  </si>
  <si>
    <t>TVnavi1（女性から男性をアプローチする結婚情報サイト）</t>
  </si>
  <si>
    <t>smss1398</t>
  </si>
  <si>
    <t>sms_u848</t>
  </si>
  <si>
    <t>いろいろ</t>
  </si>
  <si>
    <t>日本広報通信社セット</t>
  </si>
  <si>
    <t>1月売り</t>
  </si>
  <si>
    <t>smss1399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</si>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</sst>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5275000</v>
      </c>
      <c r="E6" s="81">
        <v>0</v>
      </c>
      <c r="F6" s="81">
        <v>0</v>
      </c>
      <c r="G6" s="81">
        <v>3116</v>
      </c>
      <c r="H6" s="91">
        <v>451</v>
      </c>
      <c r="I6" s="92">
        <v>2</v>
      </c>
      <c r="J6" s="145">
        <f>H6+I6</f>
        <v>453</v>
      </c>
      <c r="K6" s="82">
        <f>IFERROR(J6/G6,"-")</f>
        <v>0.14537869062901</v>
      </c>
      <c r="L6" s="81">
        <v>36</v>
      </c>
      <c r="M6" s="81">
        <v>101</v>
      </c>
      <c r="N6" s="82">
        <f>IFERROR(L6/J6,"-")</f>
        <v>0.079470198675497</v>
      </c>
      <c r="O6" s="83">
        <f>IFERROR(D6/J6,"-")</f>
        <v>11644.591611479</v>
      </c>
      <c r="P6" s="84">
        <v>95</v>
      </c>
      <c r="Q6" s="82">
        <f>IFERROR(P6/J6,"-")</f>
        <v>0.20971302428256</v>
      </c>
      <c r="R6" s="200">
        <v>7718000</v>
      </c>
      <c r="S6" s="201">
        <f>IFERROR(R6/J6,"-")</f>
        <v>17037.527593819</v>
      </c>
      <c r="T6" s="201">
        <f>IFERROR(R6/P6,"-")</f>
        <v>81242.105263158</v>
      </c>
      <c r="U6" s="195">
        <f>IFERROR(R6-D6,"-")</f>
        <v>2443000</v>
      </c>
      <c r="V6" s="85">
        <f>R6/D6</f>
        <v>1.4631279620853</v>
      </c>
      <c r="W6" s="79"/>
      <c r="X6" s="144"/>
    </row>
    <row r="7" spans="1:24">
      <c r="A7" s="80"/>
      <c r="B7" s="86" t="s">
        <v>24</v>
      </c>
      <c r="C7" s="86">
        <v>14</v>
      </c>
      <c r="D7" s="195">
        <v>1220000</v>
      </c>
      <c r="E7" s="81">
        <v>0</v>
      </c>
      <c r="F7" s="81">
        <v>0</v>
      </c>
      <c r="G7" s="81">
        <v>1009</v>
      </c>
      <c r="H7" s="91">
        <v>172</v>
      </c>
      <c r="I7" s="92">
        <v>1</v>
      </c>
      <c r="J7" s="145">
        <f>H7+I7</f>
        <v>173</v>
      </c>
      <c r="K7" s="82">
        <f>IFERROR(J7/G7,"-")</f>
        <v>0.17145688800793</v>
      </c>
      <c r="L7" s="81">
        <v>14</v>
      </c>
      <c r="M7" s="81">
        <v>48</v>
      </c>
      <c r="N7" s="82">
        <f>IFERROR(L7/J7,"-")</f>
        <v>0.080924855491329</v>
      </c>
      <c r="O7" s="83">
        <f>IFERROR(D7/J7,"-")</f>
        <v>7052.0231213873</v>
      </c>
      <c r="P7" s="84">
        <v>39</v>
      </c>
      <c r="Q7" s="82">
        <f>IFERROR(P7/J7,"-")</f>
        <v>0.22543352601156</v>
      </c>
      <c r="R7" s="200">
        <v>1912420</v>
      </c>
      <c r="S7" s="201">
        <f>IFERROR(R7/J7,"-")</f>
        <v>11054.450867052</v>
      </c>
      <c r="T7" s="201">
        <f>IFERROR(R7/P7,"-")</f>
        <v>49036.41025641</v>
      </c>
      <c r="U7" s="195">
        <f>IFERROR(R7-D7,"-")</f>
        <v>692420</v>
      </c>
      <c r="V7" s="85">
        <f>R7/D7</f>
        <v>1.5675573770492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6495000</v>
      </c>
      <c r="E10" s="41">
        <f>SUM(E6:E8)</f>
        <v>0</v>
      </c>
      <c r="F10" s="41">
        <f>SUM(F6:F8)</f>
        <v>0</v>
      </c>
      <c r="G10" s="41">
        <f>SUM(G6:G8)</f>
        <v>4125</v>
      </c>
      <c r="H10" s="41">
        <f>SUM(H6:H8)</f>
        <v>623</v>
      </c>
      <c r="I10" s="41">
        <f>SUM(I6:I8)</f>
        <v>3</v>
      </c>
      <c r="J10" s="41">
        <f>SUM(J6:J8)</f>
        <v>626</v>
      </c>
      <c r="K10" s="42">
        <f>IFERROR(J10/G10,"-")</f>
        <v>0.15175757575758</v>
      </c>
      <c r="L10" s="78">
        <f>SUM(L6:L8)</f>
        <v>50</v>
      </c>
      <c r="M10" s="78">
        <f>SUM(M6:M8)</f>
        <v>149</v>
      </c>
      <c r="N10" s="42">
        <f>IFERROR(L10/J10,"-")</f>
        <v>0.079872204472843</v>
      </c>
      <c r="O10" s="43">
        <f>IFERROR(D10/J10,"-")</f>
        <v>10375.399361022</v>
      </c>
      <c r="P10" s="44">
        <f>SUM(P6:P8)</f>
        <v>134</v>
      </c>
      <c r="Q10" s="42">
        <f>IFERROR(P10/J10,"-")</f>
        <v>0.21405750798722</v>
      </c>
      <c r="R10" s="45">
        <f>SUM(R6:R8)</f>
        <v>9630420</v>
      </c>
      <c r="S10" s="45">
        <f>IFERROR(R10/J10,"-")</f>
        <v>15384.057507987</v>
      </c>
      <c r="T10" s="45">
        <f>IFERROR(R10/P10,"-")</f>
        <v>71868.805970149</v>
      </c>
      <c r="U10" s="46">
        <f>SUM(U6:U8)</f>
        <v>3135420</v>
      </c>
      <c r="V10" s="47">
        <f>IFERROR(R10/D10,"-")</f>
        <v>1.4827436489607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2.8042857142857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136</v>
      </c>
      <c r="N6" s="91">
        <v>11</v>
      </c>
      <c r="O6" s="92">
        <v>0</v>
      </c>
      <c r="P6" s="93">
        <f>N6+O6</f>
        <v>11</v>
      </c>
      <c r="Q6" s="82">
        <f>IFERROR(P6/M6,"-")</f>
        <v>0.080882352941176</v>
      </c>
      <c r="R6" s="81">
        <v>1</v>
      </c>
      <c r="S6" s="81">
        <v>3</v>
      </c>
      <c r="T6" s="82">
        <f>IFERROR(S6/(O6+P6),"-")</f>
        <v>0.27272727272727</v>
      </c>
      <c r="U6" s="182">
        <f>IFERROR(J6/SUM(P6:P10),"-")</f>
        <v>10000</v>
      </c>
      <c r="V6" s="84">
        <v>2</v>
      </c>
      <c r="W6" s="82">
        <f>IF(P6=0,"-",V6/P6)</f>
        <v>0.18181818181818</v>
      </c>
      <c r="X6" s="186">
        <v>341000</v>
      </c>
      <c r="Y6" s="187">
        <f>IFERROR(X6/P6,"-")</f>
        <v>31000</v>
      </c>
      <c r="Z6" s="187">
        <f>IFERROR(X6/V6,"-")</f>
        <v>170500</v>
      </c>
      <c r="AA6" s="188">
        <f>SUM(X6:X10)-SUM(J6:J10)</f>
        <v>1263000</v>
      </c>
      <c r="AB6" s="85">
        <f>SUM(X6:X10)/SUM(J6:J10)</f>
        <v>2.8042857142857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>
        <v>1</v>
      </c>
      <c r="AY6" s="108">
        <f>IFERROR(AX6/AV6,"-")</f>
        <v>1</v>
      </c>
      <c r="AZ6" s="109">
        <v>50000</v>
      </c>
      <c r="BA6" s="110">
        <f>IFERROR(AZ6/AV6,"-")</f>
        <v>50000</v>
      </c>
      <c r="BB6" s="111"/>
      <c r="BC6" s="111"/>
      <c r="BD6" s="111">
        <v>1</v>
      </c>
      <c r="BE6" s="112">
        <v>1</v>
      </c>
      <c r="BF6" s="113">
        <f>IF(P6=0,"",IF(BE6=0,"",(BE6/P6)))</f>
        <v>0.090909090909091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0.27272727272727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0.36363636363636</v>
      </c>
      <c r="BY6" s="128">
        <v>1</v>
      </c>
      <c r="BZ6" s="129">
        <f>IFERROR(BY6/BW6,"-")</f>
        <v>0.25</v>
      </c>
      <c r="CA6" s="130">
        <v>291000</v>
      </c>
      <c r="CB6" s="131">
        <f>IFERROR(CA6/BW6,"-")</f>
        <v>72750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341000</v>
      </c>
      <c r="CQ6" s="141">
        <v>291000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93</v>
      </c>
      <c r="N7" s="91">
        <v>10</v>
      </c>
      <c r="O7" s="92">
        <v>0</v>
      </c>
      <c r="P7" s="93">
        <f>N7+O7</f>
        <v>10</v>
      </c>
      <c r="Q7" s="82">
        <f>IFERROR(P7/M7,"-")</f>
        <v>0.10752688172043</v>
      </c>
      <c r="R7" s="81">
        <v>0</v>
      </c>
      <c r="S7" s="81">
        <v>2</v>
      </c>
      <c r="T7" s="82">
        <f>IFERROR(S7/(O7+P7),"-")</f>
        <v>0.2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54</v>
      </c>
      <c r="N8" s="91">
        <v>4</v>
      </c>
      <c r="O8" s="92">
        <v>0</v>
      </c>
      <c r="P8" s="93">
        <f>N8+O8</f>
        <v>4</v>
      </c>
      <c r="Q8" s="82">
        <f>IFERROR(P8/M8,"-")</f>
        <v>0.074074074074074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0.25</v>
      </c>
      <c r="X8" s="186">
        <v>3000</v>
      </c>
      <c r="Y8" s="187">
        <f>IFERROR(X8/P8,"-")</f>
        <v>750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>
        <v>1</v>
      </c>
      <c r="BQ8" s="122">
        <f>IFERROR(BP8/BN8,"-")</f>
        <v>0.5</v>
      </c>
      <c r="BR8" s="123">
        <v>3000</v>
      </c>
      <c r="BS8" s="124">
        <f>IFERROR(BR8/BN8,"-")</f>
        <v>1500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36</v>
      </c>
      <c r="N9" s="91">
        <v>3</v>
      </c>
      <c r="O9" s="92">
        <v>0</v>
      </c>
      <c r="P9" s="93">
        <f>N9+O9</f>
        <v>3</v>
      </c>
      <c r="Q9" s="82">
        <f>IFERROR(P9/M9,"-")</f>
        <v>0.083333333333333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2000</v>
      </c>
      <c r="Y9" s="187">
        <f>IFERROR(X9/P9,"-")</f>
        <v>666.66666666667</v>
      </c>
      <c r="Z9" s="187">
        <f>IFERROR(X9/V9,"-")</f>
        <v>2000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0.66666666666667</v>
      </c>
      <c r="BP9" s="121">
        <v>1</v>
      </c>
      <c r="BQ9" s="122">
        <f>IFERROR(BP9/BN9,"-")</f>
        <v>0.5</v>
      </c>
      <c r="BR9" s="123">
        <v>2000</v>
      </c>
      <c r="BS9" s="124">
        <f>IFERROR(BR9/BN9,"-")</f>
        <v>1000</v>
      </c>
      <c r="BT9" s="125">
        <v>1</v>
      </c>
      <c r="BU9" s="125"/>
      <c r="BV9" s="125"/>
      <c r="BW9" s="126">
        <v>1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2000</v>
      </c>
      <c r="CQ9" s="141">
        <v>2000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64</v>
      </c>
      <c r="G10" s="203" t="s">
        <v>77</v>
      </c>
      <c r="H10" s="90"/>
      <c r="I10" s="90"/>
      <c r="J10" s="188"/>
      <c r="K10" s="81">
        <v>0</v>
      </c>
      <c r="L10" s="81">
        <v>0</v>
      </c>
      <c r="M10" s="81">
        <v>93</v>
      </c>
      <c r="N10" s="91">
        <v>42</v>
      </c>
      <c r="O10" s="92">
        <v>0</v>
      </c>
      <c r="P10" s="93">
        <f>N10+O10</f>
        <v>42</v>
      </c>
      <c r="Q10" s="82">
        <f>IFERROR(P10/M10,"-")</f>
        <v>0.45161290322581</v>
      </c>
      <c r="R10" s="81">
        <v>7</v>
      </c>
      <c r="S10" s="81">
        <v>3</v>
      </c>
      <c r="T10" s="82">
        <f>IFERROR(S10/(O10+P10),"-")</f>
        <v>0.071428571428571</v>
      </c>
      <c r="U10" s="182"/>
      <c r="V10" s="84">
        <v>12</v>
      </c>
      <c r="W10" s="82">
        <f>IF(P10=0,"-",V10/P10)</f>
        <v>0.28571428571429</v>
      </c>
      <c r="X10" s="186">
        <v>1617000</v>
      </c>
      <c r="Y10" s="187">
        <f>IFERROR(X10/P10,"-")</f>
        <v>38500</v>
      </c>
      <c r="Z10" s="187">
        <f>IFERROR(X10/V10,"-")</f>
        <v>134750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0.047619047619048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0.023809523809524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10</v>
      </c>
      <c r="BF10" s="113">
        <f>IF(P10=0,"",IF(BE10=0,"",(BE10/P10)))</f>
        <v>0.23809523809524</v>
      </c>
      <c r="BG10" s="112">
        <v>3</v>
      </c>
      <c r="BH10" s="114">
        <f>IFERROR(BG10/BE10,"-")</f>
        <v>0.3</v>
      </c>
      <c r="BI10" s="115">
        <v>583000</v>
      </c>
      <c r="BJ10" s="116">
        <f>IFERROR(BI10/BE10,"-")</f>
        <v>58300</v>
      </c>
      <c r="BK10" s="117"/>
      <c r="BL10" s="117"/>
      <c r="BM10" s="117">
        <v>3</v>
      </c>
      <c r="BN10" s="119">
        <v>15</v>
      </c>
      <c r="BO10" s="120">
        <f>IF(P10=0,"",IF(BN10=0,"",(BN10/P10)))</f>
        <v>0.35714285714286</v>
      </c>
      <c r="BP10" s="121">
        <v>3</v>
      </c>
      <c r="BQ10" s="122">
        <f>IFERROR(BP10/BN10,"-")</f>
        <v>0.2</v>
      </c>
      <c r="BR10" s="123">
        <v>265000</v>
      </c>
      <c r="BS10" s="124">
        <f>IFERROR(BR10/BN10,"-")</f>
        <v>17666.666666667</v>
      </c>
      <c r="BT10" s="125">
        <v>1</v>
      </c>
      <c r="BU10" s="125"/>
      <c r="BV10" s="125">
        <v>2</v>
      </c>
      <c r="BW10" s="126">
        <v>11</v>
      </c>
      <c r="BX10" s="127">
        <f>IF(P10=0,"",IF(BW10=0,"",(BW10/P10)))</f>
        <v>0.26190476190476</v>
      </c>
      <c r="BY10" s="128">
        <v>4</v>
      </c>
      <c r="BZ10" s="129">
        <f>IFERROR(BY10/BW10,"-")</f>
        <v>0.36363636363636</v>
      </c>
      <c r="CA10" s="130">
        <v>127000</v>
      </c>
      <c r="CB10" s="131">
        <f>IFERROR(CA10/BW10,"-")</f>
        <v>11545.454545455</v>
      </c>
      <c r="CC10" s="132">
        <v>1</v>
      </c>
      <c r="CD10" s="132"/>
      <c r="CE10" s="132">
        <v>3</v>
      </c>
      <c r="CF10" s="133">
        <v>3</v>
      </c>
      <c r="CG10" s="134">
        <f>IF(P10=0,"",IF(CF10=0,"",(CF10/P10)))</f>
        <v>0.071428571428571</v>
      </c>
      <c r="CH10" s="135">
        <v>2</v>
      </c>
      <c r="CI10" s="136">
        <f>IFERROR(CH10/CF10,"-")</f>
        <v>0.66666666666667</v>
      </c>
      <c r="CJ10" s="137">
        <v>642000</v>
      </c>
      <c r="CK10" s="138">
        <f>IFERROR(CJ10/CF10,"-")</f>
        <v>214000</v>
      </c>
      <c r="CL10" s="139"/>
      <c r="CM10" s="139"/>
      <c r="CN10" s="139">
        <v>2</v>
      </c>
      <c r="CO10" s="140">
        <v>12</v>
      </c>
      <c r="CP10" s="141">
        <v>1617000</v>
      </c>
      <c r="CQ10" s="141">
        <v>516000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2.1087719298246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4" t="s">
        <v>80</v>
      </c>
      <c r="J11" s="188">
        <v>570000</v>
      </c>
      <c r="K11" s="81">
        <v>0</v>
      </c>
      <c r="L11" s="81">
        <v>0</v>
      </c>
      <c r="M11" s="81">
        <v>84</v>
      </c>
      <c r="N11" s="91">
        <v>8</v>
      </c>
      <c r="O11" s="92">
        <v>0</v>
      </c>
      <c r="P11" s="93">
        <f>N11+O11</f>
        <v>8</v>
      </c>
      <c r="Q11" s="82">
        <f>IFERROR(P11/M11,"-")</f>
        <v>0.095238095238095</v>
      </c>
      <c r="R11" s="81">
        <v>0</v>
      </c>
      <c r="S11" s="81">
        <v>4</v>
      </c>
      <c r="T11" s="82">
        <f>IFERROR(S11/(O11+P11),"-")</f>
        <v>0.5</v>
      </c>
      <c r="U11" s="182">
        <f>IFERROR(J11/SUM(P11:P16),"-")</f>
        <v>14615.384615385</v>
      </c>
      <c r="V11" s="84">
        <v>2</v>
      </c>
      <c r="W11" s="82">
        <f>IF(P11=0,"-",V11/P11)</f>
        <v>0.25</v>
      </c>
      <c r="X11" s="186">
        <v>19000</v>
      </c>
      <c r="Y11" s="187">
        <f>IFERROR(X11/P11,"-")</f>
        <v>2375</v>
      </c>
      <c r="Z11" s="187">
        <f>IFERROR(X11/V11,"-")</f>
        <v>9500</v>
      </c>
      <c r="AA11" s="188">
        <f>SUM(X11:X16)-SUM(J11:J16)</f>
        <v>632000</v>
      </c>
      <c r="AB11" s="85">
        <f>SUM(X11:X16)/SUM(J11:J16)</f>
        <v>2.1087719298246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0.25</v>
      </c>
      <c r="BG11" s="112">
        <v>1</v>
      </c>
      <c r="BH11" s="114">
        <f>IFERROR(BG11/BE11,"-")</f>
        <v>0.5</v>
      </c>
      <c r="BI11" s="115">
        <v>18000</v>
      </c>
      <c r="BJ11" s="116">
        <f>IFERROR(BI11/BE11,"-")</f>
        <v>9000</v>
      </c>
      <c r="BK11" s="117"/>
      <c r="BL11" s="117"/>
      <c r="BM11" s="117">
        <v>1</v>
      </c>
      <c r="BN11" s="119">
        <v>4</v>
      </c>
      <c r="BO11" s="120">
        <f>IF(P11=0,"",IF(BN11=0,"",(BN11/P11)))</f>
        <v>0.5</v>
      </c>
      <c r="BP11" s="121">
        <v>1</v>
      </c>
      <c r="BQ11" s="122">
        <f>IFERROR(BP11/BN11,"-")</f>
        <v>0.25</v>
      </c>
      <c r="BR11" s="123">
        <v>1000</v>
      </c>
      <c r="BS11" s="124">
        <f>IFERROR(BR11/BN11,"-")</f>
        <v>250</v>
      </c>
      <c r="BT11" s="125">
        <v>1</v>
      </c>
      <c r="BU11" s="125"/>
      <c r="BV11" s="125"/>
      <c r="BW11" s="126">
        <v>2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19000</v>
      </c>
      <c r="CQ11" s="141">
        <v>18000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62</v>
      </c>
      <c r="E12" s="203" t="s">
        <v>63</v>
      </c>
      <c r="F12" s="203" t="s">
        <v>82</v>
      </c>
      <c r="G12" s="203"/>
      <c r="H12" s="90"/>
      <c r="I12" s="90"/>
      <c r="J12" s="188"/>
      <c r="K12" s="81">
        <v>0</v>
      </c>
      <c r="L12" s="81">
        <v>0</v>
      </c>
      <c r="M12" s="81">
        <v>29</v>
      </c>
      <c r="N12" s="91">
        <v>9</v>
      </c>
      <c r="O12" s="92">
        <v>0</v>
      </c>
      <c r="P12" s="93">
        <f>N12+O12</f>
        <v>9</v>
      </c>
      <c r="Q12" s="82">
        <f>IFERROR(P12/M12,"-")</f>
        <v>0.31034482758621</v>
      </c>
      <c r="R12" s="81">
        <v>0</v>
      </c>
      <c r="S12" s="81">
        <v>3</v>
      </c>
      <c r="T12" s="82">
        <f>IFERROR(S12/(O12+P12),"-")</f>
        <v>0.33333333333333</v>
      </c>
      <c r="U12" s="182"/>
      <c r="V12" s="84">
        <v>1</v>
      </c>
      <c r="W12" s="82">
        <f>IF(P12=0,"-",V12/P12)</f>
        <v>0.11111111111111</v>
      </c>
      <c r="X12" s="186">
        <v>6000</v>
      </c>
      <c r="Y12" s="187">
        <f>IFERROR(X12/P12,"-")</f>
        <v>666.66666666667</v>
      </c>
      <c r="Z12" s="187">
        <f>IFERROR(X12/V12,"-")</f>
        <v>6000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0.11111111111111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0.22222222222222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0.44444444444444</v>
      </c>
      <c r="BP12" s="121">
        <v>1</v>
      </c>
      <c r="BQ12" s="122">
        <f>IFERROR(BP12/BN12,"-")</f>
        <v>0.25</v>
      </c>
      <c r="BR12" s="123">
        <v>6000</v>
      </c>
      <c r="BS12" s="124">
        <f>IFERROR(BR12/BN12,"-")</f>
        <v>1500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2</v>
      </c>
      <c r="CG12" s="134">
        <f>IF(P12=0,"",IF(CF12=0,"",(CF12/P12)))</f>
        <v>0.22222222222222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6000</v>
      </c>
      <c r="CQ12" s="141">
        <v>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84</v>
      </c>
      <c r="E13" s="203" t="s">
        <v>85</v>
      </c>
      <c r="F13" s="203" t="s">
        <v>86</v>
      </c>
      <c r="G13" s="203" t="s">
        <v>87</v>
      </c>
      <c r="H13" s="90" t="s">
        <v>88</v>
      </c>
      <c r="I13" s="90" t="s">
        <v>89</v>
      </c>
      <c r="J13" s="188"/>
      <c r="K13" s="81">
        <v>0</v>
      </c>
      <c r="L13" s="81">
        <v>0</v>
      </c>
      <c r="M13" s="81">
        <v>39</v>
      </c>
      <c r="N13" s="91">
        <v>5</v>
      </c>
      <c r="O13" s="92">
        <v>0</v>
      </c>
      <c r="P13" s="93">
        <f>N13+O13</f>
        <v>5</v>
      </c>
      <c r="Q13" s="82">
        <f>IFERROR(P13/M13,"-")</f>
        <v>0.12820512820513</v>
      </c>
      <c r="R13" s="81">
        <v>0</v>
      </c>
      <c r="S13" s="81">
        <v>1</v>
      </c>
      <c r="T13" s="82">
        <f>IFERROR(S13/(O13+P13),"-")</f>
        <v>0.2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0.6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84</v>
      </c>
      <c r="E14" s="203" t="s">
        <v>85</v>
      </c>
      <c r="F14" s="203" t="s">
        <v>82</v>
      </c>
      <c r="G14" s="203"/>
      <c r="H14" s="90"/>
      <c r="I14" s="90"/>
      <c r="J14" s="188"/>
      <c r="K14" s="81">
        <v>0</v>
      </c>
      <c r="L14" s="81">
        <v>0</v>
      </c>
      <c r="M14" s="81">
        <v>14</v>
      </c>
      <c r="N14" s="91">
        <v>5</v>
      </c>
      <c r="O14" s="92">
        <v>0</v>
      </c>
      <c r="P14" s="93">
        <f>N14+O14</f>
        <v>5</v>
      </c>
      <c r="Q14" s="82">
        <f>IFERROR(P14/M14,"-")</f>
        <v>0.35714285714286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</v>
      </c>
      <c r="X14" s="186">
        <v>770000</v>
      </c>
      <c r="Y14" s="187">
        <f>IFERROR(X14/P14,"-")</f>
        <v>154000</v>
      </c>
      <c r="Z14" s="187">
        <f>IFERROR(X14/V14,"-")</f>
        <v>770000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0.6</v>
      </c>
      <c r="BY14" s="128">
        <v>1</v>
      </c>
      <c r="BZ14" s="129">
        <f>IFERROR(BY14/BW14,"-")</f>
        <v>0.33333333333333</v>
      </c>
      <c r="CA14" s="130">
        <v>770000</v>
      </c>
      <c r="CB14" s="131">
        <f>IFERROR(CA14/BW14,"-")</f>
        <v>256666.66666667</v>
      </c>
      <c r="CC14" s="132"/>
      <c r="CD14" s="132"/>
      <c r="CE14" s="132">
        <v>1</v>
      </c>
      <c r="CF14" s="133">
        <v>1</v>
      </c>
      <c r="CG14" s="134">
        <f>IF(P14=0,"",IF(CF14=0,"",(CF14/P14)))</f>
        <v>0.2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770000</v>
      </c>
      <c r="CQ14" s="141">
        <v>770000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91</v>
      </c>
      <c r="C15" s="203"/>
      <c r="D15" s="203" t="s">
        <v>92</v>
      </c>
      <c r="E15" s="203" t="s">
        <v>93</v>
      </c>
      <c r="F15" s="203" t="s">
        <v>64</v>
      </c>
      <c r="G15" s="203" t="s">
        <v>87</v>
      </c>
      <c r="H15" s="90" t="s">
        <v>88</v>
      </c>
      <c r="I15" s="204" t="s">
        <v>67</v>
      </c>
      <c r="J15" s="188"/>
      <c r="K15" s="81">
        <v>0</v>
      </c>
      <c r="L15" s="81">
        <v>0</v>
      </c>
      <c r="M15" s="81">
        <v>67</v>
      </c>
      <c r="N15" s="91">
        <v>2</v>
      </c>
      <c r="O15" s="92">
        <v>0</v>
      </c>
      <c r="P15" s="93">
        <f>N15+O15</f>
        <v>2</v>
      </c>
      <c r="Q15" s="82">
        <f>IFERROR(P15/M15,"-")</f>
        <v>0.029850746268657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1</v>
      </c>
      <c r="X15" s="186">
        <v>215000</v>
      </c>
      <c r="Y15" s="187">
        <f>IFERROR(X15/P15,"-")</f>
        <v>107500</v>
      </c>
      <c r="Z15" s="187">
        <f>IFERROR(X15/V15,"-")</f>
        <v>107500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>
        <v>1</v>
      </c>
      <c r="BQ15" s="122">
        <f>IFERROR(BP15/BN15,"-")</f>
        <v>1</v>
      </c>
      <c r="BR15" s="123">
        <v>201000</v>
      </c>
      <c r="BS15" s="124">
        <f>IFERROR(BR15/BN15,"-")</f>
        <v>201000</v>
      </c>
      <c r="BT15" s="125"/>
      <c r="BU15" s="125"/>
      <c r="BV15" s="125">
        <v>1</v>
      </c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14000</v>
      </c>
      <c r="CB15" s="131">
        <f>IFERROR(CA15/BW15,"-")</f>
        <v>14000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215000</v>
      </c>
      <c r="CQ15" s="141">
        <v>201000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94</v>
      </c>
      <c r="C16" s="203"/>
      <c r="D16" s="203" t="s">
        <v>92</v>
      </c>
      <c r="E16" s="203" t="s">
        <v>93</v>
      </c>
      <c r="F16" s="203" t="s">
        <v>82</v>
      </c>
      <c r="G16" s="203"/>
      <c r="H16" s="90"/>
      <c r="I16" s="90"/>
      <c r="J16" s="188"/>
      <c r="K16" s="81">
        <v>0</v>
      </c>
      <c r="L16" s="81">
        <v>0</v>
      </c>
      <c r="M16" s="81">
        <v>26</v>
      </c>
      <c r="N16" s="91">
        <v>10</v>
      </c>
      <c r="O16" s="92">
        <v>0</v>
      </c>
      <c r="P16" s="93">
        <f>N16+O16</f>
        <v>10</v>
      </c>
      <c r="Q16" s="82">
        <f>IFERROR(P16/M16,"-")</f>
        <v>0.38461538461538</v>
      </c>
      <c r="R16" s="81">
        <v>2</v>
      </c>
      <c r="S16" s="81">
        <v>2</v>
      </c>
      <c r="T16" s="82">
        <f>IFERROR(S16/(O16+P16),"-")</f>
        <v>0.2</v>
      </c>
      <c r="U16" s="182"/>
      <c r="V16" s="84">
        <v>2</v>
      </c>
      <c r="W16" s="82">
        <f>IF(P16=0,"-",V16/P16)</f>
        <v>0.2</v>
      </c>
      <c r="X16" s="186">
        <v>192000</v>
      </c>
      <c r="Y16" s="187">
        <f>IFERROR(X16/P16,"-")</f>
        <v>19200</v>
      </c>
      <c r="Z16" s="187">
        <f>IFERROR(X16/V16,"-")</f>
        <v>96000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</v>
      </c>
      <c r="BG16" s="112">
        <v>1</v>
      </c>
      <c r="BH16" s="114">
        <f>IFERROR(BG16/BE16,"-")</f>
        <v>1</v>
      </c>
      <c r="BI16" s="115">
        <v>87000</v>
      </c>
      <c r="BJ16" s="116">
        <f>IFERROR(BI16/BE16,"-")</f>
        <v>87000</v>
      </c>
      <c r="BK16" s="117"/>
      <c r="BL16" s="117"/>
      <c r="BM16" s="117">
        <v>1</v>
      </c>
      <c r="BN16" s="119">
        <v>5</v>
      </c>
      <c r="BO16" s="120">
        <f>IF(P16=0,"",IF(BN16=0,"",(BN16/P16)))</f>
        <v>0.5</v>
      </c>
      <c r="BP16" s="121">
        <v>1</v>
      </c>
      <c r="BQ16" s="122">
        <f>IFERROR(BP16/BN16,"-")</f>
        <v>0.2</v>
      </c>
      <c r="BR16" s="123">
        <v>105000</v>
      </c>
      <c r="BS16" s="124">
        <f>IFERROR(BR16/BN16,"-")</f>
        <v>21000</v>
      </c>
      <c r="BT16" s="125"/>
      <c r="BU16" s="125"/>
      <c r="BV16" s="125">
        <v>1</v>
      </c>
      <c r="BW16" s="126">
        <v>4</v>
      </c>
      <c r="BX16" s="127">
        <f>IF(P16=0,"",IF(BW16=0,"",(BW16/P16)))</f>
        <v>0.4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192000</v>
      </c>
      <c r="CQ16" s="141">
        <v>105000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0.72307692307692</v>
      </c>
      <c r="B17" s="203" t="s">
        <v>95</v>
      </c>
      <c r="C17" s="203"/>
      <c r="D17" s="203" t="s">
        <v>84</v>
      </c>
      <c r="E17" s="203" t="s">
        <v>85</v>
      </c>
      <c r="F17" s="203" t="s">
        <v>64</v>
      </c>
      <c r="G17" s="203" t="s">
        <v>96</v>
      </c>
      <c r="H17" s="90" t="s">
        <v>97</v>
      </c>
      <c r="I17" s="90" t="s">
        <v>89</v>
      </c>
      <c r="J17" s="188">
        <v>520000</v>
      </c>
      <c r="K17" s="81">
        <v>0</v>
      </c>
      <c r="L17" s="81">
        <v>0</v>
      </c>
      <c r="M17" s="81">
        <v>51</v>
      </c>
      <c r="N17" s="91">
        <v>4</v>
      </c>
      <c r="O17" s="92">
        <v>0</v>
      </c>
      <c r="P17" s="93">
        <f>N17+O17</f>
        <v>4</v>
      </c>
      <c r="Q17" s="82">
        <f>IFERROR(P17/M17,"-")</f>
        <v>0.07843137254902</v>
      </c>
      <c r="R17" s="81">
        <v>0</v>
      </c>
      <c r="S17" s="81">
        <v>1</v>
      </c>
      <c r="T17" s="82">
        <f>IFERROR(S17/(O17+P17),"-")</f>
        <v>0.25</v>
      </c>
      <c r="U17" s="182">
        <f>IFERROR(J17/SUM(P17:P24),"-")</f>
        <v>15757.575757576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SUM(X17:X24)-SUM(J17:J24)</f>
        <v>-144000</v>
      </c>
      <c r="AB17" s="85">
        <f>SUM(X17:X24)/SUM(J17:J24)</f>
        <v>0.72307692307692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84</v>
      </c>
      <c r="E18" s="203" t="s">
        <v>85</v>
      </c>
      <c r="F18" s="203" t="s">
        <v>82</v>
      </c>
      <c r="G18" s="203"/>
      <c r="H18" s="90"/>
      <c r="I18" s="90"/>
      <c r="J18" s="188"/>
      <c r="K18" s="81">
        <v>0</v>
      </c>
      <c r="L18" s="81">
        <v>0</v>
      </c>
      <c r="M18" s="81">
        <v>30</v>
      </c>
      <c r="N18" s="91">
        <v>12</v>
      </c>
      <c r="O18" s="92">
        <v>0</v>
      </c>
      <c r="P18" s="93">
        <f>N18+O18</f>
        <v>12</v>
      </c>
      <c r="Q18" s="82">
        <f>IFERROR(P18/M18,"-")</f>
        <v>0.4</v>
      </c>
      <c r="R18" s="81">
        <v>0</v>
      </c>
      <c r="S18" s="81">
        <v>2</v>
      </c>
      <c r="T18" s="82">
        <f>IFERROR(S18/(O18+P18),"-")</f>
        <v>0.16666666666667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4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6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2</v>
      </c>
      <c r="CG18" s="134">
        <f>IF(P18=0,"",IF(CF18=0,"",(CF18/P18)))</f>
        <v>0.16666666666667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62</v>
      </c>
      <c r="E19" s="203" t="s">
        <v>63</v>
      </c>
      <c r="F19" s="203" t="s">
        <v>86</v>
      </c>
      <c r="G19" s="203" t="s">
        <v>96</v>
      </c>
      <c r="H19" s="90" t="s">
        <v>97</v>
      </c>
      <c r="I19" s="90" t="s">
        <v>100</v>
      </c>
      <c r="J19" s="188"/>
      <c r="K19" s="81">
        <v>0</v>
      </c>
      <c r="L19" s="81">
        <v>0</v>
      </c>
      <c r="M19" s="81">
        <v>55</v>
      </c>
      <c r="N19" s="91">
        <v>4</v>
      </c>
      <c r="O19" s="92">
        <v>0</v>
      </c>
      <c r="P19" s="93">
        <f>N19+O19</f>
        <v>4</v>
      </c>
      <c r="Q19" s="82">
        <f>IFERROR(P19/M19,"-")</f>
        <v>0.072727272727273</v>
      </c>
      <c r="R19" s="81">
        <v>0</v>
      </c>
      <c r="S19" s="81">
        <v>1</v>
      </c>
      <c r="T19" s="82">
        <f>IFERROR(S19/(O19+P19),"-")</f>
        <v>0.25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62</v>
      </c>
      <c r="E20" s="203" t="s">
        <v>63</v>
      </c>
      <c r="F20" s="203" t="s">
        <v>82</v>
      </c>
      <c r="G20" s="203"/>
      <c r="H20" s="90"/>
      <c r="I20" s="90"/>
      <c r="J20" s="188"/>
      <c r="K20" s="81">
        <v>0</v>
      </c>
      <c r="L20" s="81">
        <v>0</v>
      </c>
      <c r="M20" s="81">
        <v>8</v>
      </c>
      <c r="N20" s="91">
        <v>6</v>
      </c>
      <c r="O20" s="92">
        <v>0</v>
      </c>
      <c r="P20" s="93">
        <f>N20+O20</f>
        <v>6</v>
      </c>
      <c r="Q20" s="82">
        <f>IFERROR(P20/M20,"-")</f>
        <v>0.75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0.33333333333333</v>
      </c>
      <c r="X20" s="186">
        <v>365000</v>
      </c>
      <c r="Y20" s="187">
        <f>IFERROR(X20/P20,"-")</f>
        <v>60833.333333333</v>
      </c>
      <c r="Z20" s="187">
        <f>IFERROR(X20/V20,"-")</f>
        <v>182500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0.33333333333333</v>
      </c>
      <c r="BP20" s="121">
        <v>1</v>
      </c>
      <c r="BQ20" s="122">
        <f>IFERROR(BP20/BN20,"-")</f>
        <v>0.5</v>
      </c>
      <c r="BR20" s="123">
        <v>359000</v>
      </c>
      <c r="BS20" s="124">
        <f>IFERROR(BR20/BN20,"-")</f>
        <v>179500</v>
      </c>
      <c r="BT20" s="125"/>
      <c r="BU20" s="125"/>
      <c r="BV20" s="125">
        <v>1</v>
      </c>
      <c r="BW20" s="126">
        <v>2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0.33333333333333</v>
      </c>
      <c r="CH20" s="135">
        <v>1</v>
      </c>
      <c r="CI20" s="136">
        <f>IFERROR(CH20/CF20,"-")</f>
        <v>0.5</v>
      </c>
      <c r="CJ20" s="137">
        <v>6000</v>
      </c>
      <c r="CK20" s="138">
        <f>IFERROR(CJ20/CF20,"-")</f>
        <v>3000</v>
      </c>
      <c r="CL20" s="139"/>
      <c r="CM20" s="139">
        <v>1</v>
      </c>
      <c r="CN20" s="139"/>
      <c r="CO20" s="140">
        <v>2</v>
      </c>
      <c r="CP20" s="141">
        <v>365000</v>
      </c>
      <c r="CQ20" s="141">
        <v>359000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102</v>
      </c>
      <c r="C21" s="203"/>
      <c r="D21" s="203" t="s">
        <v>84</v>
      </c>
      <c r="E21" s="203" t="s">
        <v>63</v>
      </c>
      <c r="F21" s="203" t="s">
        <v>103</v>
      </c>
      <c r="G21" s="203" t="s">
        <v>96</v>
      </c>
      <c r="H21" s="90" t="s">
        <v>97</v>
      </c>
      <c r="I21" s="90" t="s">
        <v>104</v>
      </c>
      <c r="J21" s="188"/>
      <c r="K21" s="81">
        <v>0</v>
      </c>
      <c r="L21" s="81">
        <v>0</v>
      </c>
      <c r="M21" s="81">
        <v>70</v>
      </c>
      <c r="N21" s="91">
        <v>2</v>
      </c>
      <c r="O21" s="92">
        <v>0</v>
      </c>
      <c r="P21" s="93">
        <f>N21+O21</f>
        <v>2</v>
      </c>
      <c r="Q21" s="82">
        <f>IFERROR(P21/M21,"-")</f>
        <v>0.028571428571429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0.5</v>
      </c>
      <c r="X21" s="186">
        <v>5000</v>
      </c>
      <c r="Y21" s="187">
        <f>IFERROR(X21/P21,"-")</f>
        <v>2500</v>
      </c>
      <c r="Z21" s="187">
        <f>IFERROR(X21/V21,"-")</f>
        <v>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2</v>
      </c>
      <c r="BX21" s="127">
        <f>IF(P21=0,"",IF(BW21=0,"",(BW21/P21)))</f>
        <v>1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5000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84</v>
      </c>
      <c r="E22" s="203" t="s">
        <v>63</v>
      </c>
      <c r="F22" s="203" t="s">
        <v>82</v>
      </c>
      <c r="G22" s="203"/>
      <c r="H22" s="90"/>
      <c r="I22" s="90"/>
      <c r="J22" s="188"/>
      <c r="K22" s="81">
        <v>0</v>
      </c>
      <c r="L22" s="81">
        <v>0</v>
      </c>
      <c r="M22" s="81">
        <v>17</v>
      </c>
      <c r="N22" s="91">
        <v>2</v>
      </c>
      <c r="O22" s="92">
        <v>0</v>
      </c>
      <c r="P22" s="93">
        <f>N22+O22</f>
        <v>2</v>
      </c>
      <c r="Q22" s="82">
        <f>IFERROR(P22/M22,"-")</f>
        <v>0.11764705882353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0.5</v>
      </c>
      <c r="X22" s="186">
        <v>6000</v>
      </c>
      <c r="Y22" s="187">
        <f>IFERROR(X22/P22,"-")</f>
        <v>3000</v>
      </c>
      <c r="Z22" s="187">
        <f>IFERROR(X22/V22,"-")</f>
        <v>6000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0.5</v>
      </c>
      <c r="CH22" s="135">
        <v>1</v>
      </c>
      <c r="CI22" s="136">
        <f>IFERROR(CH22/CF22,"-")</f>
        <v>1</v>
      </c>
      <c r="CJ22" s="137">
        <v>6000</v>
      </c>
      <c r="CK22" s="138">
        <f>IFERROR(CJ22/CF22,"-")</f>
        <v>6000</v>
      </c>
      <c r="CL22" s="139"/>
      <c r="CM22" s="139">
        <v>1</v>
      </c>
      <c r="CN22" s="139"/>
      <c r="CO22" s="140">
        <v>1</v>
      </c>
      <c r="CP22" s="141">
        <v>6000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106</v>
      </c>
      <c r="C23" s="203"/>
      <c r="D23" s="203" t="s">
        <v>62</v>
      </c>
      <c r="E23" s="203" t="s">
        <v>85</v>
      </c>
      <c r="F23" s="203" t="s">
        <v>86</v>
      </c>
      <c r="G23" s="203" t="s">
        <v>96</v>
      </c>
      <c r="H23" s="90" t="s">
        <v>97</v>
      </c>
      <c r="I23" s="90" t="s">
        <v>107</v>
      </c>
      <c r="J23" s="188"/>
      <c r="K23" s="81">
        <v>0</v>
      </c>
      <c r="L23" s="81">
        <v>0</v>
      </c>
      <c r="M23" s="81">
        <v>21</v>
      </c>
      <c r="N23" s="91">
        <v>1</v>
      </c>
      <c r="O23" s="92">
        <v>0</v>
      </c>
      <c r="P23" s="93">
        <f>N23+O23</f>
        <v>1</v>
      </c>
      <c r="Q23" s="82">
        <f>IFERROR(P23/M23,"-")</f>
        <v>0.047619047619048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62</v>
      </c>
      <c r="E24" s="203" t="s">
        <v>85</v>
      </c>
      <c r="F24" s="203" t="s">
        <v>82</v>
      </c>
      <c r="G24" s="203"/>
      <c r="H24" s="90"/>
      <c r="I24" s="90"/>
      <c r="J24" s="188"/>
      <c r="K24" s="81">
        <v>0</v>
      </c>
      <c r="L24" s="81">
        <v>0</v>
      </c>
      <c r="M24" s="81">
        <v>2</v>
      </c>
      <c r="N24" s="91">
        <v>2</v>
      </c>
      <c r="O24" s="92">
        <v>0</v>
      </c>
      <c r="P24" s="93">
        <f>N24+O24</f>
        <v>2</v>
      </c>
      <c r="Q24" s="82">
        <f>IFERROR(P24/M24,"-")</f>
        <v>1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2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4.5785714285714</v>
      </c>
      <c r="B25" s="203" t="s">
        <v>109</v>
      </c>
      <c r="C25" s="203"/>
      <c r="D25" s="203" t="s">
        <v>84</v>
      </c>
      <c r="E25" s="203" t="s">
        <v>85</v>
      </c>
      <c r="F25" s="203" t="s">
        <v>64</v>
      </c>
      <c r="G25" s="203" t="s">
        <v>110</v>
      </c>
      <c r="H25" s="90" t="s">
        <v>97</v>
      </c>
      <c r="I25" s="90" t="s">
        <v>111</v>
      </c>
      <c r="J25" s="188">
        <v>280000</v>
      </c>
      <c r="K25" s="81">
        <v>0</v>
      </c>
      <c r="L25" s="81">
        <v>0</v>
      </c>
      <c r="M25" s="81">
        <v>40</v>
      </c>
      <c r="N25" s="91">
        <v>6</v>
      </c>
      <c r="O25" s="92">
        <v>0</v>
      </c>
      <c r="P25" s="93">
        <f>N25+O25</f>
        <v>6</v>
      </c>
      <c r="Q25" s="82">
        <f>IFERROR(P25/M25,"-")</f>
        <v>0.15</v>
      </c>
      <c r="R25" s="81">
        <v>0</v>
      </c>
      <c r="S25" s="81">
        <v>1</v>
      </c>
      <c r="T25" s="82">
        <f>IFERROR(S25/(O25+P25),"-")</f>
        <v>0.16666666666667</v>
      </c>
      <c r="U25" s="182">
        <f>IFERROR(J25/SUM(P25:P32),"-")</f>
        <v>7179.4871794872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SUM(X25:X32)-SUM(J25:J32)</f>
        <v>1002000</v>
      </c>
      <c r="AB25" s="85">
        <f>SUM(X25:X32)/SUM(J25:J32)</f>
        <v>4.5785714285714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3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1</v>
      </c>
      <c r="CG25" s="134">
        <f>IF(P25=0,"",IF(CF25=0,"",(CF25/P25)))</f>
        <v>0.16666666666667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84</v>
      </c>
      <c r="E26" s="203" t="s">
        <v>85</v>
      </c>
      <c r="F26" s="203" t="s">
        <v>82</v>
      </c>
      <c r="G26" s="203"/>
      <c r="H26" s="90"/>
      <c r="I26" s="90"/>
      <c r="J26" s="188"/>
      <c r="K26" s="81">
        <v>0</v>
      </c>
      <c r="L26" s="81">
        <v>0</v>
      </c>
      <c r="M26" s="81">
        <v>8</v>
      </c>
      <c r="N26" s="91">
        <v>4</v>
      </c>
      <c r="O26" s="92">
        <v>0</v>
      </c>
      <c r="P26" s="93">
        <f>N26+O26</f>
        <v>4</v>
      </c>
      <c r="Q26" s="82">
        <f>IFERROR(P26/M26,"-")</f>
        <v>0.5</v>
      </c>
      <c r="R26" s="81">
        <v>0</v>
      </c>
      <c r="S26" s="81">
        <v>2</v>
      </c>
      <c r="T26" s="82">
        <f>IFERROR(S26/(O26+P26),"-")</f>
        <v>0.5</v>
      </c>
      <c r="U26" s="182"/>
      <c r="V26" s="84">
        <v>1</v>
      </c>
      <c r="W26" s="82">
        <f>IF(P26=0,"-",V26/P26)</f>
        <v>0.25</v>
      </c>
      <c r="X26" s="186">
        <v>18000</v>
      </c>
      <c r="Y26" s="187">
        <f>IFERROR(X26/P26,"-")</f>
        <v>4500</v>
      </c>
      <c r="Z26" s="187">
        <f>IFERROR(X26/V26,"-")</f>
        <v>18000</v>
      </c>
      <c r="AA26" s="188"/>
      <c r="AB26" s="85"/>
      <c r="AC26" s="79"/>
      <c r="AD26" s="94">
        <v>1</v>
      </c>
      <c r="AE26" s="95">
        <f>IF(P26=0,"",IF(AD26=0,"",(AD26/P26)))</f>
        <v>0.25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>
        <v>1</v>
      </c>
      <c r="BZ26" s="129">
        <f>IFERROR(BY26/BW26,"-")</f>
        <v>1</v>
      </c>
      <c r="CA26" s="130">
        <v>18000</v>
      </c>
      <c r="CB26" s="131">
        <f>IFERROR(CA26/BW26,"-")</f>
        <v>18000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18000</v>
      </c>
      <c r="CQ26" s="141">
        <v>18000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113</v>
      </c>
      <c r="C27" s="203"/>
      <c r="D27" s="203" t="s">
        <v>62</v>
      </c>
      <c r="E27" s="203" t="s">
        <v>63</v>
      </c>
      <c r="F27" s="203" t="s">
        <v>86</v>
      </c>
      <c r="G27" s="203" t="s">
        <v>110</v>
      </c>
      <c r="H27" s="90" t="s">
        <v>97</v>
      </c>
      <c r="I27" s="90" t="s">
        <v>89</v>
      </c>
      <c r="J27" s="188"/>
      <c r="K27" s="81">
        <v>0</v>
      </c>
      <c r="L27" s="81">
        <v>0</v>
      </c>
      <c r="M27" s="81">
        <v>26</v>
      </c>
      <c r="N27" s="91">
        <v>1</v>
      </c>
      <c r="O27" s="92">
        <v>0</v>
      </c>
      <c r="P27" s="93">
        <f>N27+O27</f>
        <v>1</v>
      </c>
      <c r="Q27" s="82">
        <f>IFERROR(P27/M27,"-")</f>
        <v>0.038461538461538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114</v>
      </c>
      <c r="C28" s="203"/>
      <c r="D28" s="203" t="s">
        <v>62</v>
      </c>
      <c r="E28" s="203" t="s">
        <v>63</v>
      </c>
      <c r="F28" s="203" t="s">
        <v>82</v>
      </c>
      <c r="G28" s="203"/>
      <c r="H28" s="90"/>
      <c r="I28" s="90"/>
      <c r="J28" s="188"/>
      <c r="K28" s="81">
        <v>0</v>
      </c>
      <c r="L28" s="81">
        <v>0</v>
      </c>
      <c r="M28" s="81">
        <v>11</v>
      </c>
      <c r="N28" s="91">
        <v>5</v>
      </c>
      <c r="O28" s="92">
        <v>0</v>
      </c>
      <c r="P28" s="93">
        <f>N28+O28</f>
        <v>5</v>
      </c>
      <c r="Q28" s="82">
        <f>IFERROR(P28/M28,"-")</f>
        <v>0.45454545454545</v>
      </c>
      <c r="R28" s="81">
        <v>2</v>
      </c>
      <c r="S28" s="81">
        <v>1</v>
      </c>
      <c r="T28" s="82">
        <f>IFERROR(S28/(O28+P28),"-")</f>
        <v>0.2</v>
      </c>
      <c r="U28" s="182"/>
      <c r="V28" s="84">
        <v>2</v>
      </c>
      <c r="W28" s="82">
        <f>IF(P28=0,"-",V28/P28)</f>
        <v>0.4</v>
      </c>
      <c r="X28" s="186">
        <v>527000</v>
      </c>
      <c r="Y28" s="187">
        <f>IFERROR(X28/P28,"-")</f>
        <v>105400</v>
      </c>
      <c r="Z28" s="187">
        <f>IFERROR(X28/V28,"-")</f>
        <v>263500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0.2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3</v>
      </c>
      <c r="BX28" s="127">
        <f>IF(P28=0,"",IF(BW28=0,"",(BW28/P28)))</f>
        <v>0.6</v>
      </c>
      <c r="BY28" s="128">
        <v>2</v>
      </c>
      <c r="BZ28" s="129">
        <f>IFERROR(BY28/BW28,"-")</f>
        <v>0.66666666666667</v>
      </c>
      <c r="CA28" s="130">
        <v>527000</v>
      </c>
      <c r="CB28" s="131">
        <f>IFERROR(CA28/BW28,"-")</f>
        <v>175666.66666667</v>
      </c>
      <c r="CC28" s="132"/>
      <c r="CD28" s="132"/>
      <c r="CE28" s="132">
        <v>2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527000</v>
      </c>
      <c r="CQ28" s="141">
        <v>430000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115</v>
      </c>
      <c r="C29" s="203"/>
      <c r="D29" s="203" t="s">
        <v>84</v>
      </c>
      <c r="E29" s="203" t="s">
        <v>63</v>
      </c>
      <c r="F29" s="203" t="s">
        <v>103</v>
      </c>
      <c r="G29" s="203" t="s">
        <v>110</v>
      </c>
      <c r="H29" s="90" t="s">
        <v>97</v>
      </c>
      <c r="I29" s="90" t="s">
        <v>100</v>
      </c>
      <c r="J29" s="188"/>
      <c r="K29" s="81">
        <v>0</v>
      </c>
      <c r="L29" s="81">
        <v>0</v>
      </c>
      <c r="M29" s="81">
        <v>39</v>
      </c>
      <c r="N29" s="91">
        <v>7</v>
      </c>
      <c r="O29" s="92">
        <v>0</v>
      </c>
      <c r="P29" s="93">
        <f>N29+O29</f>
        <v>7</v>
      </c>
      <c r="Q29" s="82">
        <f>IFERROR(P29/M29,"-")</f>
        <v>0.17948717948718</v>
      </c>
      <c r="R29" s="81">
        <v>1</v>
      </c>
      <c r="S29" s="81">
        <v>3</v>
      </c>
      <c r="T29" s="82">
        <f>IFERROR(S29/(O29+P29),"-")</f>
        <v>0.42857142857143</v>
      </c>
      <c r="U29" s="182"/>
      <c r="V29" s="84">
        <v>2</v>
      </c>
      <c r="W29" s="82">
        <f>IF(P29=0,"-",V29/P29)</f>
        <v>0.28571428571429</v>
      </c>
      <c r="X29" s="186">
        <v>385000</v>
      </c>
      <c r="Y29" s="187">
        <f>IFERROR(X29/P29,"-")</f>
        <v>55000</v>
      </c>
      <c r="Z29" s="187">
        <f>IFERROR(X29/V29,"-")</f>
        <v>192500</v>
      </c>
      <c r="AA29" s="188"/>
      <c r="AB29" s="85"/>
      <c r="AC29" s="79"/>
      <c r="AD29" s="94">
        <v>2</v>
      </c>
      <c r="AE29" s="95">
        <f>IF(P29=0,"",IF(AD29=0,"",(AD29/P29)))</f>
        <v>0.28571428571429</v>
      </c>
      <c r="AF29" s="94"/>
      <c r="AG29" s="96">
        <f>IFERROR(AF29/AD29,"-")</f>
        <v>0</v>
      </c>
      <c r="AH29" s="97"/>
      <c r="AI29" s="98">
        <f>IFERROR(AH29/AD29,"-")</f>
        <v>0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0.28571428571429</v>
      </c>
      <c r="BG29" s="112">
        <v>1</v>
      </c>
      <c r="BH29" s="114">
        <f>IFERROR(BG29/BE29,"-")</f>
        <v>0.5</v>
      </c>
      <c r="BI29" s="115">
        <v>8000</v>
      </c>
      <c r="BJ29" s="116">
        <f>IFERROR(BI29/BE29,"-")</f>
        <v>4000</v>
      </c>
      <c r="BK29" s="117"/>
      <c r="BL29" s="117"/>
      <c r="BM29" s="117">
        <v>1</v>
      </c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2</v>
      </c>
      <c r="BX29" s="127">
        <f>IF(P29=0,"",IF(BW29=0,"",(BW29/P29)))</f>
        <v>0.28571428571429</v>
      </c>
      <c r="BY29" s="128">
        <v>1</v>
      </c>
      <c r="BZ29" s="129">
        <f>IFERROR(BY29/BW29,"-")</f>
        <v>0.5</v>
      </c>
      <c r="CA29" s="130">
        <v>377000</v>
      </c>
      <c r="CB29" s="131">
        <f>IFERROR(CA29/BW29,"-")</f>
        <v>188500</v>
      </c>
      <c r="CC29" s="132"/>
      <c r="CD29" s="132"/>
      <c r="CE29" s="132">
        <v>1</v>
      </c>
      <c r="CF29" s="133">
        <v>1</v>
      </c>
      <c r="CG29" s="134">
        <f>IF(P29=0,"",IF(CF29=0,"",(CF29/P29)))</f>
        <v>0.14285714285714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2</v>
      </c>
      <c r="CP29" s="141">
        <v>385000</v>
      </c>
      <c r="CQ29" s="141">
        <v>377000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/>
      <c r="B30" s="203" t="s">
        <v>116</v>
      </c>
      <c r="C30" s="203"/>
      <c r="D30" s="203" t="s">
        <v>84</v>
      </c>
      <c r="E30" s="203" t="s">
        <v>63</v>
      </c>
      <c r="F30" s="203" t="s">
        <v>82</v>
      </c>
      <c r="G30" s="203"/>
      <c r="H30" s="90"/>
      <c r="I30" s="90"/>
      <c r="J30" s="188"/>
      <c r="K30" s="81">
        <v>0</v>
      </c>
      <c r="L30" s="81">
        <v>0</v>
      </c>
      <c r="M30" s="81">
        <v>10</v>
      </c>
      <c r="N30" s="91">
        <v>7</v>
      </c>
      <c r="O30" s="92">
        <v>0</v>
      </c>
      <c r="P30" s="93">
        <f>N30+O30</f>
        <v>7</v>
      </c>
      <c r="Q30" s="82">
        <f>IFERROR(P30/M30,"-")</f>
        <v>0.7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2</v>
      </c>
      <c r="W30" s="82">
        <f>IF(P30=0,"-",V30/P30)</f>
        <v>0.28571428571429</v>
      </c>
      <c r="X30" s="186">
        <v>349000</v>
      </c>
      <c r="Y30" s="187">
        <f>IFERROR(X30/P30,"-")</f>
        <v>49857.142857143</v>
      </c>
      <c r="Z30" s="187">
        <f>IFERROR(X30/V30,"-")</f>
        <v>174500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0.14285714285714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0.14285714285714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0.42857142857143</v>
      </c>
      <c r="BY30" s="128">
        <v>1</v>
      </c>
      <c r="BZ30" s="129">
        <f>IFERROR(BY30/BW30,"-")</f>
        <v>0.33333333333333</v>
      </c>
      <c r="CA30" s="130">
        <v>66000</v>
      </c>
      <c r="CB30" s="131">
        <f>IFERROR(CA30/BW30,"-")</f>
        <v>22000</v>
      </c>
      <c r="CC30" s="132"/>
      <c r="CD30" s="132"/>
      <c r="CE30" s="132">
        <v>1</v>
      </c>
      <c r="CF30" s="133">
        <v>2</v>
      </c>
      <c r="CG30" s="134">
        <f>IF(P30=0,"",IF(CF30=0,"",(CF30/P30)))</f>
        <v>0.28571428571429</v>
      </c>
      <c r="CH30" s="135">
        <v>1</v>
      </c>
      <c r="CI30" s="136">
        <f>IFERROR(CH30/CF30,"-")</f>
        <v>0.5</v>
      </c>
      <c r="CJ30" s="137">
        <v>283000</v>
      </c>
      <c r="CK30" s="138">
        <f>IFERROR(CJ30/CF30,"-")</f>
        <v>141500</v>
      </c>
      <c r="CL30" s="139"/>
      <c r="CM30" s="139"/>
      <c r="CN30" s="139">
        <v>1</v>
      </c>
      <c r="CO30" s="140">
        <v>2</v>
      </c>
      <c r="CP30" s="141">
        <v>349000</v>
      </c>
      <c r="CQ30" s="141">
        <v>283000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117</v>
      </c>
      <c r="C31" s="203"/>
      <c r="D31" s="203" t="s">
        <v>62</v>
      </c>
      <c r="E31" s="203" t="s">
        <v>85</v>
      </c>
      <c r="F31" s="203" t="s">
        <v>86</v>
      </c>
      <c r="G31" s="203" t="s">
        <v>110</v>
      </c>
      <c r="H31" s="90" t="s">
        <v>97</v>
      </c>
      <c r="I31" s="90" t="s">
        <v>118</v>
      </c>
      <c r="J31" s="188"/>
      <c r="K31" s="81">
        <v>0</v>
      </c>
      <c r="L31" s="81">
        <v>0</v>
      </c>
      <c r="M31" s="81">
        <v>21</v>
      </c>
      <c r="N31" s="91">
        <v>4</v>
      </c>
      <c r="O31" s="92">
        <v>0</v>
      </c>
      <c r="P31" s="93">
        <f>N31+O31</f>
        <v>4</v>
      </c>
      <c r="Q31" s="82">
        <f>IFERROR(P31/M31,"-")</f>
        <v>0.19047619047619</v>
      </c>
      <c r="R31" s="81">
        <v>0</v>
      </c>
      <c r="S31" s="81">
        <v>3</v>
      </c>
      <c r="T31" s="82">
        <f>IFERROR(S31/(O31+P31),"-")</f>
        <v>0.75</v>
      </c>
      <c r="U31" s="182"/>
      <c r="V31" s="84">
        <v>1</v>
      </c>
      <c r="W31" s="82">
        <f>IF(P31=0,"-",V31/P31)</f>
        <v>0.25</v>
      </c>
      <c r="X31" s="186">
        <v>3000</v>
      </c>
      <c r="Y31" s="187">
        <f>IFERROR(X31/P31,"-")</f>
        <v>750</v>
      </c>
      <c r="Z31" s="187">
        <f>IFERROR(X31/V31,"-")</f>
        <v>3000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0.5</v>
      </c>
      <c r="BG31" s="112">
        <v>1</v>
      </c>
      <c r="BH31" s="114">
        <f>IFERROR(BG31/BE31,"-")</f>
        <v>0.5</v>
      </c>
      <c r="BI31" s="115">
        <v>3000</v>
      </c>
      <c r="BJ31" s="116">
        <f>IFERROR(BI31/BE31,"-")</f>
        <v>1500</v>
      </c>
      <c r="BK31" s="117">
        <v>1</v>
      </c>
      <c r="BL31" s="117"/>
      <c r="BM31" s="117"/>
      <c r="BN31" s="119">
        <v>1</v>
      </c>
      <c r="BO31" s="120">
        <f>IF(P31=0,"",IF(BN31=0,"",(BN31/P31)))</f>
        <v>0.25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119</v>
      </c>
      <c r="C32" s="203"/>
      <c r="D32" s="203" t="s">
        <v>62</v>
      </c>
      <c r="E32" s="203" t="s">
        <v>85</v>
      </c>
      <c r="F32" s="203" t="s">
        <v>82</v>
      </c>
      <c r="G32" s="203"/>
      <c r="H32" s="90"/>
      <c r="I32" s="90"/>
      <c r="J32" s="188"/>
      <c r="K32" s="81">
        <v>0</v>
      </c>
      <c r="L32" s="81">
        <v>0</v>
      </c>
      <c r="M32" s="81">
        <v>26</v>
      </c>
      <c r="N32" s="91">
        <v>5</v>
      </c>
      <c r="O32" s="92">
        <v>0</v>
      </c>
      <c r="P32" s="93">
        <f>N32+O32</f>
        <v>5</v>
      </c>
      <c r="Q32" s="82">
        <f>IFERROR(P32/M32,"-")</f>
        <v>0.19230769230769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0.2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0.2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0.4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0.126</v>
      </c>
      <c r="B33" s="203" t="s">
        <v>120</v>
      </c>
      <c r="C33" s="203"/>
      <c r="D33" s="203" t="s">
        <v>121</v>
      </c>
      <c r="E33" s="203" t="s">
        <v>122</v>
      </c>
      <c r="F33" s="203" t="s">
        <v>64</v>
      </c>
      <c r="G33" s="203" t="s">
        <v>79</v>
      </c>
      <c r="H33" s="90" t="s">
        <v>123</v>
      </c>
      <c r="I33" s="90" t="s">
        <v>124</v>
      </c>
      <c r="J33" s="188">
        <v>500000</v>
      </c>
      <c r="K33" s="81">
        <v>0</v>
      </c>
      <c r="L33" s="81">
        <v>0</v>
      </c>
      <c r="M33" s="81">
        <v>32</v>
      </c>
      <c r="N33" s="91">
        <v>4</v>
      </c>
      <c r="O33" s="92">
        <v>0</v>
      </c>
      <c r="P33" s="93">
        <f>N33+O33</f>
        <v>4</v>
      </c>
      <c r="Q33" s="82">
        <f>IFERROR(P33/M33,"-")</f>
        <v>0.125</v>
      </c>
      <c r="R33" s="81">
        <v>0</v>
      </c>
      <c r="S33" s="81">
        <v>3</v>
      </c>
      <c r="T33" s="82">
        <f>IFERROR(S33/(O33+P33),"-")</f>
        <v>0.75</v>
      </c>
      <c r="U33" s="182">
        <f>IFERROR(J33/SUM(P33:P40),"-")</f>
        <v>11111.111111111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SUM(X33:X40)-SUM(J33:J40)</f>
        <v>-437000</v>
      </c>
      <c r="AB33" s="85">
        <f>SUM(X33:X40)/SUM(J33:J40)</f>
        <v>0.126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125</v>
      </c>
      <c r="C34" s="203"/>
      <c r="D34" s="203" t="s">
        <v>126</v>
      </c>
      <c r="E34" s="203" t="s">
        <v>127</v>
      </c>
      <c r="F34" s="203" t="s">
        <v>64</v>
      </c>
      <c r="G34" s="203"/>
      <c r="H34" s="90" t="s">
        <v>123</v>
      </c>
      <c r="I34" s="90" t="s">
        <v>128</v>
      </c>
      <c r="J34" s="188"/>
      <c r="K34" s="81">
        <v>0</v>
      </c>
      <c r="L34" s="81">
        <v>0</v>
      </c>
      <c r="M34" s="81">
        <v>54</v>
      </c>
      <c r="N34" s="91">
        <v>4</v>
      </c>
      <c r="O34" s="92">
        <v>0</v>
      </c>
      <c r="P34" s="93">
        <f>N34+O34</f>
        <v>4</v>
      </c>
      <c r="Q34" s="82">
        <f>IFERROR(P34/M34,"-")</f>
        <v>0.074074074074074</v>
      </c>
      <c r="R34" s="81">
        <v>0</v>
      </c>
      <c r="S34" s="81">
        <v>2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130</v>
      </c>
      <c r="E35" s="203" t="s">
        <v>130</v>
      </c>
      <c r="F35" s="203" t="s">
        <v>64</v>
      </c>
      <c r="G35" s="203"/>
      <c r="H35" s="90" t="s">
        <v>123</v>
      </c>
      <c r="I35" s="90" t="s">
        <v>131</v>
      </c>
      <c r="J35" s="188"/>
      <c r="K35" s="81">
        <v>0</v>
      </c>
      <c r="L35" s="81">
        <v>0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132</v>
      </c>
      <c r="C36" s="203"/>
      <c r="D36" s="203" t="s">
        <v>133</v>
      </c>
      <c r="E36" s="203" t="s">
        <v>133</v>
      </c>
      <c r="F36" s="203" t="s">
        <v>82</v>
      </c>
      <c r="G36" s="203"/>
      <c r="H36" s="90"/>
      <c r="I36" s="90"/>
      <c r="J36" s="188"/>
      <c r="K36" s="81">
        <v>0</v>
      </c>
      <c r="L36" s="81">
        <v>0</v>
      </c>
      <c r="M36" s="81">
        <v>32</v>
      </c>
      <c r="N36" s="91">
        <v>11</v>
      </c>
      <c r="O36" s="92">
        <v>0</v>
      </c>
      <c r="P36" s="93">
        <f>N36+O36</f>
        <v>11</v>
      </c>
      <c r="Q36" s="82">
        <f>IFERROR(P36/M36,"-")</f>
        <v>0.34375</v>
      </c>
      <c r="R36" s="81">
        <v>0</v>
      </c>
      <c r="S36" s="81">
        <v>4</v>
      </c>
      <c r="T36" s="82">
        <f>IFERROR(S36/(O36+P36),"-")</f>
        <v>0.36363636363636</v>
      </c>
      <c r="U36" s="182"/>
      <c r="V36" s="84">
        <v>1</v>
      </c>
      <c r="W36" s="82">
        <f>IF(P36=0,"-",V36/P36)</f>
        <v>0.090909090909091</v>
      </c>
      <c r="X36" s="186">
        <v>10000</v>
      </c>
      <c r="Y36" s="187">
        <f>IFERROR(X36/P36,"-")</f>
        <v>909.09090909091</v>
      </c>
      <c r="Z36" s="187">
        <f>IFERROR(X36/V36,"-")</f>
        <v>10000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0.090909090909091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3</v>
      </c>
      <c r="BF36" s="113">
        <f>IF(P36=0,"",IF(BE36=0,"",(BE36/P36)))</f>
        <v>0.27272727272727</v>
      </c>
      <c r="BG36" s="112">
        <v>1</v>
      </c>
      <c r="BH36" s="114">
        <f>IFERROR(BG36/BE36,"-")</f>
        <v>0.33333333333333</v>
      </c>
      <c r="BI36" s="115">
        <v>10000</v>
      </c>
      <c r="BJ36" s="116">
        <f>IFERROR(BI36/BE36,"-")</f>
        <v>3333.3333333333</v>
      </c>
      <c r="BK36" s="117"/>
      <c r="BL36" s="117">
        <v>1</v>
      </c>
      <c r="BM36" s="117"/>
      <c r="BN36" s="119">
        <v>5</v>
      </c>
      <c r="BO36" s="120">
        <f>IF(P36=0,"",IF(BN36=0,"",(BN36/P36)))</f>
        <v>0.45454545454545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0.18181818181818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10000</v>
      </c>
      <c r="CQ36" s="141">
        <v>10000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134</v>
      </c>
      <c r="C37" s="203"/>
      <c r="D37" s="203" t="s">
        <v>121</v>
      </c>
      <c r="E37" s="203" t="s">
        <v>122</v>
      </c>
      <c r="F37" s="203" t="s">
        <v>64</v>
      </c>
      <c r="G37" s="203" t="s">
        <v>87</v>
      </c>
      <c r="H37" s="90" t="s">
        <v>123</v>
      </c>
      <c r="I37" s="90" t="s">
        <v>124</v>
      </c>
      <c r="J37" s="188"/>
      <c r="K37" s="81">
        <v>0</v>
      </c>
      <c r="L37" s="81">
        <v>0</v>
      </c>
      <c r="M37" s="81">
        <v>61</v>
      </c>
      <c r="N37" s="91">
        <v>6</v>
      </c>
      <c r="O37" s="92">
        <v>0</v>
      </c>
      <c r="P37" s="93">
        <f>N37+O37</f>
        <v>6</v>
      </c>
      <c r="Q37" s="82">
        <f>IFERROR(P37/M37,"-")</f>
        <v>0.098360655737705</v>
      </c>
      <c r="R37" s="81">
        <v>0</v>
      </c>
      <c r="S37" s="81">
        <v>2</v>
      </c>
      <c r="T37" s="82">
        <f>IFERROR(S37/(O37+P37),"-")</f>
        <v>0.33333333333333</v>
      </c>
      <c r="U37" s="182"/>
      <c r="V37" s="84">
        <v>1</v>
      </c>
      <c r="W37" s="82">
        <f>IF(P37=0,"-",V37/P37)</f>
        <v>0.16666666666667</v>
      </c>
      <c r="X37" s="186">
        <v>8000</v>
      </c>
      <c r="Y37" s="187">
        <f>IFERROR(X37/P37,"-")</f>
        <v>1333.3333333333</v>
      </c>
      <c r="Z37" s="187">
        <f>IFERROR(X37/V37,"-")</f>
        <v>8000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0.16666666666667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0.16666666666667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0.33333333333333</v>
      </c>
      <c r="BY37" s="128">
        <v>1</v>
      </c>
      <c r="BZ37" s="129">
        <f>IFERROR(BY37/BW37,"-")</f>
        <v>0.5</v>
      </c>
      <c r="CA37" s="130">
        <v>8000</v>
      </c>
      <c r="CB37" s="131">
        <f>IFERROR(CA37/BW37,"-")</f>
        <v>4000</v>
      </c>
      <c r="CC37" s="132"/>
      <c r="CD37" s="132">
        <v>1</v>
      </c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8000</v>
      </c>
      <c r="CQ37" s="141">
        <v>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135</v>
      </c>
      <c r="C38" s="203"/>
      <c r="D38" s="203" t="s">
        <v>126</v>
      </c>
      <c r="E38" s="203" t="s">
        <v>127</v>
      </c>
      <c r="F38" s="203" t="s">
        <v>64</v>
      </c>
      <c r="G38" s="203"/>
      <c r="H38" s="90" t="s">
        <v>123</v>
      </c>
      <c r="I38" s="90" t="s">
        <v>128</v>
      </c>
      <c r="J38" s="188"/>
      <c r="K38" s="81">
        <v>0</v>
      </c>
      <c r="L38" s="81">
        <v>0</v>
      </c>
      <c r="M38" s="81">
        <v>112</v>
      </c>
      <c r="N38" s="91">
        <v>5</v>
      </c>
      <c r="O38" s="92">
        <v>0</v>
      </c>
      <c r="P38" s="93">
        <f>N38+O38</f>
        <v>5</v>
      </c>
      <c r="Q38" s="82">
        <f>IFERROR(P38/M38,"-")</f>
        <v>0.044642857142857</v>
      </c>
      <c r="R38" s="81">
        <v>0</v>
      </c>
      <c r="S38" s="81">
        <v>1</v>
      </c>
      <c r="T38" s="82">
        <f>IFERROR(S38/(O38+P38),"-")</f>
        <v>0.2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0.2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0.2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136</v>
      </c>
      <c r="C39" s="203"/>
      <c r="D39" s="203" t="s">
        <v>130</v>
      </c>
      <c r="E39" s="203" t="s">
        <v>130</v>
      </c>
      <c r="F39" s="203" t="s">
        <v>64</v>
      </c>
      <c r="G39" s="203"/>
      <c r="H39" s="90" t="s">
        <v>123</v>
      </c>
      <c r="I39" s="90" t="s">
        <v>131</v>
      </c>
      <c r="J39" s="188"/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137</v>
      </c>
      <c r="C40" s="203"/>
      <c r="D40" s="203" t="s">
        <v>133</v>
      </c>
      <c r="E40" s="203" t="s">
        <v>133</v>
      </c>
      <c r="F40" s="203" t="s">
        <v>82</v>
      </c>
      <c r="G40" s="203"/>
      <c r="H40" s="90"/>
      <c r="I40" s="90"/>
      <c r="J40" s="188"/>
      <c r="K40" s="81">
        <v>0</v>
      </c>
      <c r="L40" s="81">
        <v>0</v>
      </c>
      <c r="M40" s="81">
        <v>28</v>
      </c>
      <c r="N40" s="91">
        <v>14</v>
      </c>
      <c r="O40" s="92">
        <v>1</v>
      </c>
      <c r="P40" s="93">
        <f>N40+O40</f>
        <v>15</v>
      </c>
      <c r="Q40" s="82">
        <f>IFERROR(P40/M40,"-")</f>
        <v>0.53571428571429</v>
      </c>
      <c r="R40" s="81">
        <v>1</v>
      </c>
      <c r="S40" s="81">
        <v>1</v>
      </c>
      <c r="T40" s="82">
        <f>IFERROR(S40/(O40+P40),"-")</f>
        <v>0.0625</v>
      </c>
      <c r="U40" s="182"/>
      <c r="V40" s="84">
        <v>3</v>
      </c>
      <c r="W40" s="82">
        <f>IF(P40=0,"-",V40/P40)</f>
        <v>0.2</v>
      </c>
      <c r="X40" s="186">
        <v>45000</v>
      </c>
      <c r="Y40" s="187">
        <f>IFERROR(X40/P40,"-")</f>
        <v>3000</v>
      </c>
      <c r="Z40" s="187">
        <f>IFERROR(X40/V40,"-")</f>
        <v>15000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0.13333333333333</v>
      </c>
      <c r="BG40" s="112">
        <v>1</v>
      </c>
      <c r="BH40" s="114">
        <f>IFERROR(BG40/BE40,"-")</f>
        <v>0.5</v>
      </c>
      <c r="BI40" s="115">
        <v>3000</v>
      </c>
      <c r="BJ40" s="116">
        <f>IFERROR(BI40/BE40,"-")</f>
        <v>1500</v>
      </c>
      <c r="BK40" s="117">
        <v>1</v>
      </c>
      <c r="BL40" s="117"/>
      <c r="BM40" s="117"/>
      <c r="BN40" s="119">
        <v>9</v>
      </c>
      <c r="BO40" s="120">
        <f>IF(P40=0,"",IF(BN40=0,"",(BN40/P40)))</f>
        <v>0.6</v>
      </c>
      <c r="BP40" s="121">
        <v>1</v>
      </c>
      <c r="BQ40" s="122">
        <f>IFERROR(BP40/BN40,"-")</f>
        <v>0.11111111111111</v>
      </c>
      <c r="BR40" s="123">
        <v>3000</v>
      </c>
      <c r="BS40" s="124">
        <f>IFERROR(BR40/BN40,"-")</f>
        <v>333.33333333333</v>
      </c>
      <c r="BT40" s="125">
        <v>1</v>
      </c>
      <c r="BU40" s="125"/>
      <c r="BV40" s="125"/>
      <c r="BW40" s="126">
        <v>4</v>
      </c>
      <c r="BX40" s="127">
        <f>IF(P40=0,"",IF(BW40=0,"",(BW40/P40)))</f>
        <v>0.26666666666667</v>
      </c>
      <c r="BY40" s="128">
        <v>1</v>
      </c>
      <c r="BZ40" s="129">
        <f>IFERROR(BY40/BW40,"-")</f>
        <v>0.25</v>
      </c>
      <c r="CA40" s="130">
        <v>39000</v>
      </c>
      <c r="CB40" s="131">
        <f>IFERROR(CA40/BW40,"-")</f>
        <v>9750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45000</v>
      </c>
      <c r="CQ40" s="141">
        <v>39000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3.37</v>
      </c>
      <c r="B41" s="203" t="s">
        <v>138</v>
      </c>
      <c r="C41" s="203"/>
      <c r="D41" s="203" t="s">
        <v>121</v>
      </c>
      <c r="E41" s="203" t="s">
        <v>122</v>
      </c>
      <c r="F41" s="203" t="s">
        <v>64</v>
      </c>
      <c r="G41" s="203" t="s">
        <v>65</v>
      </c>
      <c r="H41" s="90" t="s">
        <v>139</v>
      </c>
      <c r="I41" s="90" t="s">
        <v>140</v>
      </c>
      <c r="J41" s="188">
        <v>400000</v>
      </c>
      <c r="K41" s="81">
        <v>0</v>
      </c>
      <c r="L41" s="81">
        <v>0</v>
      </c>
      <c r="M41" s="81">
        <v>123</v>
      </c>
      <c r="N41" s="91">
        <v>7</v>
      </c>
      <c r="O41" s="92">
        <v>0</v>
      </c>
      <c r="P41" s="93">
        <f>N41+O41</f>
        <v>7</v>
      </c>
      <c r="Q41" s="82">
        <f>IFERROR(P41/M41,"-")</f>
        <v>0.056910569105691</v>
      </c>
      <c r="R41" s="81">
        <v>0</v>
      </c>
      <c r="S41" s="81">
        <v>4</v>
      </c>
      <c r="T41" s="82">
        <f>IFERROR(S41/(O41+P41),"-")</f>
        <v>0.57142857142857</v>
      </c>
      <c r="U41" s="182">
        <f>IFERROR(J41/SUM(P41:P44),"-")</f>
        <v>8888.8888888889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SUM(X41:X44)-SUM(J41:J44)</f>
        <v>948000</v>
      </c>
      <c r="AB41" s="85">
        <f>SUM(X41:X44)/SUM(J41:J44)</f>
        <v>3.37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0.14285714285714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0.14285714285714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0.28571428571429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3</v>
      </c>
      <c r="BX41" s="127">
        <f>IF(P41=0,"",IF(BW41=0,"",(BW41/P41)))</f>
        <v>0.42857142857143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141</v>
      </c>
      <c r="C42" s="203"/>
      <c r="D42" s="203" t="s">
        <v>126</v>
      </c>
      <c r="E42" s="203" t="s">
        <v>127</v>
      </c>
      <c r="F42" s="203" t="s">
        <v>64</v>
      </c>
      <c r="G42" s="203"/>
      <c r="H42" s="90" t="s">
        <v>139</v>
      </c>
      <c r="I42" s="90"/>
      <c r="J42" s="188"/>
      <c r="K42" s="81">
        <v>0</v>
      </c>
      <c r="L42" s="81">
        <v>0</v>
      </c>
      <c r="M42" s="81">
        <v>122</v>
      </c>
      <c r="N42" s="91">
        <v>12</v>
      </c>
      <c r="O42" s="92">
        <v>0</v>
      </c>
      <c r="P42" s="93">
        <f>N42+O42</f>
        <v>12</v>
      </c>
      <c r="Q42" s="82">
        <f>IFERROR(P42/M42,"-")</f>
        <v>0.098360655737705</v>
      </c>
      <c r="R42" s="81">
        <v>1</v>
      </c>
      <c r="S42" s="81">
        <v>3</v>
      </c>
      <c r="T42" s="82">
        <f>IFERROR(S42/(O42+P42),"-")</f>
        <v>0.25</v>
      </c>
      <c r="U42" s="182"/>
      <c r="V42" s="84">
        <v>4</v>
      </c>
      <c r="W42" s="82">
        <f>IF(P42=0,"-",V42/P42)</f>
        <v>0.33333333333333</v>
      </c>
      <c r="X42" s="186">
        <v>305000</v>
      </c>
      <c r="Y42" s="187">
        <f>IFERROR(X42/P42,"-")</f>
        <v>25416.666666667</v>
      </c>
      <c r="Z42" s="187">
        <f>IFERROR(X42/V42,"-")</f>
        <v>76250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4</v>
      </c>
      <c r="BF42" s="113">
        <f>IF(P42=0,"",IF(BE42=0,"",(BE42/P42)))</f>
        <v>0.33333333333333</v>
      </c>
      <c r="BG42" s="112">
        <v>1</v>
      </c>
      <c r="BH42" s="114">
        <f>IFERROR(BG42/BE42,"-")</f>
        <v>0.25</v>
      </c>
      <c r="BI42" s="115">
        <v>40000</v>
      </c>
      <c r="BJ42" s="116">
        <f>IFERROR(BI42/BE42,"-")</f>
        <v>10000</v>
      </c>
      <c r="BK42" s="117"/>
      <c r="BL42" s="117"/>
      <c r="BM42" s="117">
        <v>1</v>
      </c>
      <c r="BN42" s="119">
        <v>7</v>
      </c>
      <c r="BO42" s="120">
        <f>IF(P42=0,"",IF(BN42=0,"",(BN42/P42)))</f>
        <v>0.58333333333333</v>
      </c>
      <c r="BP42" s="121">
        <v>3</v>
      </c>
      <c r="BQ42" s="122">
        <f>IFERROR(BP42/BN42,"-")</f>
        <v>0.42857142857143</v>
      </c>
      <c r="BR42" s="123">
        <v>265000</v>
      </c>
      <c r="BS42" s="124">
        <f>IFERROR(BR42/BN42,"-")</f>
        <v>37857.142857143</v>
      </c>
      <c r="BT42" s="125">
        <v>1</v>
      </c>
      <c r="BU42" s="125"/>
      <c r="BV42" s="125">
        <v>2</v>
      </c>
      <c r="BW42" s="126">
        <v>1</v>
      </c>
      <c r="BX42" s="127">
        <f>IF(P42=0,"",IF(BW42=0,"",(BW42/P42)))</f>
        <v>0.083333333333333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4</v>
      </c>
      <c r="CP42" s="141">
        <v>305000</v>
      </c>
      <c r="CQ42" s="141">
        <v>249000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/>
      <c r="B43" s="203" t="s">
        <v>142</v>
      </c>
      <c r="C43" s="203"/>
      <c r="D43" s="203" t="s">
        <v>143</v>
      </c>
      <c r="E43" s="203" t="s">
        <v>144</v>
      </c>
      <c r="F43" s="203" t="s">
        <v>64</v>
      </c>
      <c r="G43" s="203"/>
      <c r="H43" s="90" t="s">
        <v>139</v>
      </c>
      <c r="I43" s="90"/>
      <c r="J43" s="188"/>
      <c r="K43" s="81">
        <v>0</v>
      </c>
      <c r="L43" s="81">
        <v>0</v>
      </c>
      <c r="M43" s="81">
        <v>65</v>
      </c>
      <c r="N43" s="91">
        <v>3</v>
      </c>
      <c r="O43" s="92">
        <v>0</v>
      </c>
      <c r="P43" s="93">
        <f>N43+O43</f>
        <v>3</v>
      </c>
      <c r="Q43" s="82">
        <f>IFERROR(P43/M43,"-")</f>
        <v>0.046153846153846</v>
      </c>
      <c r="R43" s="81">
        <v>0</v>
      </c>
      <c r="S43" s="81">
        <v>1</v>
      </c>
      <c r="T43" s="82">
        <f>IFERROR(S43/(O43+P43),"-")</f>
        <v>0.33333333333333</v>
      </c>
      <c r="U43" s="182"/>
      <c r="V43" s="84">
        <v>1</v>
      </c>
      <c r="W43" s="82">
        <f>IF(P43=0,"-",V43/P43)</f>
        <v>0.33333333333333</v>
      </c>
      <c r="X43" s="186">
        <v>5000</v>
      </c>
      <c r="Y43" s="187">
        <f>IFERROR(X43/P43,"-")</f>
        <v>1666.6666666667</v>
      </c>
      <c r="Z43" s="187">
        <f>IFERROR(X43/V43,"-")</f>
        <v>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0.66666666666667</v>
      </c>
      <c r="BP43" s="121">
        <v>1</v>
      </c>
      <c r="BQ43" s="122">
        <f>IFERROR(BP43/BN43,"-")</f>
        <v>0.5</v>
      </c>
      <c r="BR43" s="123">
        <v>5000</v>
      </c>
      <c r="BS43" s="124">
        <f>IFERROR(BR43/BN43,"-")</f>
        <v>2500</v>
      </c>
      <c r="BT43" s="125">
        <v>1</v>
      </c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5000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145</v>
      </c>
      <c r="C44" s="203"/>
      <c r="D44" s="203" t="s">
        <v>133</v>
      </c>
      <c r="E44" s="203" t="s">
        <v>133</v>
      </c>
      <c r="F44" s="203" t="s">
        <v>82</v>
      </c>
      <c r="G44" s="203"/>
      <c r="H44" s="90"/>
      <c r="I44" s="90"/>
      <c r="J44" s="188"/>
      <c r="K44" s="81">
        <v>0</v>
      </c>
      <c r="L44" s="81">
        <v>0</v>
      </c>
      <c r="M44" s="81">
        <v>53</v>
      </c>
      <c r="N44" s="91">
        <v>23</v>
      </c>
      <c r="O44" s="92">
        <v>0</v>
      </c>
      <c r="P44" s="93">
        <f>N44+O44</f>
        <v>23</v>
      </c>
      <c r="Q44" s="82">
        <f>IFERROR(P44/M44,"-")</f>
        <v>0.43396226415094</v>
      </c>
      <c r="R44" s="81">
        <v>4</v>
      </c>
      <c r="S44" s="81">
        <v>4</v>
      </c>
      <c r="T44" s="82">
        <f>IFERROR(S44/(O44+P44),"-")</f>
        <v>0.17391304347826</v>
      </c>
      <c r="U44" s="182"/>
      <c r="V44" s="84">
        <v>7</v>
      </c>
      <c r="W44" s="82">
        <f>IF(P44=0,"-",V44/P44)</f>
        <v>0.30434782608696</v>
      </c>
      <c r="X44" s="186">
        <v>1038000</v>
      </c>
      <c r="Y44" s="187">
        <f>IFERROR(X44/P44,"-")</f>
        <v>45130.434782609</v>
      </c>
      <c r="Z44" s="187">
        <f>IFERROR(X44/V44,"-")</f>
        <v>148285.71428571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0.043478260869565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5</v>
      </c>
      <c r="BF44" s="113">
        <f>IF(P44=0,"",IF(BE44=0,"",(BE44/P44)))</f>
        <v>0.21739130434783</v>
      </c>
      <c r="BG44" s="112">
        <v>3</v>
      </c>
      <c r="BH44" s="114">
        <f>IFERROR(BG44/BE44,"-")</f>
        <v>0.6</v>
      </c>
      <c r="BI44" s="115">
        <v>10000</v>
      </c>
      <c r="BJ44" s="116">
        <f>IFERROR(BI44/BE44,"-")</f>
        <v>2000</v>
      </c>
      <c r="BK44" s="117">
        <v>3</v>
      </c>
      <c r="BL44" s="117"/>
      <c r="BM44" s="117"/>
      <c r="BN44" s="119">
        <v>12</v>
      </c>
      <c r="BO44" s="120">
        <f>IF(P44=0,"",IF(BN44=0,"",(BN44/P44)))</f>
        <v>0.52173913043478</v>
      </c>
      <c r="BP44" s="121">
        <v>3</v>
      </c>
      <c r="BQ44" s="122">
        <f>IFERROR(BP44/BN44,"-")</f>
        <v>0.25</v>
      </c>
      <c r="BR44" s="123">
        <v>802000</v>
      </c>
      <c r="BS44" s="124">
        <f>IFERROR(BR44/BN44,"-")</f>
        <v>66833.333333333</v>
      </c>
      <c r="BT44" s="125"/>
      <c r="BU44" s="125"/>
      <c r="BV44" s="125">
        <v>3</v>
      </c>
      <c r="BW44" s="126">
        <v>5</v>
      </c>
      <c r="BX44" s="127">
        <f>IF(P44=0,"",IF(BW44=0,"",(BW44/P44)))</f>
        <v>0.21739130434783</v>
      </c>
      <c r="BY44" s="128">
        <v>1</v>
      </c>
      <c r="BZ44" s="129">
        <f>IFERROR(BY44/BW44,"-")</f>
        <v>0.2</v>
      </c>
      <c r="CA44" s="130">
        <v>226000</v>
      </c>
      <c r="CB44" s="131">
        <f>IFERROR(CA44/BW44,"-")</f>
        <v>45200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7</v>
      </c>
      <c r="CP44" s="141">
        <v>1038000</v>
      </c>
      <c r="CQ44" s="141">
        <v>548000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0.466</v>
      </c>
      <c r="B45" s="203" t="s">
        <v>146</v>
      </c>
      <c r="C45" s="203"/>
      <c r="D45" s="203" t="s">
        <v>121</v>
      </c>
      <c r="E45" s="203" t="s">
        <v>122</v>
      </c>
      <c r="F45" s="203" t="s">
        <v>64</v>
      </c>
      <c r="G45" s="203" t="s">
        <v>147</v>
      </c>
      <c r="H45" s="90" t="s">
        <v>148</v>
      </c>
      <c r="I45" s="90" t="s">
        <v>124</v>
      </c>
      <c r="J45" s="188">
        <v>500000</v>
      </c>
      <c r="K45" s="81">
        <v>0</v>
      </c>
      <c r="L45" s="81">
        <v>0</v>
      </c>
      <c r="M45" s="81">
        <v>89</v>
      </c>
      <c r="N45" s="91">
        <v>9</v>
      </c>
      <c r="O45" s="92">
        <v>0</v>
      </c>
      <c r="P45" s="93">
        <f>N45+O45</f>
        <v>9</v>
      </c>
      <c r="Q45" s="82">
        <f>IFERROR(P45/M45,"-")</f>
        <v>0.10112359550562</v>
      </c>
      <c r="R45" s="81">
        <v>0</v>
      </c>
      <c r="S45" s="81">
        <v>4</v>
      </c>
      <c r="T45" s="82">
        <f>IFERROR(S45/(O45+P45),"-")</f>
        <v>0.44444444444444</v>
      </c>
      <c r="U45" s="182">
        <f>IFERROR(J45/SUM(P45:P48),"-")</f>
        <v>13513.513513514</v>
      </c>
      <c r="V45" s="84">
        <v>2</v>
      </c>
      <c r="W45" s="82">
        <f>IF(P45=0,"-",V45/P45)</f>
        <v>0.22222222222222</v>
      </c>
      <c r="X45" s="186">
        <v>14000</v>
      </c>
      <c r="Y45" s="187">
        <f>IFERROR(X45/P45,"-")</f>
        <v>1555.5555555556</v>
      </c>
      <c r="Z45" s="187">
        <f>IFERROR(X45/V45,"-")</f>
        <v>7000</v>
      </c>
      <c r="AA45" s="188">
        <f>SUM(X45:X48)-SUM(J45:J48)</f>
        <v>-267000</v>
      </c>
      <c r="AB45" s="85">
        <f>SUM(X45:X48)/SUM(J45:J48)</f>
        <v>0.466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0.22222222222222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4</v>
      </c>
      <c r="BO45" s="120">
        <f>IF(P45=0,"",IF(BN45=0,"",(BN45/P45)))</f>
        <v>0.44444444444444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0.22222222222222</v>
      </c>
      <c r="BY45" s="128">
        <v>1</v>
      </c>
      <c r="BZ45" s="129">
        <f>IFERROR(BY45/BW45,"-")</f>
        <v>0.5</v>
      </c>
      <c r="CA45" s="130">
        <v>5000</v>
      </c>
      <c r="CB45" s="131">
        <f>IFERROR(CA45/BW45,"-")</f>
        <v>2500</v>
      </c>
      <c r="CC45" s="132">
        <v>1</v>
      </c>
      <c r="CD45" s="132"/>
      <c r="CE45" s="132"/>
      <c r="CF45" s="133">
        <v>1</v>
      </c>
      <c r="CG45" s="134">
        <f>IF(P45=0,"",IF(CF45=0,"",(CF45/P45)))</f>
        <v>0.11111111111111</v>
      </c>
      <c r="CH45" s="135">
        <v>1</v>
      </c>
      <c r="CI45" s="136">
        <f>IFERROR(CH45/CF45,"-")</f>
        <v>1</v>
      </c>
      <c r="CJ45" s="137">
        <v>9000</v>
      </c>
      <c r="CK45" s="138">
        <f>IFERROR(CJ45/CF45,"-")</f>
        <v>9000</v>
      </c>
      <c r="CL45" s="139"/>
      <c r="CM45" s="139"/>
      <c r="CN45" s="139">
        <v>1</v>
      </c>
      <c r="CO45" s="140">
        <v>2</v>
      </c>
      <c r="CP45" s="141">
        <v>14000</v>
      </c>
      <c r="CQ45" s="141">
        <v>9000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149</v>
      </c>
      <c r="C46" s="203"/>
      <c r="D46" s="203" t="s">
        <v>126</v>
      </c>
      <c r="E46" s="203" t="s">
        <v>127</v>
      </c>
      <c r="F46" s="203" t="s">
        <v>64</v>
      </c>
      <c r="G46" s="203"/>
      <c r="H46" s="90" t="s">
        <v>148</v>
      </c>
      <c r="I46" s="90" t="s">
        <v>128</v>
      </c>
      <c r="J46" s="188"/>
      <c r="K46" s="81">
        <v>0</v>
      </c>
      <c r="L46" s="81">
        <v>0</v>
      </c>
      <c r="M46" s="81">
        <v>102</v>
      </c>
      <c r="N46" s="91">
        <v>13</v>
      </c>
      <c r="O46" s="92">
        <v>0</v>
      </c>
      <c r="P46" s="93">
        <f>N46+O46</f>
        <v>13</v>
      </c>
      <c r="Q46" s="82">
        <f>IFERROR(P46/M46,"-")</f>
        <v>0.12745098039216</v>
      </c>
      <c r="R46" s="81">
        <v>0</v>
      </c>
      <c r="S46" s="81">
        <v>3</v>
      </c>
      <c r="T46" s="82">
        <f>IFERROR(S46/(O46+P46),"-")</f>
        <v>0.23076923076923</v>
      </c>
      <c r="U46" s="182"/>
      <c r="V46" s="84">
        <v>1</v>
      </c>
      <c r="W46" s="82">
        <f>IF(P46=0,"-",V46/P46)</f>
        <v>0.076923076923077</v>
      </c>
      <c r="X46" s="186">
        <v>3000</v>
      </c>
      <c r="Y46" s="187">
        <f>IFERROR(X46/P46,"-")</f>
        <v>230.76923076923</v>
      </c>
      <c r="Z46" s="187">
        <f>IFERROR(X46/V46,"-")</f>
        <v>3000</v>
      </c>
      <c r="AA46" s="188"/>
      <c r="AB46" s="85"/>
      <c r="AC46" s="79"/>
      <c r="AD46" s="94">
        <v>1</v>
      </c>
      <c r="AE46" s="95">
        <f>IF(P46=0,"",IF(AD46=0,"",(AD46/P46)))</f>
        <v>0.076923076923077</v>
      </c>
      <c r="AF46" s="94"/>
      <c r="AG46" s="96">
        <f>IFERROR(AF46/AD46,"-")</f>
        <v>0</v>
      </c>
      <c r="AH46" s="97"/>
      <c r="AI46" s="98">
        <f>IFERROR(AH46/AD46,"-")</f>
        <v>0</v>
      </c>
      <c r="AJ46" s="99"/>
      <c r="AK46" s="99"/>
      <c r="AL46" s="99"/>
      <c r="AM46" s="100">
        <v>3</v>
      </c>
      <c r="AN46" s="101">
        <f>IF(P46=0,"",IF(AM46=0,"",(AM46/P46)))</f>
        <v>0.23076923076923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3</v>
      </c>
      <c r="BF46" s="113">
        <f>IF(P46=0,"",IF(BE46=0,"",(BE46/P46)))</f>
        <v>0.23076923076923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4</v>
      </c>
      <c r="BO46" s="120">
        <f>IF(P46=0,"",IF(BN46=0,"",(BN46/P46)))</f>
        <v>0.30769230769231</v>
      </c>
      <c r="BP46" s="121">
        <v>1</v>
      </c>
      <c r="BQ46" s="122">
        <f>IFERROR(BP46/BN46,"-")</f>
        <v>0.25</v>
      </c>
      <c r="BR46" s="123">
        <v>3000</v>
      </c>
      <c r="BS46" s="124">
        <f>IFERROR(BR46/BN46,"-")</f>
        <v>750</v>
      </c>
      <c r="BT46" s="125">
        <v>1</v>
      </c>
      <c r="BU46" s="125"/>
      <c r="BV46" s="125"/>
      <c r="BW46" s="126">
        <v>2</v>
      </c>
      <c r="BX46" s="127">
        <f>IF(P46=0,"",IF(BW46=0,"",(BW46/P46)))</f>
        <v>0.15384615384615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143</v>
      </c>
      <c r="E47" s="203" t="s">
        <v>144</v>
      </c>
      <c r="F47" s="203" t="s">
        <v>64</v>
      </c>
      <c r="G47" s="203"/>
      <c r="H47" s="90" t="s">
        <v>148</v>
      </c>
      <c r="I47" s="90" t="s">
        <v>131</v>
      </c>
      <c r="J47" s="188"/>
      <c r="K47" s="81">
        <v>0</v>
      </c>
      <c r="L47" s="81">
        <v>0</v>
      </c>
      <c r="M47" s="81">
        <v>32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151</v>
      </c>
      <c r="C48" s="203"/>
      <c r="D48" s="203" t="s">
        <v>133</v>
      </c>
      <c r="E48" s="203" t="s">
        <v>133</v>
      </c>
      <c r="F48" s="203" t="s">
        <v>82</v>
      </c>
      <c r="G48" s="203"/>
      <c r="H48" s="90"/>
      <c r="I48" s="90"/>
      <c r="J48" s="188"/>
      <c r="K48" s="81">
        <v>0</v>
      </c>
      <c r="L48" s="81">
        <v>0</v>
      </c>
      <c r="M48" s="81">
        <v>33</v>
      </c>
      <c r="N48" s="91">
        <v>15</v>
      </c>
      <c r="O48" s="92">
        <v>0</v>
      </c>
      <c r="P48" s="93">
        <f>N48+O48</f>
        <v>15</v>
      </c>
      <c r="Q48" s="82">
        <f>IFERROR(P48/M48,"-")</f>
        <v>0.45454545454545</v>
      </c>
      <c r="R48" s="81">
        <v>0</v>
      </c>
      <c r="S48" s="81">
        <v>2</v>
      </c>
      <c r="T48" s="82">
        <f>IFERROR(S48/(O48+P48),"-")</f>
        <v>0.13333333333333</v>
      </c>
      <c r="U48" s="182"/>
      <c r="V48" s="84">
        <v>3</v>
      </c>
      <c r="W48" s="82">
        <f>IF(P48=0,"-",V48/P48)</f>
        <v>0.2</v>
      </c>
      <c r="X48" s="186">
        <v>216000</v>
      </c>
      <c r="Y48" s="187">
        <f>IFERROR(X48/P48,"-")</f>
        <v>14400</v>
      </c>
      <c r="Z48" s="187">
        <f>IFERROR(X48/V48,"-")</f>
        <v>72000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0.066666666666667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2</v>
      </c>
      <c r="BF48" s="113">
        <f>IF(P48=0,"",IF(BE48=0,"",(BE48/P48)))</f>
        <v>0.13333333333333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4</v>
      </c>
      <c r="BO48" s="120">
        <f>IF(P48=0,"",IF(BN48=0,"",(BN48/P48)))</f>
        <v>0.26666666666667</v>
      </c>
      <c r="BP48" s="121">
        <v>1</v>
      </c>
      <c r="BQ48" s="122">
        <f>IFERROR(BP48/BN48,"-")</f>
        <v>0.25</v>
      </c>
      <c r="BR48" s="123">
        <v>3000</v>
      </c>
      <c r="BS48" s="124">
        <f>IFERROR(BR48/BN48,"-")</f>
        <v>750</v>
      </c>
      <c r="BT48" s="125">
        <v>1</v>
      </c>
      <c r="BU48" s="125"/>
      <c r="BV48" s="125"/>
      <c r="BW48" s="126">
        <v>7</v>
      </c>
      <c r="BX48" s="127">
        <f>IF(P48=0,"",IF(BW48=0,"",(BW48/P48)))</f>
        <v>0.46666666666667</v>
      </c>
      <c r="BY48" s="128">
        <v>2</v>
      </c>
      <c r="BZ48" s="129">
        <f>IFERROR(BY48/BW48,"-")</f>
        <v>0.28571428571429</v>
      </c>
      <c r="CA48" s="130">
        <v>213000</v>
      </c>
      <c r="CB48" s="131">
        <f>IFERROR(CA48/BW48,"-")</f>
        <v>30428.571428571</v>
      </c>
      <c r="CC48" s="132">
        <v>1</v>
      </c>
      <c r="CD48" s="132"/>
      <c r="CE48" s="132">
        <v>1</v>
      </c>
      <c r="CF48" s="133">
        <v>1</v>
      </c>
      <c r="CG48" s="134">
        <f>IF(P48=0,"",IF(CF48=0,"",(CF48/P48)))</f>
        <v>0.066666666666667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3</v>
      </c>
      <c r="CP48" s="141">
        <v>216000</v>
      </c>
      <c r="CQ48" s="141">
        <v>208000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>
        <f>AB49</f>
        <v>0.76666666666667</v>
      </c>
      <c r="B49" s="203" t="s">
        <v>152</v>
      </c>
      <c r="C49" s="203"/>
      <c r="D49" s="203" t="s">
        <v>153</v>
      </c>
      <c r="E49" s="203" t="s">
        <v>154</v>
      </c>
      <c r="F49" s="203" t="s">
        <v>64</v>
      </c>
      <c r="G49" s="203" t="s">
        <v>155</v>
      </c>
      <c r="H49" s="90" t="s">
        <v>88</v>
      </c>
      <c r="I49" s="90" t="s">
        <v>156</v>
      </c>
      <c r="J49" s="188">
        <v>90000</v>
      </c>
      <c r="K49" s="81">
        <v>0</v>
      </c>
      <c r="L49" s="81">
        <v>0</v>
      </c>
      <c r="M49" s="81">
        <v>88</v>
      </c>
      <c r="N49" s="91">
        <v>7</v>
      </c>
      <c r="O49" s="92">
        <v>0</v>
      </c>
      <c r="P49" s="93">
        <f>N49+O49</f>
        <v>7</v>
      </c>
      <c r="Q49" s="82">
        <f>IFERROR(P49/M49,"-")</f>
        <v>0.079545454545455</v>
      </c>
      <c r="R49" s="81">
        <v>0</v>
      </c>
      <c r="S49" s="81">
        <v>4</v>
      </c>
      <c r="T49" s="82">
        <f>IFERROR(S49/(O49+P49),"-")</f>
        <v>0.57142857142857</v>
      </c>
      <c r="U49" s="182">
        <f>IFERROR(J49/SUM(P49:P50),"-")</f>
        <v>8181.8181818182</v>
      </c>
      <c r="V49" s="84">
        <v>2</v>
      </c>
      <c r="W49" s="82">
        <f>IF(P49=0,"-",V49/P49)</f>
        <v>0.28571428571429</v>
      </c>
      <c r="X49" s="186">
        <v>23000</v>
      </c>
      <c r="Y49" s="187">
        <f>IFERROR(X49/P49,"-")</f>
        <v>3285.7142857143</v>
      </c>
      <c r="Z49" s="187">
        <f>IFERROR(X49/V49,"-")</f>
        <v>11500</v>
      </c>
      <c r="AA49" s="188">
        <f>SUM(X49:X50)-SUM(J49:J50)</f>
        <v>-21000</v>
      </c>
      <c r="AB49" s="85">
        <f>SUM(X49:X50)/SUM(J49:J50)</f>
        <v>0.76666666666667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0.14285714285714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2</v>
      </c>
      <c r="BO49" s="120">
        <f>IF(P49=0,"",IF(BN49=0,"",(BN49/P49)))</f>
        <v>0.28571428571429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3</v>
      </c>
      <c r="BX49" s="127">
        <f>IF(P49=0,"",IF(BW49=0,"",(BW49/P49)))</f>
        <v>0.42857142857143</v>
      </c>
      <c r="BY49" s="128">
        <v>1</v>
      </c>
      <c r="BZ49" s="129">
        <f>IFERROR(BY49/BW49,"-")</f>
        <v>0.33333333333333</v>
      </c>
      <c r="CA49" s="130">
        <v>20000</v>
      </c>
      <c r="CB49" s="131">
        <f>IFERROR(CA49/BW49,"-")</f>
        <v>6666.6666666667</v>
      </c>
      <c r="CC49" s="132"/>
      <c r="CD49" s="132"/>
      <c r="CE49" s="132">
        <v>1</v>
      </c>
      <c r="CF49" s="133">
        <v>1</v>
      </c>
      <c r="CG49" s="134">
        <f>IF(P49=0,"",IF(CF49=0,"",(CF49/P49)))</f>
        <v>0.14285714285714</v>
      </c>
      <c r="CH49" s="135">
        <v>1</v>
      </c>
      <c r="CI49" s="136">
        <f>IFERROR(CH49/CF49,"-")</f>
        <v>1</v>
      </c>
      <c r="CJ49" s="137">
        <v>3000</v>
      </c>
      <c r="CK49" s="138">
        <f>IFERROR(CJ49/CF49,"-")</f>
        <v>3000</v>
      </c>
      <c r="CL49" s="139">
        <v>1</v>
      </c>
      <c r="CM49" s="139"/>
      <c r="CN49" s="139"/>
      <c r="CO49" s="140">
        <v>2</v>
      </c>
      <c r="CP49" s="141">
        <v>23000</v>
      </c>
      <c r="CQ49" s="141">
        <v>20000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157</v>
      </c>
      <c r="C50" s="203"/>
      <c r="D50" s="203" t="s">
        <v>153</v>
      </c>
      <c r="E50" s="203" t="s">
        <v>154</v>
      </c>
      <c r="F50" s="203" t="s">
        <v>82</v>
      </c>
      <c r="G50" s="203"/>
      <c r="H50" s="90"/>
      <c r="I50" s="90"/>
      <c r="J50" s="188"/>
      <c r="K50" s="81">
        <v>0</v>
      </c>
      <c r="L50" s="81">
        <v>0</v>
      </c>
      <c r="M50" s="81">
        <v>29</v>
      </c>
      <c r="N50" s="91">
        <v>4</v>
      </c>
      <c r="O50" s="92">
        <v>0</v>
      </c>
      <c r="P50" s="93">
        <f>N50+O50</f>
        <v>4</v>
      </c>
      <c r="Q50" s="82">
        <f>IFERROR(P50/M50,"-")</f>
        <v>0.13793103448276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2</v>
      </c>
      <c r="W50" s="82">
        <f>IF(P50=0,"-",V50/P50)</f>
        <v>0.5</v>
      </c>
      <c r="X50" s="186">
        <v>46000</v>
      </c>
      <c r="Y50" s="187">
        <f>IFERROR(X50/P50,"-")</f>
        <v>11500</v>
      </c>
      <c r="Z50" s="187">
        <f>IFERROR(X50/V50,"-")</f>
        <v>23000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2</v>
      </c>
      <c r="BO50" s="120">
        <f>IF(P50=0,"",IF(BN50=0,"",(BN50/P50)))</f>
        <v>0.5</v>
      </c>
      <c r="BP50" s="121">
        <v>1</v>
      </c>
      <c r="BQ50" s="122">
        <f>IFERROR(BP50/BN50,"-")</f>
        <v>0.5</v>
      </c>
      <c r="BR50" s="123">
        <v>43000</v>
      </c>
      <c r="BS50" s="124">
        <f>IFERROR(BR50/BN50,"-")</f>
        <v>21500</v>
      </c>
      <c r="BT50" s="125"/>
      <c r="BU50" s="125"/>
      <c r="BV50" s="125">
        <v>1</v>
      </c>
      <c r="BW50" s="126">
        <v>1</v>
      </c>
      <c r="BX50" s="127">
        <f>IF(P50=0,"",IF(BW50=0,"",(BW50/P50)))</f>
        <v>0.25</v>
      </c>
      <c r="BY50" s="128">
        <v>1</v>
      </c>
      <c r="BZ50" s="129">
        <f>IFERROR(BY50/BW50,"-")</f>
        <v>1</v>
      </c>
      <c r="CA50" s="130">
        <v>3000</v>
      </c>
      <c r="CB50" s="131">
        <f>IFERROR(CA50/BW50,"-")</f>
        <v>3000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46000</v>
      </c>
      <c r="CQ50" s="141">
        <v>43000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1.1</v>
      </c>
      <c r="B51" s="203" t="s">
        <v>158</v>
      </c>
      <c r="C51" s="203"/>
      <c r="D51" s="203" t="s">
        <v>92</v>
      </c>
      <c r="E51" s="203" t="s">
        <v>93</v>
      </c>
      <c r="F51" s="203" t="s">
        <v>86</v>
      </c>
      <c r="G51" s="203" t="s">
        <v>155</v>
      </c>
      <c r="H51" s="90" t="s">
        <v>88</v>
      </c>
      <c r="I51" s="90" t="s">
        <v>159</v>
      </c>
      <c r="J51" s="188">
        <v>90000</v>
      </c>
      <c r="K51" s="81">
        <v>0</v>
      </c>
      <c r="L51" s="81">
        <v>0</v>
      </c>
      <c r="M51" s="81">
        <v>39</v>
      </c>
      <c r="N51" s="91">
        <v>0</v>
      </c>
      <c r="O51" s="92">
        <v>0</v>
      </c>
      <c r="P51" s="93">
        <f>N51+O51</f>
        <v>0</v>
      </c>
      <c r="Q51" s="82">
        <f>IFERROR(P51/M51,"-")</f>
        <v>0</v>
      </c>
      <c r="R51" s="81">
        <v>0</v>
      </c>
      <c r="S51" s="81">
        <v>0</v>
      </c>
      <c r="T51" s="82" t="str">
        <f>IFERROR(S51/(O51+P51),"-")</f>
        <v>-</v>
      </c>
      <c r="U51" s="182">
        <f>IFERROR(J51/SUM(P51:P52),"-")</f>
        <v>15000</v>
      </c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>
        <f>SUM(X51:X52)-SUM(J51:J52)</f>
        <v>9000</v>
      </c>
      <c r="AB51" s="85">
        <f>SUM(X51:X52)/SUM(J51:J52)</f>
        <v>1.1</v>
      </c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160</v>
      </c>
      <c r="C52" s="203"/>
      <c r="D52" s="203" t="s">
        <v>92</v>
      </c>
      <c r="E52" s="203" t="s">
        <v>93</v>
      </c>
      <c r="F52" s="203" t="s">
        <v>82</v>
      </c>
      <c r="G52" s="203"/>
      <c r="H52" s="90"/>
      <c r="I52" s="90"/>
      <c r="J52" s="188"/>
      <c r="K52" s="81">
        <v>0</v>
      </c>
      <c r="L52" s="81">
        <v>0</v>
      </c>
      <c r="M52" s="81">
        <v>7</v>
      </c>
      <c r="N52" s="91">
        <v>6</v>
      </c>
      <c r="O52" s="92">
        <v>0</v>
      </c>
      <c r="P52" s="93">
        <f>N52+O52</f>
        <v>6</v>
      </c>
      <c r="Q52" s="82">
        <f>IFERROR(P52/M52,"-")</f>
        <v>0.85714285714286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0.16666666666667</v>
      </c>
      <c r="X52" s="186">
        <v>99000</v>
      </c>
      <c r="Y52" s="187">
        <f>IFERROR(X52/P52,"-")</f>
        <v>16500</v>
      </c>
      <c r="Z52" s="187">
        <f>IFERROR(X52/V52,"-")</f>
        <v>99000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0.16666666666667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2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2</v>
      </c>
      <c r="BX52" s="127">
        <f>IF(P52=0,"",IF(BW52=0,"",(BW52/P52)))</f>
        <v>0.33333333333333</v>
      </c>
      <c r="BY52" s="128">
        <v>1</v>
      </c>
      <c r="BZ52" s="129">
        <f>IFERROR(BY52/BW52,"-")</f>
        <v>0.5</v>
      </c>
      <c r="CA52" s="130">
        <v>99000</v>
      </c>
      <c r="CB52" s="131">
        <f>IFERROR(CA52/BW52,"-")</f>
        <v>49500</v>
      </c>
      <c r="CC52" s="132"/>
      <c r="CD52" s="132"/>
      <c r="CE52" s="132">
        <v>1</v>
      </c>
      <c r="CF52" s="133">
        <v>1</v>
      </c>
      <c r="CG52" s="134">
        <f>IF(P52=0,"",IF(CF52=0,"",(CF52/P52)))</f>
        <v>0.16666666666667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1</v>
      </c>
      <c r="CP52" s="141">
        <v>99000</v>
      </c>
      <c r="CQ52" s="141">
        <v>99000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0.066666666666667</v>
      </c>
      <c r="B53" s="203" t="s">
        <v>161</v>
      </c>
      <c r="C53" s="203"/>
      <c r="D53" s="203" t="s">
        <v>162</v>
      </c>
      <c r="E53" s="203" t="s">
        <v>154</v>
      </c>
      <c r="F53" s="203" t="s">
        <v>64</v>
      </c>
      <c r="G53" s="203" t="s">
        <v>163</v>
      </c>
      <c r="H53" s="90" t="s">
        <v>88</v>
      </c>
      <c r="I53" s="90" t="s">
        <v>111</v>
      </c>
      <c r="J53" s="188">
        <v>90000</v>
      </c>
      <c r="K53" s="81">
        <v>0</v>
      </c>
      <c r="L53" s="81">
        <v>0</v>
      </c>
      <c r="M53" s="81">
        <v>46</v>
      </c>
      <c r="N53" s="91">
        <v>4</v>
      </c>
      <c r="O53" s="92">
        <v>0</v>
      </c>
      <c r="P53" s="93">
        <f>N53+O53</f>
        <v>4</v>
      </c>
      <c r="Q53" s="82">
        <f>IFERROR(P53/M53,"-")</f>
        <v>0.08695652173913</v>
      </c>
      <c r="R53" s="81">
        <v>0</v>
      </c>
      <c r="S53" s="81">
        <v>1</v>
      </c>
      <c r="T53" s="82">
        <f>IFERROR(S53/(O53+P53),"-")</f>
        <v>0.25</v>
      </c>
      <c r="U53" s="182">
        <f>IFERROR(J53/SUM(P53:P54),"-")</f>
        <v>18000</v>
      </c>
      <c r="V53" s="84">
        <v>2</v>
      </c>
      <c r="W53" s="82">
        <f>IF(P53=0,"-",V53/P53)</f>
        <v>0.5</v>
      </c>
      <c r="X53" s="186">
        <v>6000</v>
      </c>
      <c r="Y53" s="187">
        <f>IFERROR(X53/P53,"-")</f>
        <v>1500</v>
      </c>
      <c r="Z53" s="187">
        <f>IFERROR(X53/V53,"-")</f>
        <v>3000</v>
      </c>
      <c r="AA53" s="188">
        <f>SUM(X53:X54)-SUM(J53:J54)</f>
        <v>-84000</v>
      </c>
      <c r="AB53" s="85">
        <f>SUM(X53:X54)/SUM(J53:J54)</f>
        <v>0.066666666666667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0.5</v>
      </c>
      <c r="BP53" s="121">
        <v>2</v>
      </c>
      <c r="BQ53" s="122">
        <f>IFERROR(BP53/BN53,"-")</f>
        <v>1</v>
      </c>
      <c r="BR53" s="123">
        <v>6000</v>
      </c>
      <c r="BS53" s="124">
        <f>IFERROR(BR53/BN53,"-")</f>
        <v>3000</v>
      </c>
      <c r="BT53" s="125">
        <v>2</v>
      </c>
      <c r="BU53" s="125"/>
      <c r="BV53" s="125"/>
      <c r="BW53" s="126">
        <v>1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6000</v>
      </c>
      <c r="CQ53" s="141">
        <v>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164</v>
      </c>
      <c r="C54" s="203"/>
      <c r="D54" s="203" t="s">
        <v>162</v>
      </c>
      <c r="E54" s="203" t="s">
        <v>154</v>
      </c>
      <c r="F54" s="203" t="s">
        <v>82</v>
      </c>
      <c r="G54" s="203"/>
      <c r="H54" s="90"/>
      <c r="I54" s="90"/>
      <c r="J54" s="188"/>
      <c r="K54" s="81">
        <v>0</v>
      </c>
      <c r="L54" s="81">
        <v>0</v>
      </c>
      <c r="M54" s="81">
        <v>9</v>
      </c>
      <c r="N54" s="91">
        <v>1</v>
      </c>
      <c r="O54" s="92">
        <v>0</v>
      </c>
      <c r="P54" s="93">
        <f>N54+O54</f>
        <v>1</v>
      </c>
      <c r="Q54" s="82">
        <f>IFERROR(P54/M54,"-")</f>
        <v>0.11111111111111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1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165</v>
      </c>
      <c r="C55" s="203"/>
      <c r="D55" s="203" t="s">
        <v>153</v>
      </c>
      <c r="E55" s="203" t="s">
        <v>154</v>
      </c>
      <c r="F55" s="203" t="s">
        <v>64</v>
      </c>
      <c r="G55" s="203" t="s">
        <v>163</v>
      </c>
      <c r="H55" s="90" t="s">
        <v>88</v>
      </c>
      <c r="I55" s="205" t="s">
        <v>166</v>
      </c>
      <c r="J55" s="188">
        <v>90000</v>
      </c>
      <c r="K55" s="81">
        <v>0</v>
      </c>
      <c r="L55" s="81">
        <v>0</v>
      </c>
      <c r="M55" s="81">
        <v>60</v>
      </c>
      <c r="N55" s="91">
        <v>1</v>
      </c>
      <c r="O55" s="92">
        <v>0</v>
      </c>
      <c r="P55" s="93">
        <f>N55+O55</f>
        <v>1</v>
      </c>
      <c r="Q55" s="82">
        <f>IFERROR(P55/M55,"-")</f>
        <v>0.016666666666667</v>
      </c>
      <c r="R55" s="81">
        <v>0</v>
      </c>
      <c r="S55" s="81">
        <v>1</v>
      </c>
      <c r="T55" s="82">
        <f>IFERROR(S55/(O55+P55),"-")</f>
        <v>1</v>
      </c>
      <c r="U55" s="182">
        <f>IFERROR(J55/SUM(P55:P56),"-")</f>
        <v>30000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-90000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167</v>
      </c>
      <c r="C56" s="203"/>
      <c r="D56" s="203" t="s">
        <v>153</v>
      </c>
      <c r="E56" s="203" t="s">
        <v>154</v>
      </c>
      <c r="F56" s="203" t="s">
        <v>82</v>
      </c>
      <c r="G56" s="203"/>
      <c r="H56" s="90"/>
      <c r="I56" s="90"/>
      <c r="J56" s="188"/>
      <c r="K56" s="81">
        <v>0</v>
      </c>
      <c r="L56" s="81">
        <v>0</v>
      </c>
      <c r="M56" s="81">
        <v>3</v>
      </c>
      <c r="N56" s="91">
        <v>2</v>
      </c>
      <c r="O56" s="92">
        <v>0</v>
      </c>
      <c r="P56" s="93">
        <f>N56+O56</f>
        <v>2</v>
      </c>
      <c r="Q56" s="82">
        <f>IFERROR(P56/M56,"-")</f>
        <v>0.66666666666667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168</v>
      </c>
      <c r="C57" s="203"/>
      <c r="D57" s="203" t="s">
        <v>92</v>
      </c>
      <c r="E57" s="203" t="s">
        <v>93</v>
      </c>
      <c r="F57" s="203" t="s">
        <v>86</v>
      </c>
      <c r="G57" s="203" t="s">
        <v>69</v>
      </c>
      <c r="H57" s="90" t="s">
        <v>88</v>
      </c>
      <c r="I57" s="204" t="s">
        <v>80</v>
      </c>
      <c r="J57" s="188">
        <v>150000</v>
      </c>
      <c r="K57" s="81">
        <v>0</v>
      </c>
      <c r="L57" s="81">
        <v>0</v>
      </c>
      <c r="M57" s="81">
        <v>54</v>
      </c>
      <c r="N57" s="91">
        <v>6</v>
      </c>
      <c r="O57" s="92">
        <v>0</v>
      </c>
      <c r="P57" s="93">
        <f>N57+O57</f>
        <v>6</v>
      </c>
      <c r="Q57" s="82">
        <f>IFERROR(P57/M57,"-")</f>
        <v>0.11111111111111</v>
      </c>
      <c r="R57" s="81">
        <v>0</v>
      </c>
      <c r="S57" s="81">
        <v>0</v>
      </c>
      <c r="T57" s="82">
        <f>IFERROR(S57/(O57+P57),"-")</f>
        <v>0</v>
      </c>
      <c r="U57" s="182">
        <f>IFERROR(J57/SUM(P57:P58),"-")</f>
        <v>15000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-150000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3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0.16666666666667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2</v>
      </c>
      <c r="BX57" s="127">
        <f>IF(P57=0,"",IF(BW57=0,"",(BW57/P57)))</f>
        <v>0.33333333333333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169</v>
      </c>
      <c r="C58" s="203"/>
      <c r="D58" s="203" t="s">
        <v>92</v>
      </c>
      <c r="E58" s="203" t="s">
        <v>93</v>
      </c>
      <c r="F58" s="203" t="s">
        <v>82</v>
      </c>
      <c r="G58" s="203"/>
      <c r="H58" s="90"/>
      <c r="I58" s="90"/>
      <c r="J58" s="188"/>
      <c r="K58" s="81">
        <v>0</v>
      </c>
      <c r="L58" s="81">
        <v>0</v>
      </c>
      <c r="M58" s="81">
        <v>11</v>
      </c>
      <c r="N58" s="91">
        <v>4</v>
      </c>
      <c r="O58" s="92">
        <v>0</v>
      </c>
      <c r="P58" s="93">
        <f>N58+O58</f>
        <v>4</v>
      </c>
      <c r="Q58" s="82">
        <f>IFERROR(P58/M58,"-")</f>
        <v>0.36363636363636</v>
      </c>
      <c r="R58" s="81">
        <v>0</v>
      </c>
      <c r="S58" s="81">
        <v>1</v>
      </c>
      <c r="T58" s="82">
        <f>IFERROR(S58/(O58+P58),"-")</f>
        <v>0.25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0.75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0.19166666666667</v>
      </c>
      <c r="B59" s="203" t="s">
        <v>170</v>
      </c>
      <c r="C59" s="203"/>
      <c r="D59" s="203" t="s">
        <v>62</v>
      </c>
      <c r="E59" s="203" t="s">
        <v>171</v>
      </c>
      <c r="F59" s="203" t="s">
        <v>64</v>
      </c>
      <c r="G59" s="203" t="s">
        <v>172</v>
      </c>
      <c r="H59" s="90" t="s">
        <v>66</v>
      </c>
      <c r="I59" s="205" t="s">
        <v>173</v>
      </c>
      <c r="J59" s="188">
        <v>120000</v>
      </c>
      <c r="K59" s="81">
        <v>0</v>
      </c>
      <c r="L59" s="81">
        <v>0</v>
      </c>
      <c r="M59" s="81">
        <v>43</v>
      </c>
      <c r="N59" s="91">
        <v>7</v>
      </c>
      <c r="O59" s="92">
        <v>0</v>
      </c>
      <c r="P59" s="93">
        <f>N59+O59</f>
        <v>7</v>
      </c>
      <c r="Q59" s="82">
        <f>IFERROR(P59/M59,"-")</f>
        <v>0.16279069767442</v>
      </c>
      <c r="R59" s="81">
        <v>0</v>
      </c>
      <c r="S59" s="81">
        <v>3</v>
      </c>
      <c r="T59" s="82">
        <f>IFERROR(S59/(O59+P59),"-")</f>
        <v>0.42857142857143</v>
      </c>
      <c r="U59" s="182">
        <f>IFERROR(J59/SUM(P59:P60),"-")</f>
        <v>8571.4285714286</v>
      </c>
      <c r="V59" s="84">
        <v>1</v>
      </c>
      <c r="W59" s="82">
        <f>IF(P59=0,"-",V59/P59)</f>
        <v>0.14285714285714</v>
      </c>
      <c r="X59" s="186">
        <v>5000</v>
      </c>
      <c r="Y59" s="187">
        <f>IFERROR(X59/P59,"-")</f>
        <v>714.28571428571</v>
      </c>
      <c r="Z59" s="187">
        <f>IFERROR(X59/V59,"-")</f>
        <v>5000</v>
      </c>
      <c r="AA59" s="188">
        <f>SUM(X59:X60)-SUM(J59:J60)</f>
        <v>-97000</v>
      </c>
      <c r="AB59" s="85">
        <f>SUM(X59:X60)/SUM(J59:J60)</f>
        <v>0.19166666666667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4</v>
      </c>
      <c r="BF59" s="113">
        <f>IF(P59=0,"",IF(BE59=0,"",(BE59/P59)))</f>
        <v>0.57142857142857</v>
      </c>
      <c r="BG59" s="112">
        <v>1</v>
      </c>
      <c r="BH59" s="114">
        <f>IFERROR(BG59/BE59,"-")</f>
        <v>0.25</v>
      </c>
      <c r="BI59" s="115">
        <v>5000</v>
      </c>
      <c r="BJ59" s="116">
        <f>IFERROR(BI59/BE59,"-")</f>
        <v>1250</v>
      </c>
      <c r="BK59" s="117">
        <v>1</v>
      </c>
      <c r="BL59" s="117"/>
      <c r="BM59" s="117"/>
      <c r="BN59" s="119">
        <v>1</v>
      </c>
      <c r="BO59" s="120">
        <f>IF(P59=0,"",IF(BN59=0,"",(BN59/P59)))</f>
        <v>0.14285714285714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2</v>
      </c>
      <c r="BX59" s="127">
        <f>IF(P59=0,"",IF(BW59=0,"",(BW59/P59)))</f>
        <v>0.28571428571429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5000</v>
      </c>
      <c r="CQ59" s="141">
        <v>5000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174</v>
      </c>
      <c r="C60" s="203"/>
      <c r="D60" s="203" t="s">
        <v>62</v>
      </c>
      <c r="E60" s="203" t="s">
        <v>171</v>
      </c>
      <c r="F60" s="203" t="s">
        <v>82</v>
      </c>
      <c r="G60" s="203"/>
      <c r="H60" s="90"/>
      <c r="I60" s="90"/>
      <c r="J60" s="188"/>
      <c r="K60" s="81">
        <v>0</v>
      </c>
      <c r="L60" s="81">
        <v>0</v>
      </c>
      <c r="M60" s="81">
        <v>11</v>
      </c>
      <c r="N60" s="91">
        <v>7</v>
      </c>
      <c r="O60" s="92">
        <v>0</v>
      </c>
      <c r="P60" s="93">
        <f>N60+O60</f>
        <v>7</v>
      </c>
      <c r="Q60" s="82">
        <f>IFERROR(P60/M60,"-")</f>
        <v>0.63636363636364</v>
      </c>
      <c r="R60" s="81">
        <v>1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0.14285714285714</v>
      </c>
      <c r="X60" s="186">
        <v>18000</v>
      </c>
      <c r="Y60" s="187">
        <f>IFERROR(X60/P60,"-")</f>
        <v>2571.4285714286</v>
      </c>
      <c r="Z60" s="187">
        <f>IFERROR(X60/V60,"-")</f>
        <v>18000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3</v>
      </c>
      <c r="BF60" s="113">
        <f>IF(P60=0,"",IF(BE60=0,"",(BE60/P60)))</f>
        <v>0.42857142857143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0.28571428571429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0.28571428571429</v>
      </c>
      <c r="BY60" s="128">
        <v>1</v>
      </c>
      <c r="BZ60" s="129">
        <f>IFERROR(BY60/BW60,"-")</f>
        <v>0.5</v>
      </c>
      <c r="CA60" s="130">
        <v>18000</v>
      </c>
      <c r="CB60" s="131">
        <f>IFERROR(CA60/BW60,"-")</f>
        <v>9000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18000</v>
      </c>
      <c r="CQ60" s="141">
        <v>18000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0.16666666666667</v>
      </c>
      <c r="B61" s="203" t="s">
        <v>175</v>
      </c>
      <c r="C61" s="203"/>
      <c r="D61" s="203" t="s">
        <v>84</v>
      </c>
      <c r="E61" s="203" t="s">
        <v>63</v>
      </c>
      <c r="F61" s="203" t="s">
        <v>64</v>
      </c>
      <c r="G61" s="203" t="s">
        <v>147</v>
      </c>
      <c r="H61" s="90" t="s">
        <v>88</v>
      </c>
      <c r="I61" s="90" t="s">
        <v>89</v>
      </c>
      <c r="J61" s="188">
        <v>300000</v>
      </c>
      <c r="K61" s="81">
        <v>0</v>
      </c>
      <c r="L61" s="81">
        <v>0</v>
      </c>
      <c r="M61" s="81">
        <v>91</v>
      </c>
      <c r="N61" s="91">
        <v>15</v>
      </c>
      <c r="O61" s="92">
        <v>0</v>
      </c>
      <c r="P61" s="93">
        <f>N61+O61</f>
        <v>15</v>
      </c>
      <c r="Q61" s="82">
        <f>IFERROR(P61/M61,"-")</f>
        <v>0.16483516483516</v>
      </c>
      <c r="R61" s="81">
        <v>1</v>
      </c>
      <c r="S61" s="81">
        <v>4</v>
      </c>
      <c r="T61" s="82">
        <f>IFERROR(S61/(O61+P61),"-")</f>
        <v>0.26666666666667</v>
      </c>
      <c r="U61" s="182">
        <f>IFERROR(J61/SUM(P61:P62),"-")</f>
        <v>11111.111111111</v>
      </c>
      <c r="V61" s="84">
        <v>2</v>
      </c>
      <c r="W61" s="82">
        <f>IF(P61=0,"-",V61/P61)</f>
        <v>0.13333333333333</v>
      </c>
      <c r="X61" s="186">
        <v>42000</v>
      </c>
      <c r="Y61" s="187">
        <f>IFERROR(X61/P61,"-")</f>
        <v>2800</v>
      </c>
      <c r="Z61" s="187">
        <f>IFERROR(X61/V61,"-")</f>
        <v>21000</v>
      </c>
      <c r="AA61" s="188">
        <f>SUM(X61:X62)-SUM(J61:J62)</f>
        <v>-250000</v>
      </c>
      <c r="AB61" s="85">
        <f>SUM(X61:X62)/SUM(J61:J62)</f>
        <v>0.16666666666667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0.066666666666667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>
        <v>5</v>
      </c>
      <c r="BF61" s="113">
        <f>IF(P61=0,"",IF(BE61=0,"",(BE61/P61)))</f>
        <v>0.33333333333333</v>
      </c>
      <c r="BG61" s="112">
        <v>1</v>
      </c>
      <c r="BH61" s="114">
        <f>IFERROR(BG61/BE61,"-")</f>
        <v>0.2</v>
      </c>
      <c r="BI61" s="115">
        <v>2000</v>
      </c>
      <c r="BJ61" s="116">
        <f>IFERROR(BI61/BE61,"-")</f>
        <v>400</v>
      </c>
      <c r="BK61" s="117">
        <v>1</v>
      </c>
      <c r="BL61" s="117"/>
      <c r="BM61" s="117"/>
      <c r="BN61" s="119">
        <v>6</v>
      </c>
      <c r="BO61" s="120">
        <f>IF(P61=0,"",IF(BN61=0,"",(BN61/P61)))</f>
        <v>0.4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3</v>
      </c>
      <c r="BX61" s="127">
        <f>IF(P61=0,"",IF(BW61=0,"",(BW61/P61)))</f>
        <v>0.2</v>
      </c>
      <c r="BY61" s="128">
        <v>1</v>
      </c>
      <c r="BZ61" s="129">
        <f>IFERROR(BY61/BW61,"-")</f>
        <v>0.33333333333333</v>
      </c>
      <c r="CA61" s="130">
        <v>40000</v>
      </c>
      <c r="CB61" s="131">
        <f>IFERROR(CA61/BW61,"-")</f>
        <v>13333.333333333</v>
      </c>
      <c r="CC61" s="132"/>
      <c r="CD61" s="132"/>
      <c r="CE61" s="132">
        <v>1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42000</v>
      </c>
      <c r="CQ61" s="141">
        <v>40000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176</v>
      </c>
      <c r="C62" s="203"/>
      <c r="D62" s="203" t="s">
        <v>84</v>
      </c>
      <c r="E62" s="203" t="s">
        <v>63</v>
      </c>
      <c r="F62" s="203" t="s">
        <v>82</v>
      </c>
      <c r="G62" s="203"/>
      <c r="H62" s="90"/>
      <c r="I62" s="90"/>
      <c r="J62" s="188"/>
      <c r="K62" s="81">
        <v>0</v>
      </c>
      <c r="L62" s="81">
        <v>0</v>
      </c>
      <c r="M62" s="81">
        <v>25</v>
      </c>
      <c r="N62" s="91">
        <v>12</v>
      </c>
      <c r="O62" s="92">
        <v>0</v>
      </c>
      <c r="P62" s="93">
        <f>N62+O62</f>
        <v>12</v>
      </c>
      <c r="Q62" s="82">
        <f>IFERROR(P62/M62,"-")</f>
        <v>0.48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0.083333333333333</v>
      </c>
      <c r="X62" s="186">
        <v>8000</v>
      </c>
      <c r="Y62" s="187">
        <f>IFERROR(X62/P62,"-")</f>
        <v>666.66666666667</v>
      </c>
      <c r="Z62" s="187">
        <f>IFERROR(X62/V62,"-")</f>
        <v>8000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0.083333333333333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0.083333333333333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7</v>
      </c>
      <c r="BO62" s="120">
        <f>IF(P62=0,"",IF(BN62=0,"",(BN62/P62)))</f>
        <v>0.58333333333333</v>
      </c>
      <c r="BP62" s="121">
        <v>1</v>
      </c>
      <c r="BQ62" s="122">
        <f>IFERROR(BP62/BN62,"-")</f>
        <v>0.14285714285714</v>
      </c>
      <c r="BR62" s="123">
        <v>8000</v>
      </c>
      <c r="BS62" s="124">
        <f>IFERROR(BR62/BN62,"-")</f>
        <v>1142.8571428571</v>
      </c>
      <c r="BT62" s="125"/>
      <c r="BU62" s="125">
        <v>1</v>
      </c>
      <c r="BV62" s="125"/>
      <c r="BW62" s="126">
        <v>3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8000</v>
      </c>
      <c r="CQ62" s="141">
        <v>8000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1.1777777777778</v>
      </c>
      <c r="B63" s="203" t="s">
        <v>177</v>
      </c>
      <c r="C63" s="203"/>
      <c r="D63" s="203" t="s">
        <v>178</v>
      </c>
      <c r="E63" s="203" t="s">
        <v>85</v>
      </c>
      <c r="F63" s="203" t="s">
        <v>86</v>
      </c>
      <c r="G63" s="203" t="s">
        <v>179</v>
      </c>
      <c r="H63" s="90" t="s">
        <v>88</v>
      </c>
      <c r="I63" s="90" t="s">
        <v>118</v>
      </c>
      <c r="J63" s="188">
        <v>225000</v>
      </c>
      <c r="K63" s="81">
        <v>0</v>
      </c>
      <c r="L63" s="81">
        <v>0</v>
      </c>
      <c r="M63" s="81">
        <v>62</v>
      </c>
      <c r="N63" s="91">
        <v>6</v>
      </c>
      <c r="O63" s="92">
        <v>0</v>
      </c>
      <c r="P63" s="93">
        <f>N63+O63</f>
        <v>6</v>
      </c>
      <c r="Q63" s="82">
        <f>IFERROR(P63/M63,"-")</f>
        <v>0.096774193548387</v>
      </c>
      <c r="R63" s="81">
        <v>0</v>
      </c>
      <c r="S63" s="81">
        <v>4</v>
      </c>
      <c r="T63" s="82">
        <f>IFERROR(S63/(O63+P63),"-")</f>
        <v>0.66666666666667</v>
      </c>
      <c r="U63" s="182">
        <f>IFERROR(J63/SUM(P63:P64),"-")</f>
        <v>20454.545454545</v>
      </c>
      <c r="V63" s="84">
        <v>1</v>
      </c>
      <c r="W63" s="82">
        <f>IF(P63=0,"-",V63/P63)</f>
        <v>0.16666666666667</v>
      </c>
      <c r="X63" s="186">
        <v>22000</v>
      </c>
      <c r="Y63" s="187">
        <f>IFERROR(X63/P63,"-")</f>
        <v>3666.6666666667</v>
      </c>
      <c r="Z63" s="187">
        <f>IFERROR(X63/V63,"-")</f>
        <v>22000</v>
      </c>
      <c r="AA63" s="188">
        <f>SUM(X63:X64)-SUM(J63:J64)</f>
        <v>40000</v>
      </c>
      <c r="AB63" s="85">
        <f>SUM(X63:X64)/SUM(J63:J64)</f>
        <v>1.1777777777778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0.16666666666667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5</v>
      </c>
      <c r="BO63" s="120">
        <f>IF(P63=0,"",IF(BN63=0,"",(BN63/P63)))</f>
        <v>0.83333333333333</v>
      </c>
      <c r="BP63" s="121">
        <v>1</v>
      </c>
      <c r="BQ63" s="122">
        <f>IFERROR(BP63/BN63,"-")</f>
        <v>0.2</v>
      </c>
      <c r="BR63" s="123">
        <v>22000</v>
      </c>
      <c r="BS63" s="124">
        <f>IFERROR(BR63/BN63,"-")</f>
        <v>4400</v>
      </c>
      <c r="BT63" s="125"/>
      <c r="BU63" s="125"/>
      <c r="BV63" s="125">
        <v>1</v>
      </c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22000</v>
      </c>
      <c r="CQ63" s="141">
        <v>22000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180</v>
      </c>
      <c r="C64" s="203"/>
      <c r="D64" s="203" t="s">
        <v>178</v>
      </c>
      <c r="E64" s="203" t="s">
        <v>85</v>
      </c>
      <c r="F64" s="203" t="s">
        <v>82</v>
      </c>
      <c r="G64" s="203"/>
      <c r="H64" s="90"/>
      <c r="I64" s="90"/>
      <c r="J64" s="188"/>
      <c r="K64" s="81">
        <v>0</v>
      </c>
      <c r="L64" s="81">
        <v>0</v>
      </c>
      <c r="M64" s="81">
        <v>31</v>
      </c>
      <c r="N64" s="91">
        <v>5</v>
      </c>
      <c r="O64" s="92">
        <v>0</v>
      </c>
      <c r="P64" s="93">
        <f>N64+O64</f>
        <v>5</v>
      </c>
      <c r="Q64" s="82">
        <f>IFERROR(P64/M64,"-")</f>
        <v>0.16129032258065</v>
      </c>
      <c r="R64" s="81">
        <v>2</v>
      </c>
      <c r="S64" s="81">
        <v>0</v>
      </c>
      <c r="T64" s="82">
        <f>IFERROR(S64/(O64+P64),"-")</f>
        <v>0</v>
      </c>
      <c r="U64" s="182"/>
      <c r="V64" s="84">
        <v>2</v>
      </c>
      <c r="W64" s="82">
        <f>IF(P64=0,"-",V64/P64)</f>
        <v>0.4</v>
      </c>
      <c r="X64" s="186">
        <v>243000</v>
      </c>
      <c r="Y64" s="187">
        <f>IFERROR(X64/P64,"-")</f>
        <v>48600</v>
      </c>
      <c r="Z64" s="187">
        <f>IFERROR(X64/V64,"-")</f>
        <v>121500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0.4</v>
      </c>
      <c r="BP64" s="121">
        <v>1</v>
      </c>
      <c r="BQ64" s="122">
        <f>IFERROR(BP64/BN64,"-")</f>
        <v>0.5</v>
      </c>
      <c r="BR64" s="123">
        <v>213000</v>
      </c>
      <c r="BS64" s="124">
        <f>IFERROR(BR64/BN64,"-")</f>
        <v>106500</v>
      </c>
      <c r="BT64" s="125"/>
      <c r="BU64" s="125"/>
      <c r="BV64" s="125">
        <v>1</v>
      </c>
      <c r="BW64" s="126">
        <v>2</v>
      </c>
      <c r="BX64" s="127">
        <f>IF(P64=0,"",IF(BW64=0,"",(BW64/P64)))</f>
        <v>0.4</v>
      </c>
      <c r="BY64" s="128">
        <v>1</v>
      </c>
      <c r="BZ64" s="129">
        <f>IFERROR(BY64/BW64,"-")</f>
        <v>0.5</v>
      </c>
      <c r="CA64" s="130">
        <v>30000</v>
      </c>
      <c r="CB64" s="131">
        <f>IFERROR(CA64/BW64,"-")</f>
        <v>15000</v>
      </c>
      <c r="CC64" s="132"/>
      <c r="CD64" s="132"/>
      <c r="CE64" s="132">
        <v>1</v>
      </c>
      <c r="CF64" s="133">
        <v>1</v>
      </c>
      <c r="CG64" s="134">
        <f>IF(P64=0,"",IF(CF64=0,"",(CF64/P64)))</f>
        <v>0.2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2</v>
      </c>
      <c r="CP64" s="141">
        <v>243000</v>
      </c>
      <c r="CQ64" s="141">
        <v>213000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>
        <f>AB65</f>
        <v>1.6076923076923</v>
      </c>
      <c r="B65" s="203" t="s">
        <v>181</v>
      </c>
      <c r="C65" s="203"/>
      <c r="D65" s="203" t="s">
        <v>62</v>
      </c>
      <c r="E65" s="203" t="s">
        <v>63</v>
      </c>
      <c r="F65" s="203" t="s">
        <v>64</v>
      </c>
      <c r="G65" s="203" t="s">
        <v>182</v>
      </c>
      <c r="H65" s="90" t="s">
        <v>88</v>
      </c>
      <c r="I65" s="204" t="s">
        <v>183</v>
      </c>
      <c r="J65" s="188">
        <v>130000</v>
      </c>
      <c r="K65" s="81">
        <v>0</v>
      </c>
      <c r="L65" s="81">
        <v>0</v>
      </c>
      <c r="M65" s="81">
        <v>32</v>
      </c>
      <c r="N65" s="91">
        <v>5</v>
      </c>
      <c r="O65" s="92">
        <v>0</v>
      </c>
      <c r="P65" s="93">
        <f>N65+O65</f>
        <v>5</v>
      </c>
      <c r="Q65" s="82">
        <f>IFERROR(P65/M65,"-")</f>
        <v>0.15625</v>
      </c>
      <c r="R65" s="81">
        <v>0</v>
      </c>
      <c r="S65" s="81">
        <v>2</v>
      </c>
      <c r="T65" s="82">
        <f>IFERROR(S65/(O65+P65),"-")</f>
        <v>0.4</v>
      </c>
      <c r="U65" s="182">
        <f>IFERROR(J65/SUM(P65:P66),"-")</f>
        <v>10000</v>
      </c>
      <c r="V65" s="84">
        <v>1</v>
      </c>
      <c r="W65" s="82">
        <f>IF(P65=0,"-",V65/P65)</f>
        <v>0.2</v>
      </c>
      <c r="X65" s="186">
        <v>8000</v>
      </c>
      <c r="Y65" s="187">
        <f>IFERROR(X65/P65,"-")</f>
        <v>1600</v>
      </c>
      <c r="Z65" s="187">
        <f>IFERROR(X65/V65,"-")</f>
        <v>8000</v>
      </c>
      <c r="AA65" s="188">
        <f>SUM(X65:X66)-SUM(J65:J66)</f>
        <v>79000</v>
      </c>
      <c r="AB65" s="85">
        <f>SUM(X65:X66)/SUM(J65:J66)</f>
        <v>1.6076923076923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2</v>
      </c>
      <c r="BF65" s="113">
        <f>IF(P65=0,"",IF(BE65=0,"",(BE65/P65)))</f>
        <v>0.4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0.6</v>
      </c>
      <c r="BP65" s="121">
        <v>1</v>
      </c>
      <c r="BQ65" s="122">
        <f>IFERROR(BP65/BN65,"-")</f>
        <v>0.33333333333333</v>
      </c>
      <c r="BR65" s="123">
        <v>8000</v>
      </c>
      <c r="BS65" s="124">
        <f>IFERROR(BR65/BN65,"-")</f>
        <v>2666.6666666667</v>
      </c>
      <c r="BT65" s="125"/>
      <c r="BU65" s="125">
        <v>1</v>
      </c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8000</v>
      </c>
      <c r="CQ65" s="141">
        <v>8000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184</v>
      </c>
      <c r="C66" s="203"/>
      <c r="D66" s="203" t="s">
        <v>62</v>
      </c>
      <c r="E66" s="203" t="s">
        <v>63</v>
      </c>
      <c r="F66" s="203" t="s">
        <v>82</v>
      </c>
      <c r="G66" s="203"/>
      <c r="H66" s="90"/>
      <c r="I66" s="90"/>
      <c r="J66" s="188"/>
      <c r="K66" s="81">
        <v>0</v>
      </c>
      <c r="L66" s="81">
        <v>0</v>
      </c>
      <c r="M66" s="81">
        <v>13</v>
      </c>
      <c r="N66" s="91">
        <v>8</v>
      </c>
      <c r="O66" s="92">
        <v>0</v>
      </c>
      <c r="P66" s="93">
        <f>N66+O66</f>
        <v>8</v>
      </c>
      <c r="Q66" s="82">
        <f>IFERROR(P66/M66,"-")</f>
        <v>0.61538461538462</v>
      </c>
      <c r="R66" s="81">
        <v>3</v>
      </c>
      <c r="S66" s="81">
        <v>1</v>
      </c>
      <c r="T66" s="82">
        <f>IFERROR(S66/(O66+P66),"-")</f>
        <v>0.125</v>
      </c>
      <c r="U66" s="182"/>
      <c r="V66" s="84">
        <v>4</v>
      </c>
      <c r="W66" s="82">
        <f>IF(P66=0,"-",V66/P66)</f>
        <v>0.5</v>
      </c>
      <c r="X66" s="186">
        <v>201000</v>
      </c>
      <c r="Y66" s="187">
        <f>IFERROR(X66/P66,"-")</f>
        <v>25125</v>
      </c>
      <c r="Z66" s="187">
        <f>IFERROR(X66/V66,"-")</f>
        <v>50250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0.25</v>
      </c>
      <c r="BG66" s="112">
        <v>2</v>
      </c>
      <c r="BH66" s="114">
        <f>IFERROR(BG66/BE66,"-")</f>
        <v>1</v>
      </c>
      <c r="BI66" s="115">
        <v>15000</v>
      </c>
      <c r="BJ66" s="116">
        <f>IFERROR(BI66/BE66,"-")</f>
        <v>7500</v>
      </c>
      <c r="BK66" s="117">
        <v>1</v>
      </c>
      <c r="BL66" s="117">
        <v>1</v>
      </c>
      <c r="BM66" s="117"/>
      <c r="BN66" s="119">
        <v>5</v>
      </c>
      <c r="BO66" s="120">
        <f>IF(P66=0,"",IF(BN66=0,"",(BN66/P66)))</f>
        <v>0.625</v>
      </c>
      <c r="BP66" s="121">
        <v>1</v>
      </c>
      <c r="BQ66" s="122">
        <f>IFERROR(BP66/BN66,"-")</f>
        <v>0.2</v>
      </c>
      <c r="BR66" s="123">
        <v>30000</v>
      </c>
      <c r="BS66" s="124">
        <f>IFERROR(BR66/BN66,"-")</f>
        <v>6000</v>
      </c>
      <c r="BT66" s="125"/>
      <c r="BU66" s="125"/>
      <c r="BV66" s="125">
        <v>1</v>
      </c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1</v>
      </c>
      <c r="CG66" s="134">
        <f>IF(P66=0,"",IF(CF66=0,"",(CF66/P66)))</f>
        <v>0.125</v>
      </c>
      <c r="CH66" s="135">
        <v>1</v>
      </c>
      <c r="CI66" s="136">
        <f>IFERROR(CH66/CF66,"-")</f>
        <v>1</v>
      </c>
      <c r="CJ66" s="137">
        <v>156000</v>
      </c>
      <c r="CK66" s="138">
        <f>IFERROR(CJ66/CF66,"-")</f>
        <v>156000</v>
      </c>
      <c r="CL66" s="139"/>
      <c r="CM66" s="139"/>
      <c r="CN66" s="139">
        <v>1</v>
      </c>
      <c r="CO66" s="140">
        <v>4</v>
      </c>
      <c r="CP66" s="141">
        <v>201000</v>
      </c>
      <c r="CQ66" s="141">
        <v>156000</v>
      </c>
      <c r="CR66" s="141"/>
      <c r="CS66" s="142" t="str">
        <f>IF(AND(CQ66=0,CR66=0),"",IF(AND(CQ66&lt;=100000,CR66&lt;=100000),"",IF(CQ66/CP66&gt;0.7,"男高",IF(CR66/CP66&gt;0.7,"女高",""))))</f>
        <v>男高</v>
      </c>
    </row>
    <row r="67" spans="1:98">
      <c r="A67" s="80">
        <f>AB67</f>
        <v>0.4</v>
      </c>
      <c r="B67" s="203" t="s">
        <v>185</v>
      </c>
      <c r="C67" s="203"/>
      <c r="D67" s="203" t="s">
        <v>82</v>
      </c>
      <c r="E67" s="203" t="s">
        <v>127</v>
      </c>
      <c r="F67" s="203" t="s">
        <v>64</v>
      </c>
      <c r="G67" s="203" t="s">
        <v>186</v>
      </c>
      <c r="H67" s="90" t="s">
        <v>187</v>
      </c>
      <c r="I67" s="90" t="s">
        <v>111</v>
      </c>
      <c r="J67" s="188">
        <v>50000</v>
      </c>
      <c r="K67" s="81">
        <v>0</v>
      </c>
      <c r="L67" s="81">
        <v>0</v>
      </c>
      <c r="M67" s="81">
        <v>20</v>
      </c>
      <c r="N67" s="91">
        <v>1</v>
      </c>
      <c r="O67" s="92">
        <v>0</v>
      </c>
      <c r="P67" s="93">
        <f>N67+O67</f>
        <v>1</v>
      </c>
      <c r="Q67" s="82">
        <f>IFERROR(P67/M67,"-")</f>
        <v>0.05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12500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-30000</v>
      </c>
      <c r="AB67" s="85">
        <f>SUM(X67:X68)/SUM(J67:J68)</f>
        <v>0.4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1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188</v>
      </c>
      <c r="C68" s="203"/>
      <c r="D68" s="203" t="s">
        <v>82</v>
      </c>
      <c r="E68" s="203" t="s">
        <v>127</v>
      </c>
      <c r="F68" s="203" t="s">
        <v>82</v>
      </c>
      <c r="G68" s="203"/>
      <c r="H68" s="90"/>
      <c r="I68" s="90"/>
      <c r="J68" s="188"/>
      <c r="K68" s="81">
        <v>0</v>
      </c>
      <c r="L68" s="81">
        <v>0</v>
      </c>
      <c r="M68" s="81">
        <v>8</v>
      </c>
      <c r="N68" s="91">
        <v>3</v>
      </c>
      <c r="O68" s="92">
        <v>0</v>
      </c>
      <c r="P68" s="93">
        <f>N68+O68</f>
        <v>3</v>
      </c>
      <c r="Q68" s="82">
        <f>IFERROR(P68/M68,"-")</f>
        <v>0.375</v>
      </c>
      <c r="R68" s="81">
        <v>0</v>
      </c>
      <c r="S68" s="81">
        <v>1</v>
      </c>
      <c r="T68" s="82">
        <f>IFERROR(S68/(O68+P68),"-")</f>
        <v>0.33333333333333</v>
      </c>
      <c r="U68" s="182"/>
      <c r="V68" s="84">
        <v>2</v>
      </c>
      <c r="W68" s="82">
        <f>IF(P68=0,"-",V68/P68)</f>
        <v>0.66666666666667</v>
      </c>
      <c r="X68" s="186">
        <v>20000</v>
      </c>
      <c r="Y68" s="187">
        <f>IFERROR(X68/P68,"-")</f>
        <v>6666.6666666667</v>
      </c>
      <c r="Z68" s="187">
        <f>IFERROR(X68/V68,"-")</f>
        <v>10000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0.33333333333333</v>
      </c>
      <c r="AX68" s="106">
        <v>1</v>
      </c>
      <c r="AY68" s="108">
        <f>IFERROR(AX68/AV68,"-")</f>
        <v>1</v>
      </c>
      <c r="AZ68" s="109">
        <v>17000</v>
      </c>
      <c r="BA68" s="110">
        <f>IFERROR(AZ68/AV68,"-")</f>
        <v>17000</v>
      </c>
      <c r="BB68" s="111"/>
      <c r="BC68" s="111"/>
      <c r="BD68" s="111">
        <v>1</v>
      </c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2</v>
      </c>
      <c r="BO68" s="120">
        <f>IF(P68=0,"",IF(BN68=0,"",(BN68/P68)))</f>
        <v>0.66666666666667</v>
      </c>
      <c r="BP68" s="121">
        <v>1</v>
      </c>
      <c r="BQ68" s="122">
        <f>IFERROR(BP68/BN68,"-")</f>
        <v>0.5</v>
      </c>
      <c r="BR68" s="123">
        <v>3000</v>
      </c>
      <c r="BS68" s="124">
        <f>IFERROR(BR68/BN68,"-")</f>
        <v>1500</v>
      </c>
      <c r="BT68" s="125">
        <v>1</v>
      </c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2</v>
      </c>
      <c r="CP68" s="141">
        <v>20000</v>
      </c>
      <c r="CQ68" s="141">
        <v>17000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1.4</v>
      </c>
      <c r="B69" s="203" t="s">
        <v>189</v>
      </c>
      <c r="C69" s="203"/>
      <c r="D69" s="203" t="s">
        <v>82</v>
      </c>
      <c r="E69" s="203" t="s">
        <v>190</v>
      </c>
      <c r="F69" s="203" t="s">
        <v>86</v>
      </c>
      <c r="G69" s="203" t="s">
        <v>191</v>
      </c>
      <c r="H69" s="90" t="s">
        <v>187</v>
      </c>
      <c r="I69" s="90" t="s">
        <v>192</v>
      </c>
      <c r="J69" s="188">
        <v>50000</v>
      </c>
      <c r="K69" s="81">
        <v>0</v>
      </c>
      <c r="L69" s="81">
        <v>0</v>
      </c>
      <c r="M69" s="81">
        <v>28</v>
      </c>
      <c r="N69" s="91">
        <v>2</v>
      </c>
      <c r="O69" s="92">
        <v>0</v>
      </c>
      <c r="P69" s="93">
        <f>N69+O69</f>
        <v>2</v>
      </c>
      <c r="Q69" s="82">
        <f>IFERROR(P69/M69,"-")</f>
        <v>0.071428571428571</v>
      </c>
      <c r="R69" s="81">
        <v>0</v>
      </c>
      <c r="S69" s="81">
        <v>1</v>
      </c>
      <c r="T69" s="82">
        <f>IFERROR(S69/(O69+P69),"-")</f>
        <v>0.5</v>
      </c>
      <c r="U69" s="182">
        <f>IFERROR(J69/SUM(P69:P70),"-")</f>
        <v>12500</v>
      </c>
      <c r="V69" s="84">
        <v>2</v>
      </c>
      <c r="W69" s="82">
        <f>IF(P69=0,"-",V69/P69)</f>
        <v>1</v>
      </c>
      <c r="X69" s="186">
        <v>35000</v>
      </c>
      <c r="Y69" s="187">
        <f>IFERROR(X69/P69,"-")</f>
        <v>17500</v>
      </c>
      <c r="Z69" s="187">
        <f>IFERROR(X69/V69,"-")</f>
        <v>17500</v>
      </c>
      <c r="AA69" s="188">
        <f>SUM(X69:X70)-SUM(J69:J70)</f>
        <v>20000</v>
      </c>
      <c r="AB69" s="85">
        <f>SUM(X69:X70)/SUM(J69:J70)</f>
        <v>1.4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0.5</v>
      </c>
      <c r="AO69" s="100">
        <v>1</v>
      </c>
      <c r="AP69" s="102">
        <f>IFERROR(AP69/AM69,"-")</f>
        <v>0</v>
      </c>
      <c r="AQ69" s="103">
        <v>30000</v>
      </c>
      <c r="AR69" s="104">
        <f>IFERROR(AQ69/AM69,"-")</f>
        <v>30000</v>
      </c>
      <c r="AS69" s="105"/>
      <c r="AT69" s="105"/>
      <c r="AU69" s="105">
        <v>1</v>
      </c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0.5</v>
      </c>
      <c r="BG69" s="112">
        <v>1</v>
      </c>
      <c r="BH69" s="114">
        <f>IFERROR(BG69/BE69,"-")</f>
        <v>1</v>
      </c>
      <c r="BI69" s="115">
        <v>5000</v>
      </c>
      <c r="BJ69" s="116">
        <f>IFERROR(BI69/BE69,"-")</f>
        <v>5000</v>
      </c>
      <c r="BK69" s="117">
        <v>1</v>
      </c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2</v>
      </c>
      <c r="CP69" s="141">
        <v>35000</v>
      </c>
      <c r="CQ69" s="141">
        <v>30000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193</v>
      </c>
      <c r="C70" s="203"/>
      <c r="D70" s="203" t="s">
        <v>82</v>
      </c>
      <c r="E70" s="203" t="s">
        <v>190</v>
      </c>
      <c r="F70" s="203" t="s">
        <v>82</v>
      </c>
      <c r="G70" s="203"/>
      <c r="H70" s="90"/>
      <c r="I70" s="90"/>
      <c r="J70" s="188"/>
      <c r="K70" s="81">
        <v>0</v>
      </c>
      <c r="L70" s="81">
        <v>0</v>
      </c>
      <c r="M70" s="81">
        <v>54</v>
      </c>
      <c r="N70" s="91">
        <v>2</v>
      </c>
      <c r="O70" s="92">
        <v>0</v>
      </c>
      <c r="P70" s="93">
        <f>N70+O70</f>
        <v>2</v>
      </c>
      <c r="Q70" s="82">
        <f>IFERROR(P70/M70,"-")</f>
        <v>0.037037037037037</v>
      </c>
      <c r="R70" s="81">
        <v>1</v>
      </c>
      <c r="S70" s="81">
        <v>0</v>
      </c>
      <c r="T70" s="82">
        <f>IFERROR(S70/(O70+P70),"-")</f>
        <v>0</v>
      </c>
      <c r="U70" s="182"/>
      <c r="V70" s="84">
        <v>2</v>
      </c>
      <c r="W70" s="82">
        <f>IF(P70=0,"-",V70/P70)</f>
        <v>1</v>
      </c>
      <c r="X70" s="186">
        <v>35000</v>
      </c>
      <c r="Y70" s="187">
        <f>IFERROR(X70/P70,"-")</f>
        <v>17500</v>
      </c>
      <c r="Z70" s="187">
        <f>IFERROR(X70/V70,"-")</f>
        <v>17500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0.5</v>
      </c>
      <c r="BP70" s="121">
        <v>1</v>
      </c>
      <c r="BQ70" s="122">
        <f>IFERROR(BP70/BN70,"-")</f>
        <v>1</v>
      </c>
      <c r="BR70" s="123">
        <v>3000</v>
      </c>
      <c r="BS70" s="124">
        <f>IFERROR(BR70/BN70,"-")</f>
        <v>3000</v>
      </c>
      <c r="BT70" s="125">
        <v>1</v>
      </c>
      <c r="BU70" s="125"/>
      <c r="BV70" s="125"/>
      <c r="BW70" s="126">
        <v>1</v>
      </c>
      <c r="BX70" s="127">
        <f>IF(P70=0,"",IF(BW70=0,"",(BW70/P70)))</f>
        <v>0.5</v>
      </c>
      <c r="BY70" s="128">
        <v>1</v>
      </c>
      <c r="BZ70" s="129">
        <f>IFERROR(BY70/BW70,"-")</f>
        <v>1</v>
      </c>
      <c r="CA70" s="130">
        <v>32000</v>
      </c>
      <c r="CB70" s="131">
        <f>IFERROR(CA70/BW70,"-")</f>
        <v>32000</v>
      </c>
      <c r="CC70" s="132"/>
      <c r="CD70" s="132"/>
      <c r="CE70" s="132">
        <v>1</v>
      </c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2</v>
      </c>
      <c r="CP70" s="141">
        <v>35000</v>
      </c>
      <c r="CQ70" s="141">
        <v>32000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</v>
      </c>
      <c r="B71" s="203" t="s">
        <v>194</v>
      </c>
      <c r="C71" s="203"/>
      <c r="D71" s="203" t="s">
        <v>82</v>
      </c>
      <c r="E71" s="203" t="s">
        <v>195</v>
      </c>
      <c r="F71" s="203" t="s">
        <v>103</v>
      </c>
      <c r="G71" s="203" t="s">
        <v>196</v>
      </c>
      <c r="H71" s="90" t="s">
        <v>187</v>
      </c>
      <c r="I71" s="205" t="s">
        <v>173</v>
      </c>
      <c r="J71" s="188">
        <v>50000</v>
      </c>
      <c r="K71" s="81">
        <v>0</v>
      </c>
      <c r="L71" s="81">
        <v>0</v>
      </c>
      <c r="M71" s="81">
        <v>21</v>
      </c>
      <c r="N71" s="91">
        <v>2</v>
      </c>
      <c r="O71" s="92">
        <v>0</v>
      </c>
      <c r="P71" s="93">
        <f>N71+O71</f>
        <v>2</v>
      </c>
      <c r="Q71" s="82">
        <f>IFERROR(P71/M71,"-")</f>
        <v>0.095238095238095</v>
      </c>
      <c r="R71" s="81">
        <v>0</v>
      </c>
      <c r="S71" s="81">
        <v>0</v>
      </c>
      <c r="T71" s="82">
        <f>IFERROR(S71/(O71+P71),"-")</f>
        <v>0</v>
      </c>
      <c r="U71" s="182">
        <f>IFERROR(J71/SUM(P71:P72),"-")</f>
        <v>16666.666666667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-50000</v>
      </c>
      <c r="AB71" s="85">
        <f>SUM(X71:X72)/SUM(J71:J72)</f>
        <v>0</v>
      </c>
      <c r="AC71" s="79"/>
      <c r="AD71" s="94">
        <v>1</v>
      </c>
      <c r="AE71" s="95">
        <f>IF(P71=0,"",IF(AD71=0,"",(AD71/P71)))</f>
        <v>0.5</v>
      </c>
      <c r="AF71" s="94"/>
      <c r="AG71" s="96">
        <f>IFERROR(AF71/AD71,"-")</f>
        <v>0</v>
      </c>
      <c r="AH71" s="97"/>
      <c r="AI71" s="98">
        <f>IFERROR(AH71/AD71,"-")</f>
        <v>0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197</v>
      </c>
      <c r="C72" s="203"/>
      <c r="D72" s="203" t="s">
        <v>82</v>
      </c>
      <c r="E72" s="203" t="s">
        <v>195</v>
      </c>
      <c r="F72" s="203" t="s">
        <v>82</v>
      </c>
      <c r="G72" s="203"/>
      <c r="H72" s="90"/>
      <c r="I72" s="90"/>
      <c r="J72" s="188"/>
      <c r="K72" s="81">
        <v>0</v>
      </c>
      <c r="L72" s="81">
        <v>0</v>
      </c>
      <c r="M72" s="81">
        <v>5</v>
      </c>
      <c r="N72" s="91">
        <v>1</v>
      </c>
      <c r="O72" s="92">
        <v>0</v>
      </c>
      <c r="P72" s="93">
        <f>N72+O72</f>
        <v>1</v>
      </c>
      <c r="Q72" s="82">
        <f>IFERROR(P72/M72,"-")</f>
        <v>0.2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3.2</v>
      </c>
      <c r="B73" s="203" t="s">
        <v>198</v>
      </c>
      <c r="C73" s="203"/>
      <c r="D73" s="203" t="s">
        <v>178</v>
      </c>
      <c r="E73" s="203" t="s">
        <v>85</v>
      </c>
      <c r="F73" s="203" t="s">
        <v>103</v>
      </c>
      <c r="G73" s="203" t="s">
        <v>182</v>
      </c>
      <c r="H73" s="90" t="s">
        <v>88</v>
      </c>
      <c r="I73" s="204" t="s">
        <v>80</v>
      </c>
      <c r="J73" s="188">
        <v>130000</v>
      </c>
      <c r="K73" s="81">
        <v>0</v>
      </c>
      <c r="L73" s="81">
        <v>0</v>
      </c>
      <c r="M73" s="81">
        <v>70</v>
      </c>
      <c r="N73" s="91">
        <v>9</v>
      </c>
      <c r="O73" s="92">
        <v>1</v>
      </c>
      <c r="P73" s="93">
        <f>N73+O73</f>
        <v>10</v>
      </c>
      <c r="Q73" s="82">
        <f>IFERROR(P73/M73,"-")</f>
        <v>0.14285714285714</v>
      </c>
      <c r="R73" s="81">
        <v>0</v>
      </c>
      <c r="S73" s="81">
        <v>2</v>
      </c>
      <c r="T73" s="82">
        <f>IFERROR(S73/(O73+P73),"-")</f>
        <v>0.18181818181818</v>
      </c>
      <c r="U73" s="182">
        <f>IFERROR(J73/SUM(P73:P74),"-")</f>
        <v>5652.1739130435</v>
      </c>
      <c r="V73" s="84">
        <v>3</v>
      </c>
      <c r="W73" s="82">
        <f>IF(P73=0,"-",V73/P73)</f>
        <v>0.3</v>
      </c>
      <c r="X73" s="186">
        <v>81000</v>
      </c>
      <c r="Y73" s="187">
        <f>IFERROR(X73/P73,"-")</f>
        <v>8100</v>
      </c>
      <c r="Z73" s="187">
        <f>IFERROR(X73/V73,"-")</f>
        <v>27000</v>
      </c>
      <c r="AA73" s="188">
        <f>SUM(X73:X74)-SUM(J73:J74)</f>
        <v>286000</v>
      </c>
      <c r="AB73" s="85">
        <f>SUM(X73:X74)/SUM(J73:J74)</f>
        <v>3.2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0.1</v>
      </c>
      <c r="BG73" s="112">
        <v>1</v>
      </c>
      <c r="BH73" s="114">
        <f>IFERROR(BG73/BE73,"-")</f>
        <v>1</v>
      </c>
      <c r="BI73" s="115">
        <v>1000</v>
      </c>
      <c r="BJ73" s="116">
        <f>IFERROR(BI73/BE73,"-")</f>
        <v>1000</v>
      </c>
      <c r="BK73" s="117">
        <v>1</v>
      </c>
      <c r="BL73" s="117"/>
      <c r="BM73" s="117"/>
      <c r="BN73" s="119">
        <v>6</v>
      </c>
      <c r="BO73" s="120">
        <f>IF(P73=0,"",IF(BN73=0,"",(BN73/P73)))</f>
        <v>0.6</v>
      </c>
      <c r="BP73" s="121">
        <v>1</v>
      </c>
      <c r="BQ73" s="122">
        <f>IFERROR(BP73/BN73,"-")</f>
        <v>0.16666666666667</v>
      </c>
      <c r="BR73" s="123">
        <v>8000</v>
      </c>
      <c r="BS73" s="124">
        <f>IFERROR(BR73/BN73,"-")</f>
        <v>1333.3333333333</v>
      </c>
      <c r="BT73" s="125"/>
      <c r="BU73" s="125">
        <v>1</v>
      </c>
      <c r="BV73" s="125"/>
      <c r="BW73" s="126">
        <v>3</v>
      </c>
      <c r="BX73" s="127">
        <f>IF(P73=0,"",IF(BW73=0,"",(BW73/P73)))</f>
        <v>0.3</v>
      </c>
      <c r="BY73" s="128">
        <v>1</v>
      </c>
      <c r="BZ73" s="129">
        <f>IFERROR(BY73/BW73,"-")</f>
        <v>0.33333333333333</v>
      </c>
      <c r="CA73" s="130">
        <v>72000</v>
      </c>
      <c r="CB73" s="131">
        <f>IFERROR(CA73/BW73,"-")</f>
        <v>24000</v>
      </c>
      <c r="CC73" s="132"/>
      <c r="CD73" s="132"/>
      <c r="CE73" s="132">
        <v>1</v>
      </c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3</v>
      </c>
      <c r="CP73" s="141">
        <v>81000</v>
      </c>
      <c r="CQ73" s="141">
        <v>72000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199</v>
      </c>
      <c r="C74" s="203"/>
      <c r="D74" s="203" t="s">
        <v>178</v>
      </c>
      <c r="E74" s="203" t="s">
        <v>85</v>
      </c>
      <c r="F74" s="203" t="s">
        <v>82</v>
      </c>
      <c r="G74" s="203"/>
      <c r="H74" s="90"/>
      <c r="I74" s="90"/>
      <c r="J74" s="188"/>
      <c r="K74" s="81">
        <v>0</v>
      </c>
      <c r="L74" s="81">
        <v>0</v>
      </c>
      <c r="M74" s="81">
        <v>43</v>
      </c>
      <c r="N74" s="91">
        <v>13</v>
      </c>
      <c r="O74" s="92">
        <v>0</v>
      </c>
      <c r="P74" s="93">
        <f>N74+O74</f>
        <v>13</v>
      </c>
      <c r="Q74" s="82">
        <f>IFERROR(P74/M74,"-")</f>
        <v>0.30232558139535</v>
      </c>
      <c r="R74" s="81">
        <v>2</v>
      </c>
      <c r="S74" s="81">
        <v>5</v>
      </c>
      <c r="T74" s="82">
        <f>IFERROR(S74/(O74+P74),"-")</f>
        <v>0.38461538461538</v>
      </c>
      <c r="U74" s="182"/>
      <c r="V74" s="84">
        <v>5</v>
      </c>
      <c r="W74" s="82">
        <f>IF(P74=0,"-",V74/P74)</f>
        <v>0.38461538461538</v>
      </c>
      <c r="X74" s="186">
        <v>335000</v>
      </c>
      <c r="Y74" s="187">
        <f>IFERROR(X74/P74,"-")</f>
        <v>25769.230769231</v>
      </c>
      <c r="Z74" s="187">
        <f>IFERROR(X74/V74,"-")</f>
        <v>67000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3</v>
      </c>
      <c r="AN74" s="101">
        <f>IF(P74=0,"",IF(AM74=0,"",(AM74/P74)))</f>
        <v>0.23076923076923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2</v>
      </c>
      <c r="BF74" s="113">
        <f>IF(P74=0,"",IF(BE74=0,"",(BE74/P74)))</f>
        <v>0.15384615384615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4</v>
      </c>
      <c r="BO74" s="120">
        <f>IF(P74=0,"",IF(BN74=0,"",(BN74/P74)))</f>
        <v>0.30769230769231</v>
      </c>
      <c r="BP74" s="121">
        <v>2</v>
      </c>
      <c r="BQ74" s="122">
        <f>IFERROR(BP74/BN74,"-")</f>
        <v>0.5</v>
      </c>
      <c r="BR74" s="123">
        <v>4000</v>
      </c>
      <c r="BS74" s="124">
        <f>IFERROR(BR74/BN74,"-")</f>
        <v>1000</v>
      </c>
      <c r="BT74" s="125">
        <v>2</v>
      </c>
      <c r="BU74" s="125"/>
      <c r="BV74" s="125"/>
      <c r="BW74" s="126">
        <v>4</v>
      </c>
      <c r="BX74" s="127">
        <f>IF(P74=0,"",IF(BW74=0,"",(BW74/P74)))</f>
        <v>0.30769230769231</v>
      </c>
      <c r="BY74" s="128">
        <v>3</v>
      </c>
      <c r="BZ74" s="129">
        <f>IFERROR(BY74/BW74,"-")</f>
        <v>0.75</v>
      </c>
      <c r="CA74" s="130">
        <v>331000</v>
      </c>
      <c r="CB74" s="131">
        <f>IFERROR(CA74/BW74,"-")</f>
        <v>82750</v>
      </c>
      <c r="CC74" s="132">
        <v>1</v>
      </c>
      <c r="CD74" s="132"/>
      <c r="CE74" s="132">
        <v>2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5</v>
      </c>
      <c r="CP74" s="141">
        <v>335000</v>
      </c>
      <c r="CQ74" s="141">
        <v>195000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0.02</v>
      </c>
      <c r="B75" s="203" t="s">
        <v>200</v>
      </c>
      <c r="C75" s="203"/>
      <c r="D75" s="203" t="s">
        <v>84</v>
      </c>
      <c r="E75" s="203" t="s">
        <v>85</v>
      </c>
      <c r="F75" s="203" t="s">
        <v>64</v>
      </c>
      <c r="G75" s="203" t="s">
        <v>201</v>
      </c>
      <c r="H75" s="90" t="s">
        <v>66</v>
      </c>
      <c r="I75" s="204" t="s">
        <v>80</v>
      </c>
      <c r="J75" s="188">
        <v>150000</v>
      </c>
      <c r="K75" s="81">
        <v>0</v>
      </c>
      <c r="L75" s="81">
        <v>0</v>
      </c>
      <c r="M75" s="81">
        <v>106</v>
      </c>
      <c r="N75" s="91">
        <v>2</v>
      </c>
      <c r="O75" s="92">
        <v>0</v>
      </c>
      <c r="P75" s="93">
        <f>N75+O75</f>
        <v>2</v>
      </c>
      <c r="Q75" s="82">
        <f>IFERROR(P75/M75,"-")</f>
        <v>0.018867924528302</v>
      </c>
      <c r="R75" s="81">
        <v>0</v>
      </c>
      <c r="S75" s="81">
        <v>1</v>
      </c>
      <c r="T75" s="82">
        <f>IFERROR(S75/(O75+P75),"-")</f>
        <v>0.5</v>
      </c>
      <c r="U75" s="182">
        <f>IFERROR(J75/SUM(P75:P76),"-")</f>
        <v>18750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-147000</v>
      </c>
      <c r="AB75" s="85">
        <f>SUM(X75:X76)/SUM(J75:J76)</f>
        <v>0.02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2</v>
      </c>
      <c r="BF75" s="113">
        <f>IF(P75=0,"",IF(BE75=0,"",(BE75/P75)))</f>
        <v>1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202</v>
      </c>
      <c r="C76" s="203"/>
      <c r="D76" s="203" t="s">
        <v>84</v>
      </c>
      <c r="E76" s="203" t="s">
        <v>85</v>
      </c>
      <c r="F76" s="203" t="s">
        <v>82</v>
      </c>
      <c r="G76" s="203"/>
      <c r="H76" s="90"/>
      <c r="I76" s="90"/>
      <c r="J76" s="188"/>
      <c r="K76" s="81">
        <v>0</v>
      </c>
      <c r="L76" s="81">
        <v>0</v>
      </c>
      <c r="M76" s="81">
        <v>20</v>
      </c>
      <c r="N76" s="91">
        <v>6</v>
      </c>
      <c r="O76" s="92">
        <v>0</v>
      </c>
      <c r="P76" s="93">
        <f>N76+O76</f>
        <v>6</v>
      </c>
      <c r="Q76" s="82">
        <f>IFERROR(P76/M76,"-")</f>
        <v>0.3</v>
      </c>
      <c r="R76" s="81">
        <v>1</v>
      </c>
      <c r="S76" s="81">
        <v>2</v>
      </c>
      <c r="T76" s="82">
        <f>IFERROR(S76/(O76+P76),"-")</f>
        <v>0.33333333333333</v>
      </c>
      <c r="U76" s="182"/>
      <c r="V76" s="84">
        <v>1</v>
      </c>
      <c r="W76" s="82">
        <f>IF(P76=0,"-",V76/P76)</f>
        <v>0.16666666666667</v>
      </c>
      <c r="X76" s="186">
        <v>3000</v>
      </c>
      <c r="Y76" s="187">
        <f>IFERROR(X76/P76,"-")</f>
        <v>500</v>
      </c>
      <c r="Z76" s="187">
        <f>IFERROR(X76/V76,"-")</f>
        <v>3000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0.16666666666667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4</v>
      </c>
      <c r="BO76" s="120">
        <f>IF(P76=0,"",IF(BN76=0,"",(BN76/P76)))</f>
        <v>0.66666666666667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0.16666666666667</v>
      </c>
      <c r="BY76" s="128">
        <v>1</v>
      </c>
      <c r="BZ76" s="129">
        <f>IFERROR(BY76/BW76,"-")</f>
        <v>1</v>
      </c>
      <c r="CA76" s="130">
        <v>3000</v>
      </c>
      <c r="CB76" s="131">
        <f>IFERROR(CA76/BW76,"-")</f>
        <v>3000</v>
      </c>
      <c r="CC76" s="132">
        <v>1</v>
      </c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3000</v>
      </c>
      <c r="CQ76" s="141">
        <v>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0.23333333333333</v>
      </c>
      <c r="B77" s="203" t="s">
        <v>203</v>
      </c>
      <c r="C77" s="203"/>
      <c r="D77" s="203" t="s">
        <v>204</v>
      </c>
      <c r="E77" s="203" t="s">
        <v>205</v>
      </c>
      <c r="F77" s="203" t="s">
        <v>86</v>
      </c>
      <c r="G77" s="203" t="s">
        <v>201</v>
      </c>
      <c r="H77" s="90" t="s">
        <v>88</v>
      </c>
      <c r="I77" s="90" t="s">
        <v>107</v>
      </c>
      <c r="J77" s="188">
        <v>90000</v>
      </c>
      <c r="K77" s="81">
        <v>0</v>
      </c>
      <c r="L77" s="81">
        <v>0</v>
      </c>
      <c r="M77" s="81">
        <v>38</v>
      </c>
      <c r="N77" s="91">
        <v>1</v>
      </c>
      <c r="O77" s="92">
        <v>0</v>
      </c>
      <c r="P77" s="93">
        <f>N77+O77</f>
        <v>1</v>
      </c>
      <c r="Q77" s="82">
        <f>IFERROR(P77/M77,"-")</f>
        <v>0.026315789473684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30000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-69000</v>
      </c>
      <c r="AB77" s="85">
        <f>SUM(X77:X78)/SUM(J77:J78)</f>
        <v>0.23333333333333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1</v>
      </c>
      <c r="BX77" s="127">
        <f>IF(P77=0,"",IF(BW77=0,"",(BW77/P77)))</f>
        <v>1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206</v>
      </c>
      <c r="C78" s="203"/>
      <c r="D78" s="203" t="s">
        <v>204</v>
      </c>
      <c r="E78" s="203" t="s">
        <v>205</v>
      </c>
      <c r="F78" s="203" t="s">
        <v>82</v>
      </c>
      <c r="G78" s="203"/>
      <c r="H78" s="90"/>
      <c r="I78" s="90"/>
      <c r="J78" s="188"/>
      <c r="K78" s="81">
        <v>0</v>
      </c>
      <c r="L78" s="81">
        <v>0</v>
      </c>
      <c r="M78" s="81">
        <v>5</v>
      </c>
      <c r="N78" s="91">
        <v>2</v>
      </c>
      <c r="O78" s="92">
        <v>0</v>
      </c>
      <c r="P78" s="93">
        <f>N78+O78</f>
        <v>2</v>
      </c>
      <c r="Q78" s="82">
        <f>IFERROR(P78/M78,"-")</f>
        <v>0.4</v>
      </c>
      <c r="R78" s="81">
        <v>0</v>
      </c>
      <c r="S78" s="81">
        <v>1</v>
      </c>
      <c r="T78" s="82">
        <f>IFERROR(S78/(O78+P78),"-")</f>
        <v>0.5</v>
      </c>
      <c r="U78" s="182"/>
      <c r="V78" s="84">
        <v>1</v>
      </c>
      <c r="W78" s="82">
        <f>IF(P78=0,"-",V78/P78)</f>
        <v>0.5</v>
      </c>
      <c r="X78" s="186">
        <v>21000</v>
      </c>
      <c r="Y78" s="187">
        <f>IFERROR(X78/P78,"-")</f>
        <v>10500</v>
      </c>
      <c r="Z78" s="187">
        <f>IFERROR(X78/V78,"-")</f>
        <v>21000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2</v>
      </c>
      <c r="BF78" s="113">
        <f>IF(P78=0,"",IF(BE78=0,"",(BE78/P78)))</f>
        <v>1</v>
      </c>
      <c r="BG78" s="112">
        <v>1</v>
      </c>
      <c r="BH78" s="114">
        <f>IFERROR(BG78/BE78,"-")</f>
        <v>0.5</v>
      </c>
      <c r="BI78" s="115">
        <v>21000</v>
      </c>
      <c r="BJ78" s="116">
        <f>IFERROR(BI78/BE78,"-")</f>
        <v>10500</v>
      </c>
      <c r="BK78" s="117"/>
      <c r="BL78" s="117"/>
      <c r="BM78" s="117">
        <v>1</v>
      </c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21000</v>
      </c>
      <c r="CQ78" s="141">
        <v>21000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1.4631279620853</v>
      </c>
      <c r="B81" s="39"/>
      <c r="C81" s="39"/>
      <c r="D81" s="39"/>
      <c r="E81" s="39"/>
      <c r="F81" s="39"/>
      <c r="G81" s="40" t="s">
        <v>207</v>
      </c>
      <c r="H81" s="40"/>
      <c r="I81" s="40"/>
      <c r="J81" s="190">
        <f>SUM(J6:J80)</f>
        <v>5275000</v>
      </c>
      <c r="K81" s="41">
        <f>SUM(K6:K80)</f>
        <v>0</v>
      </c>
      <c r="L81" s="41">
        <f>SUM(L6:L80)</f>
        <v>0</v>
      </c>
      <c r="M81" s="41">
        <f>SUM(M6:M80)</f>
        <v>3116</v>
      </c>
      <c r="N81" s="41">
        <f>SUM(N6:N80)</f>
        <v>451</v>
      </c>
      <c r="O81" s="41">
        <f>SUM(O6:O80)</f>
        <v>2</v>
      </c>
      <c r="P81" s="41">
        <f>SUM(P6:P80)</f>
        <v>453</v>
      </c>
      <c r="Q81" s="42">
        <f>IFERROR(P81/M81,"-")</f>
        <v>0.14537869062901</v>
      </c>
      <c r="R81" s="78">
        <f>SUM(R6:R80)</f>
        <v>36</v>
      </c>
      <c r="S81" s="78">
        <f>SUM(S6:S80)</f>
        <v>101</v>
      </c>
      <c r="T81" s="42">
        <f>IFERROR(R81/P81,"-")</f>
        <v>0.079470198675497</v>
      </c>
      <c r="U81" s="184">
        <f>IFERROR(J81/P81,"-")</f>
        <v>11644.591611479</v>
      </c>
      <c r="V81" s="44">
        <f>SUM(V6:V80)</f>
        <v>95</v>
      </c>
      <c r="W81" s="42">
        <f>IFERROR(V81/P81,"-")</f>
        <v>0.20971302428256</v>
      </c>
      <c r="X81" s="190">
        <f>SUM(X6:X80)</f>
        <v>7718000</v>
      </c>
      <c r="Y81" s="190">
        <f>IFERROR(X81/P81,"-")</f>
        <v>17037.527593819</v>
      </c>
      <c r="Z81" s="190">
        <f>IFERROR(X81/V81,"-")</f>
        <v>81242.105263158</v>
      </c>
      <c r="AA81" s="190">
        <f>X81-J81</f>
        <v>2443000</v>
      </c>
      <c r="AB81" s="47">
        <f>X81/J81</f>
        <v>1.4631279620853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32"/>
    <mergeCell ref="J25:J32"/>
    <mergeCell ref="U25:U32"/>
    <mergeCell ref="AA25:AA32"/>
    <mergeCell ref="AB25:AB32"/>
    <mergeCell ref="A33:A40"/>
    <mergeCell ref="J33:J40"/>
    <mergeCell ref="U33:U40"/>
    <mergeCell ref="AA33:AA40"/>
    <mergeCell ref="AB33:AB40"/>
    <mergeCell ref="A41:A44"/>
    <mergeCell ref="J41:J44"/>
    <mergeCell ref="U41:U44"/>
    <mergeCell ref="AA41:AA44"/>
    <mergeCell ref="AB41:AB44"/>
    <mergeCell ref="A45:A48"/>
    <mergeCell ref="J45:J48"/>
    <mergeCell ref="U45:U48"/>
    <mergeCell ref="AA45:AA48"/>
    <mergeCell ref="AB45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2.86</v>
      </c>
      <c r="B6" s="203" t="s">
        <v>209</v>
      </c>
      <c r="C6" s="203" t="s">
        <v>210</v>
      </c>
      <c r="D6" s="203" t="s">
        <v>211</v>
      </c>
      <c r="E6" s="203"/>
      <c r="F6" s="203" t="s">
        <v>64</v>
      </c>
      <c r="G6" s="203" t="s">
        <v>212</v>
      </c>
      <c r="H6" s="90" t="s">
        <v>213</v>
      </c>
      <c r="I6" s="90" t="s">
        <v>214</v>
      </c>
      <c r="J6" s="188">
        <v>100000</v>
      </c>
      <c r="K6" s="81">
        <v>0</v>
      </c>
      <c r="L6" s="81">
        <v>0</v>
      </c>
      <c r="M6" s="81">
        <v>35</v>
      </c>
      <c r="N6" s="91">
        <v>10</v>
      </c>
      <c r="O6" s="92">
        <v>0</v>
      </c>
      <c r="P6" s="93">
        <f>N6+O6</f>
        <v>10</v>
      </c>
      <c r="Q6" s="82">
        <f>IFERROR(P6/M6,"-")</f>
        <v>0.28571428571429</v>
      </c>
      <c r="R6" s="81">
        <v>0</v>
      </c>
      <c r="S6" s="81">
        <v>4</v>
      </c>
      <c r="T6" s="82">
        <f>IFERROR(S6/(O6+P6),"-")</f>
        <v>0.4</v>
      </c>
      <c r="U6" s="182">
        <f>IFERROR(J6/SUM(P6:P7),"-")</f>
        <v>7142.8571428571</v>
      </c>
      <c r="V6" s="84">
        <v>1</v>
      </c>
      <c r="W6" s="82">
        <f>IF(P6=0,"-",V6/P6)</f>
        <v>0.1</v>
      </c>
      <c r="X6" s="186">
        <v>33000</v>
      </c>
      <c r="Y6" s="187">
        <f>IFERROR(X6/P6,"-")</f>
        <v>3300</v>
      </c>
      <c r="Z6" s="187">
        <f>IFERROR(X6/V6,"-")</f>
        <v>33000</v>
      </c>
      <c r="AA6" s="188">
        <f>SUM(X6:X7)-SUM(J6:J7)</f>
        <v>186000</v>
      </c>
      <c r="AB6" s="85">
        <f>SUM(X6:X7)/SUM(J6:J7)</f>
        <v>2.86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0.3</v>
      </c>
      <c r="AX6" s="106">
        <v>1</v>
      </c>
      <c r="AY6" s="108">
        <f>IFERROR(AX6/AV6,"-")</f>
        <v>0.33333333333333</v>
      </c>
      <c r="AZ6" s="109">
        <v>33000</v>
      </c>
      <c r="BA6" s="110">
        <f>IFERROR(AZ6/AV6,"-")</f>
        <v>11000</v>
      </c>
      <c r="BB6" s="111"/>
      <c r="BC6" s="111"/>
      <c r="BD6" s="111">
        <v>1</v>
      </c>
      <c r="BE6" s="112">
        <v>4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33000</v>
      </c>
      <c r="CQ6" s="141">
        <v>33000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215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0</v>
      </c>
      <c r="L7" s="81">
        <v>0</v>
      </c>
      <c r="M7" s="81">
        <v>8</v>
      </c>
      <c r="N7" s="91">
        <v>4</v>
      </c>
      <c r="O7" s="92">
        <v>0</v>
      </c>
      <c r="P7" s="93">
        <f>N7+O7</f>
        <v>4</v>
      </c>
      <c r="Q7" s="82">
        <f>IFERROR(P7/M7,"-")</f>
        <v>0.5</v>
      </c>
      <c r="R7" s="81">
        <v>1</v>
      </c>
      <c r="S7" s="81">
        <v>1</v>
      </c>
      <c r="T7" s="82">
        <f>IFERROR(S7/(O7+P7),"-")</f>
        <v>0.25</v>
      </c>
      <c r="U7" s="182"/>
      <c r="V7" s="84">
        <v>1</v>
      </c>
      <c r="W7" s="82">
        <f>IF(P7=0,"-",V7/P7)</f>
        <v>0.25</v>
      </c>
      <c r="X7" s="186">
        <v>253000</v>
      </c>
      <c r="Y7" s="187">
        <f>IFERROR(X7/P7,"-")</f>
        <v>63250</v>
      </c>
      <c r="Z7" s="187">
        <f>IFERROR(X7/V7,"-")</f>
        <v>253000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1</v>
      </c>
      <c r="BZ7" s="129">
        <f>IFERROR(BY7/BW7,"-")</f>
        <v>0.5</v>
      </c>
      <c r="CA7" s="130">
        <v>253000</v>
      </c>
      <c r="CB7" s="131">
        <f>IFERROR(CA7/BW7,"-")</f>
        <v>126500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253000</v>
      </c>
      <c r="CQ7" s="141">
        <v>253000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2.3506181818182</v>
      </c>
      <c r="B8" s="203" t="s">
        <v>216</v>
      </c>
      <c r="C8" s="203" t="s">
        <v>217</v>
      </c>
      <c r="D8" s="203" t="s">
        <v>218</v>
      </c>
      <c r="E8" s="203"/>
      <c r="F8" s="203" t="s">
        <v>64</v>
      </c>
      <c r="G8" s="203" t="s">
        <v>219</v>
      </c>
      <c r="H8" s="90" t="s">
        <v>220</v>
      </c>
      <c r="I8" s="90" t="s">
        <v>221</v>
      </c>
      <c r="J8" s="188">
        <v>275000</v>
      </c>
      <c r="K8" s="81">
        <v>0</v>
      </c>
      <c r="L8" s="81">
        <v>0</v>
      </c>
      <c r="M8" s="81">
        <v>191</v>
      </c>
      <c r="N8" s="91">
        <v>33</v>
      </c>
      <c r="O8" s="92">
        <v>0</v>
      </c>
      <c r="P8" s="93">
        <f>N8+O8</f>
        <v>33</v>
      </c>
      <c r="Q8" s="82">
        <f>IFERROR(P8/M8,"-")</f>
        <v>0.17277486910995</v>
      </c>
      <c r="R8" s="81">
        <v>1</v>
      </c>
      <c r="S8" s="81">
        <v>10</v>
      </c>
      <c r="T8" s="82">
        <f>IFERROR(S8/(O8+P8),"-")</f>
        <v>0.3030303030303</v>
      </c>
      <c r="U8" s="182">
        <f>IFERROR(J8/SUM(P8:P9),"-")</f>
        <v>4104.4776119403</v>
      </c>
      <c r="V8" s="84">
        <v>8</v>
      </c>
      <c r="W8" s="82">
        <f>IF(P8=0,"-",V8/P8)</f>
        <v>0.24242424242424</v>
      </c>
      <c r="X8" s="186">
        <v>165000</v>
      </c>
      <c r="Y8" s="187">
        <f>IFERROR(X8/P8,"-")</f>
        <v>5000</v>
      </c>
      <c r="Z8" s="187">
        <f>IFERROR(X8/V8,"-")</f>
        <v>20625</v>
      </c>
      <c r="AA8" s="188">
        <f>SUM(X8:X9)-SUM(J8:J9)</f>
        <v>371420</v>
      </c>
      <c r="AB8" s="85">
        <f>SUM(X8:X9)/SUM(J8:J9)</f>
        <v>2.3506181818182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0.12121212121212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0.090909090909091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8</v>
      </c>
      <c r="BF8" s="113">
        <f>IF(P8=0,"",IF(BE8=0,"",(BE8/P8)))</f>
        <v>0.24242424242424</v>
      </c>
      <c r="BG8" s="112">
        <v>2</v>
      </c>
      <c r="BH8" s="114">
        <f>IFERROR(BG8/BE8,"-")</f>
        <v>0.25</v>
      </c>
      <c r="BI8" s="115">
        <v>11000</v>
      </c>
      <c r="BJ8" s="116">
        <f>IFERROR(BI8/BE8,"-")</f>
        <v>1375</v>
      </c>
      <c r="BK8" s="117">
        <v>1</v>
      </c>
      <c r="BL8" s="117">
        <v>1</v>
      </c>
      <c r="BM8" s="117"/>
      <c r="BN8" s="119">
        <v>13</v>
      </c>
      <c r="BO8" s="120">
        <f>IF(P8=0,"",IF(BN8=0,"",(BN8/P8)))</f>
        <v>0.39393939393939</v>
      </c>
      <c r="BP8" s="121">
        <v>4</v>
      </c>
      <c r="BQ8" s="122">
        <f>IFERROR(BP8/BN8,"-")</f>
        <v>0.30769230769231</v>
      </c>
      <c r="BR8" s="123">
        <v>131000</v>
      </c>
      <c r="BS8" s="124">
        <f>IFERROR(BR8/BN8,"-")</f>
        <v>10076.923076923</v>
      </c>
      <c r="BT8" s="125">
        <v>2</v>
      </c>
      <c r="BU8" s="125"/>
      <c r="BV8" s="125">
        <v>2</v>
      </c>
      <c r="BW8" s="126">
        <v>5</v>
      </c>
      <c r="BX8" s="127">
        <f>IF(P8=0,"",IF(BW8=0,"",(BW8/P8)))</f>
        <v>0.15151515151515</v>
      </c>
      <c r="BY8" s="128">
        <v>2</v>
      </c>
      <c r="BZ8" s="129">
        <f>IFERROR(BY8/BW8,"-")</f>
        <v>0.4</v>
      </c>
      <c r="CA8" s="130">
        <v>23000</v>
      </c>
      <c r="CB8" s="131">
        <f>IFERROR(CA8/BW8,"-")</f>
        <v>4600</v>
      </c>
      <c r="CC8" s="132">
        <v>1</v>
      </c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8</v>
      </c>
      <c r="CP8" s="141">
        <v>165000</v>
      </c>
      <c r="CQ8" s="141">
        <v>113000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222</v>
      </c>
      <c r="C9" s="203"/>
      <c r="D9" s="203"/>
      <c r="E9" s="203"/>
      <c r="F9" s="203" t="s">
        <v>82</v>
      </c>
      <c r="G9" s="203"/>
      <c r="H9" s="90"/>
      <c r="I9" s="90"/>
      <c r="J9" s="188"/>
      <c r="K9" s="81">
        <v>0</v>
      </c>
      <c r="L9" s="81">
        <v>0</v>
      </c>
      <c r="M9" s="81">
        <v>103</v>
      </c>
      <c r="N9" s="91">
        <v>33</v>
      </c>
      <c r="O9" s="92">
        <v>1</v>
      </c>
      <c r="P9" s="93">
        <f>N9+O9</f>
        <v>34</v>
      </c>
      <c r="Q9" s="82">
        <f>IFERROR(P9/M9,"-")</f>
        <v>0.33009708737864</v>
      </c>
      <c r="R9" s="81">
        <v>3</v>
      </c>
      <c r="S9" s="81">
        <v>11</v>
      </c>
      <c r="T9" s="82">
        <f>IFERROR(S9/(O9+P9),"-")</f>
        <v>0.31428571428571</v>
      </c>
      <c r="U9" s="182"/>
      <c r="V9" s="84">
        <v>9</v>
      </c>
      <c r="W9" s="82">
        <f>IF(P9=0,"-",V9/P9)</f>
        <v>0.26470588235294</v>
      </c>
      <c r="X9" s="186">
        <v>481420</v>
      </c>
      <c r="Y9" s="187">
        <f>IFERROR(X9/P9,"-")</f>
        <v>14159.411764706</v>
      </c>
      <c r="Z9" s="187">
        <f>IFERROR(X9/V9,"-")</f>
        <v>53491.111111111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0.029411764705882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0.14705882352941</v>
      </c>
      <c r="AX9" s="106">
        <v>1</v>
      </c>
      <c r="AY9" s="108">
        <f>IFERROR(AX9/AV9,"-")</f>
        <v>0.2</v>
      </c>
      <c r="AZ9" s="109">
        <v>44000</v>
      </c>
      <c r="BA9" s="110">
        <f>IFERROR(AZ9/AV9,"-")</f>
        <v>8800</v>
      </c>
      <c r="BB9" s="111"/>
      <c r="BC9" s="111"/>
      <c r="BD9" s="111">
        <v>1</v>
      </c>
      <c r="BE9" s="112">
        <v>10</v>
      </c>
      <c r="BF9" s="113">
        <f>IF(P9=0,"",IF(BE9=0,"",(BE9/P9)))</f>
        <v>0.29411764705882</v>
      </c>
      <c r="BG9" s="112">
        <v>1</v>
      </c>
      <c r="BH9" s="114">
        <f>IFERROR(BG9/BE9,"-")</f>
        <v>0.1</v>
      </c>
      <c r="BI9" s="115">
        <v>8000</v>
      </c>
      <c r="BJ9" s="116">
        <f>IFERROR(BI9/BE9,"-")</f>
        <v>800</v>
      </c>
      <c r="BK9" s="117"/>
      <c r="BL9" s="117">
        <v>1</v>
      </c>
      <c r="BM9" s="117"/>
      <c r="BN9" s="119">
        <v>9</v>
      </c>
      <c r="BO9" s="120">
        <f>IF(P9=0,"",IF(BN9=0,"",(BN9/P9)))</f>
        <v>0.26470588235294</v>
      </c>
      <c r="BP9" s="121">
        <v>4</v>
      </c>
      <c r="BQ9" s="122">
        <f>IFERROR(BP9/BN9,"-")</f>
        <v>0.44444444444444</v>
      </c>
      <c r="BR9" s="123">
        <v>279000</v>
      </c>
      <c r="BS9" s="124">
        <f>IFERROR(BR9/BN9,"-")</f>
        <v>31000</v>
      </c>
      <c r="BT9" s="125"/>
      <c r="BU9" s="125">
        <v>2</v>
      </c>
      <c r="BV9" s="125">
        <v>2</v>
      </c>
      <c r="BW9" s="126">
        <v>7</v>
      </c>
      <c r="BX9" s="127">
        <f>IF(P9=0,"",IF(BW9=0,"",(BW9/P9)))</f>
        <v>0.20588235294118</v>
      </c>
      <c r="BY9" s="128">
        <v>3</v>
      </c>
      <c r="BZ9" s="129">
        <f>IFERROR(BY9/BW9,"-")</f>
        <v>0.42857142857143</v>
      </c>
      <c r="CA9" s="130">
        <v>150420</v>
      </c>
      <c r="CB9" s="131">
        <f>IFERROR(CA9/BW9,"-")</f>
        <v>21488.571428571</v>
      </c>
      <c r="CC9" s="132">
        <v>1</v>
      </c>
      <c r="CD9" s="132"/>
      <c r="CE9" s="132">
        <v>2</v>
      </c>
      <c r="CF9" s="133">
        <v>2</v>
      </c>
      <c r="CG9" s="134">
        <f>IF(P9=0,"",IF(CF9=0,"",(CF9/P9)))</f>
        <v>0.058823529411765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9</v>
      </c>
      <c r="CP9" s="141">
        <v>481420</v>
      </c>
      <c r="CQ9" s="141">
        <v>205000</v>
      </c>
      <c r="CR9" s="141">
        <v>2000</v>
      </c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0.64324324324324</v>
      </c>
      <c r="B10" s="203" t="s">
        <v>223</v>
      </c>
      <c r="C10" s="203" t="s">
        <v>224</v>
      </c>
      <c r="D10" s="203" t="s">
        <v>218</v>
      </c>
      <c r="E10" s="203"/>
      <c r="F10" s="203" t="s">
        <v>64</v>
      </c>
      <c r="G10" s="203" t="s">
        <v>225</v>
      </c>
      <c r="H10" s="90" t="s">
        <v>226</v>
      </c>
      <c r="I10" s="90" t="s">
        <v>227</v>
      </c>
      <c r="J10" s="188">
        <v>370000</v>
      </c>
      <c r="K10" s="81">
        <v>0</v>
      </c>
      <c r="L10" s="81">
        <v>0</v>
      </c>
      <c r="M10" s="81">
        <v>242</v>
      </c>
      <c r="N10" s="91">
        <v>18</v>
      </c>
      <c r="O10" s="92">
        <v>0</v>
      </c>
      <c r="P10" s="93">
        <f>N10+O10</f>
        <v>18</v>
      </c>
      <c r="Q10" s="82">
        <f>IFERROR(P10/M10,"-")</f>
        <v>0.074380165289256</v>
      </c>
      <c r="R10" s="81">
        <v>2</v>
      </c>
      <c r="S10" s="81">
        <v>4</v>
      </c>
      <c r="T10" s="82">
        <f>IFERROR(S10/(O10+P10),"-")</f>
        <v>0.22222222222222</v>
      </c>
      <c r="U10" s="182">
        <f>IFERROR(J10/SUM(P10:P11),"-")</f>
        <v>9487.1794871795</v>
      </c>
      <c r="V10" s="84">
        <v>5</v>
      </c>
      <c r="W10" s="82">
        <f>IF(P10=0,"-",V10/P10)</f>
        <v>0.27777777777778</v>
      </c>
      <c r="X10" s="186">
        <v>137000</v>
      </c>
      <c r="Y10" s="187">
        <f>IFERROR(X10/P10,"-")</f>
        <v>7611.1111111111</v>
      </c>
      <c r="Z10" s="187">
        <f>IFERROR(X10/V10,"-")</f>
        <v>27400</v>
      </c>
      <c r="AA10" s="188">
        <f>SUM(X10:X11)-SUM(J10:J11)</f>
        <v>-132000</v>
      </c>
      <c r="AB10" s="85">
        <f>SUM(X10:X11)/SUM(J10:J11)</f>
        <v>0.64324324324324</v>
      </c>
      <c r="AC10" s="79"/>
      <c r="AD10" s="94">
        <v>1</v>
      </c>
      <c r="AE10" s="95">
        <f>IF(P10=0,"",IF(AD10=0,"",(AD10/P10)))</f>
        <v>0.055555555555556</v>
      </c>
      <c r="AF10" s="94">
        <v>1</v>
      </c>
      <c r="AG10" s="96">
        <f>IFERROR(AF10/AD10,"-")</f>
        <v>1</v>
      </c>
      <c r="AH10" s="97">
        <v>17000</v>
      </c>
      <c r="AI10" s="98">
        <f>IFERROR(AH10/AD10,"-")</f>
        <v>17000</v>
      </c>
      <c r="AJ10" s="99"/>
      <c r="AK10" s="99"/>
      <c r="AL10" s="99">
        <v>1</v>
      </c>
      <c r="AM10" s="100">
        <v>5</v>
      </c>
      <c r="AN10" s="101">
        <f>IF(P10=0,"",IF(AM10=0,"",(AM10/P10)))</f>
        <v>0.27777777777778</v>
      </c>
      <c r="AO10" s="100">
        <v>1</v>
      </c>
      <c r="AP10" s="102">
        <f>IFERROR(AP10/AM10,"-")</f>
        <v>0</v>
      </c>
      <c r="AQ10" s="103">
        <v>55000</v>
      </c>
      <c r="AR10" s="104">
        <f>IFERROR(AQ10/AM10,"-")</f>
        <v>11000</v>
      </c>
      <c r="AS10" s="105"/>
      <c r="AT10" s="105"/>
      <c r="AU10" s="105">
        <v>1</v>
      </c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0.055555555555556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7</v>
      </c>
      <c r="BO10" s="120">
        <f>IF(P10=0,"",IF(BN10=0,"",(BN10/P10)))</f>
        <v>0.38888888888889</v>
      </c>
      <c r="BP10" s="121">
        <v>1</v>
      </c>
      <c r="BQ10" s="122">
        <f>IFERROR(BP10/BN10,"-")</f>
        <v>0.14285714285714</v>
      </c>
      <c r="BR10" s="123">
        <v>20000</v>
      </c>
      <c r="BS10" s="124">
        <f>IFERROR(BR10/BN10,"-")</f>
        <v>2857.1428571429</v>
      </c>
      <c r="BT10" s="125"/>
      <c r="BU10" s="125"/>
      <c r="BV10" s="125">
        <v>1</v>
      </c>
      <c r="BW10" s="126">
        <v>3</v>
      </c>
      <c r="BX10" s="127">
        <f>IF(P10=0,"",IF(BW10=0,"",(BW10/P10)))</f>
        <v>0.16666666666667</v>
      </c>
      <c r="BY10" s="128">
        <v>2</v>
      </c>
      <c r="BZ10" s="129">
        <f>IFERROR(BY10/BW10,"-")</f>
        <v>0.66666666666667</v>
      </c>
      <c r="CA10" s="130">
        <v>45000</v>
      </c>
      <c r="CB10" s="131">
        <f>IFERROR(CA10/BW10,"-")</f>
        <v>15000</v>
      </c>
      <c r="CC10" s="132">
        <v>1</v>
      </c>
      <c r="CD10" s="132"/>
      <c r="CE10" s="132">
        <v>1</v>
      </c>
      <c r="CF10" s="133">
        <v>1</v>
      </c>
      <c r="CG10" s="134">
        <f>IF(P10=0,"",IF(CF10=0,"",(CF10/P10)))</f>
        <v>0.055555555555556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5</v>
      </c>
      <c r="CP10" s="141">
        <v>137000</v>
      </c>
      <c r="CQ10" s="141">
        <v>55000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228</v>
      </c>
      <c r="C11" s="203"/>
      <c r="D11" s="203"/>
      <c r="E11" s="203"/>
      <c r="F11" s="203" t="s">
        <v>82</v>
      </c>
      <c r="G11" s="203"/>
      <c r="H11" s="90"/>
      <c r="I11" s="90"/>
      <c r="J11" s="188"/>
      <c r="K11" s="81">
        <v>0</v>
      </c>
      <c r="L11" s="81">
        <v>0</v>
      </c>
      <c r="M11" s="81">
        <v>74</v>
      </c>
      <c r="N11" s="91">
        <v>21</v>
      </c>
      <c r="O11" s="92">
        <v>0</v>
      </c>
      <c r="P11" s="93">
        <f>N11+O11</f>
        <v>21</v>
      </c>
      <c r="Q11" s="82">
        <f>IFERROR(P11/M11,"-")</f>
        <v>0.28378378378378</v>
      </c>
      <c r="R11" s="81">
        <v>2</v>
      </c>
      <c r="S11" s="81">
        <v>4</v>
      </c>
      <c r="T11" s="82">
        <f>IFERROR(S11/(O11+P11),"-")</f>
        <v>0.19047619047619</v>
      </c>
      <c r="U11" s="182"/>
      <c r="V11" s="84">
        <v>3</v>
      </c>
      <c r="W11" s="82">
        <f>IF(P11=0,"-",V11/P11)</f>
        <v>0.14285714285714</v>
      </c>
      <c r="X11" s="186">
        <v>101000</v>
      </c>
      <c r="Y11" s="187">
        <f>IFERROR(X11/P11,"-")</f>
        <v>4809.5238095238</v>
      </c>
      <c r="Z11" s="187">
        <f>IFERROR(X11/V11,"-")</f>
        <v>33666.666666667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0.047619047619048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5</v>
      </c>
      <c r="BF11" s="113">
        <f>IF(P11=0,"",IF(BE11=0,"",(BE11/P11)))</f>
        <v>0.23809523809524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0.38095238095238</v>
      </c>
      <c r="BP11" s="121">
        <v>2</v>
      </c>
      <c r="BQ11" s="122">
        <f>IFERROR(BP11/BN11,"-")</f>
        <v>0.25</v>
      </c>
      <c r="BR11" s="123">
        <v>12000</v>
      </c>
      <c r="BS11" s="124">
        <f>IFERROR(BR11/BN11,"-")</f>
        <v>1500</v>
      </c>
      <c r="BT11" s="125">
        <v>1</v>
      </c>
      <c r="BU11" s="125"/>
      <c r="BV11" s="125">
        <v>1</v>
      </c>
      <c r="BW11" s="126">
        <v>6</v>
      </c>
      <c r="BX11" s="127">
        <f>IF(P11=0,"",IF(BW11=0,"",(BW11/P11)))</f>
        <v>0.28571428571429</v>
      </c>
      <c r="BY11" s="128">
        <v>1</v>
      </c>
      <c r="BZ11" s="129">
        <f>IFERROR(BY11/BW11,"-")</f>
        <v>0.16666666666667</v>
      </c>
      <c r="CA11" s="130">
        <v>89000</v>
      </c>
      <c r="CB11" s="131">
        <f>IFERROR(CA11/BW11,"-")</f>
        <v>14833.333333333</v>
      </c>
      <c r="CC11" s="132"/>
      <c r="CD11" s="132"/>
      <c r="CE11" s="132">
        <v>1</v>
      </c>
      <c r="CF11" s="133">
        <v>1</v>
      </c>
      <c r="CG11" s="134">
        <f>IF(P11=0,"",IF(CF11=0,"",(CF11/P11)))</f>
        <v>0.047619047619048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101000</v>
      </c>
      <c r="CQ11" s="141">
        <v>89000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0.925</v>
      </c>
      <c r="B12" s="203" t="s">
        <v>229</v>
      </c>
      <c r="C12" s="203" t="s">
        <v>230</v>
      </c>
      <c r="D12" s="203" t="s">
        <v>231</v>
      </c>
      <c r="E12" s="203"/>
      <c r="F12" s="203" t="s">
        <v>64</v>
      </c>
      <c r="G12" s="203" t="s">
        <v>232</v>
      </c>
      <c r="H12" s="90" t="s">
        <v>226</v>
      </c>
      <c r="I12" s="204" t="s">
        <v>233</v>
      </c>
      <c r="J12" s="188">
        <v>80000</v>
      </c>
      <c r="K12" s="81">
        <v>0</v>
      </c>
      <c r="L12" s="81">
        <v>0</v>
      </c>
      <c r="M12" s="81">
        <v>75</v>
      </c>
      <c r="N12" s="91">
        <v>8</v>
      </c>
      <c r="O12" s="92">
        <v>0</v>
      </c>
      <c r="P12" s="93">
        <f>N12+O12</f>
        <v>8</v>
      </c>
      <c r="Q12" s="82">
        <f>IFERROR(P12/M12,"-")</f>
        <v>0.10666666666667</v>
      </c>
      <c r="R12" s="81">
        <v>1</v>
      </c>
      <c r="S12" s="81">
        <v>4</v>
      </c>
      <c r="T12" s="82">
        <f>IFERROR(S12/(O12+P12),"-")</f>
        <v>0.5</v>
      </c>
      <c r="U12" s="182">
        <f>IFERROR(J12/SUM(P12:P13),"-")</f>
        <v>4705.8823529412</v>
      </c>
      <c r="V12" s="84">
        <v>2</v>
      </c>
      <c r="W12" s="82">
        <f>IF(P12=0,"-",V12/P12)</f>
        <v>0.25</v>
      </c>
      <c r="X12" s="186">
        <v>25000</v>
      </c>
      <c r="Y12" s="187">
        <f>IFERROR(X12/P12,"-")</f>
        <v>3125</v>
      </c>
      <c r="Z12" s="187">
        <f>IFERROR(X12/V12,"-")</f>
        <v>12500</v>
      </c>
      <c r="AA12" s="188">
        <f>SUM(X12:X13)-SUM(J12:J13)</f>
        <v>-6000</v>
      </c>
      <c r="AB12" s="85">
        <f>SUM(X12:X13)/SUM(J12:J13)</f>
        <v>0.925</v>
      </c>
      <c r="AC12" s="79"/>
      <c r="AD12" s="94">
        <v>1</v>
      </c>
      <c r="AE12" s="95">
        <f>IF(P12=0,"",IF(AD12=0,"",(AD12/P12)))</f>
        <v>0.125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0.25</v>
      </c>
      <c r="BG12" s="112">
        <v>1</v>
      </c>
      <c r="BH12" s="114">
        <f>IFERROR(BG12/BE12,"-")</f>
        <v>0.5</v>
      </c>
      <c r="BI12" s="115">
        <v>10000</v>
      </c>
      <c r="BJ12" s="116">
        <f>IFERROR(BI12/BE12,"-")</f>
        <v>5000</v>
      </c>
      <c r="BK12" s="117"/>
      <c r="BL12" s="117">
        <v>1</v>
      </c>
      <c r="BM12" s="117"/>
      <c r="BN12" s="119">
        <v>2</v>
      </c>
      <c r="BO12" s="120">
        <f>IF(P12=0,"",IF(BN12=0,"",(BN12/P12)))</f>
        <v>0.25</v>
      </c>
      <c r="BP12" s="121">
        <v>1</v>
      </c>
      <c r="BQ12" s="122">
        <f>IFERROR(BP12/BN12,"-")</f>
        <v>0.5</v>
      </c>
      <c r="BR12" s="123">
        <v>15000</v>
      </c>
      <c r="BS12" s="124">
        <f>IFERROR(BR12/BN12,"-")</f>
        <v>7500</v>
      </c>
      <c r="BT12" s="125"/>
      <c r="BU12" s="125"/>
      <c r="BV12" s="125">
        <v>1</v>
      </c>
      <c r="BW12" s="126">
        <v>1</v>
      </c>
      <c r="BX12" s="127">
        <f>IF(P12=0,"",IF(BW12=0,"",(BW12/P12)))</f>
        <v>0.125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25000</v>
      </c>
      <c r="CQ12" s="141">
        <v>15000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234</v>
      </c>
      <c r="C13" s="203"/>
      <c r="D13" s="203"/>
      <c r="E13" s="203"/>
      <c r="F13" s="203" t="s">
        <v>82</v>
      </c>
      <c r="G13" s="203"/>
      <c r="H13" s="90"/>
      <c r="I13" s="90"/>
      <c r="J13" s="188"/>
      <c r="K13" s="81">
        <v>0</v>
      </c>
      <c r="L13" s="81">
        <v>0</v>
      </c>
      <c r="M13" s="81">
        <v>18</v>
      </c>
      <c r="N13" s="91">
        <v>9</v>
      </c>
      <c r="O13" s="92">
        <v>0</v>
      </c>
      <c r="P13" s="93">
        <f>N13+O13</f>
        <v>9</v>
      </c>
      <c r="Q13" s="82">
        <f>IFERROR(P13/M13,"-")</f>
        <v>0.5</v>
      </c>
      <c r="R13" s="81">
        <v>0</v>
      </c>
      <c r="S13" s="81">
        <v>3</v>
      </c>
      <c r="T13" s="82">
        <f>IFERROR(S13/(O13+P13),"-")</f>
        <v>0.33333333333333</v>
      </c>
      <c r="U13" s="182"/>
      <c r="V13" s="84">
        <v>3</v>
      </c>
      <c r="W13" s="82">
        <f>IF(P13=0,"-",V13/P13)</f>
        <v>0.33333333333333</v>
      </c>
      <c r="X13" s="186">
        <v>49000</v>
      </c>
      <c r="Y13" s="187">
        <f>IFERROR(X13/P13,"-")</f>
        <v>5444.4444444444</v>
      </c>
      <c r="Z13" s="187">
        <f>IFERROR(X13/V13,"-")</f>
        <v>16333.333333333</v>
      </c>
      <c r="AA13" s="188"/>
      <c r="AB13" s="85"/>
      <c r="AC13" s="79"/>
      <c r="AD13" s="94">
        <v>1</v>
      </c>
      <c r="AE13" s="95">
        <f>IF(P13=0,"",IF(AD13=0,"",(AD13/P13)))</f>
        <v>0.11111111111111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0.11111111111111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0.33333333333333</v>
      </c>
      <c r="BG13" s="112">
        <v>1</v>
      </c>
      <c r="BH13" s="114">
        <f>IFERROR(BG13/BE13,"-")</f>
        <v>0.33333333333333</v>
      </c>
      <c r="BI13" s="115">
        <v>15000</v>
      </c>
      <c r="BJ13" s="116">
        <f>IFERROR(BI13/BE13,"-")</f>
        <v>5000</v>
      </c>
      <c r="BK13" s="117"/>
      <c r="BL13" s="117"/>
      <c r="BM13" s="117">
        <v>1</v>
      </c>
      <c r="BN13" s="119">
        <v>1</v>
      </c>
      <c r="BO13" s="120">
        <f>IF(P13=0,"",IF(BN13=0,"",(BN13/P13)))</f>
        <v>0.11111111111111</v>
      </c>
      <c r="BP13" s="121">
        <v>1</v>
      </c>
      <c r="BQ13" s="122">
        <f>IFERROR(BP13/BN13,"-")</f>
        <v>1</v>
      </c>
      <c r="BR13" s="123">
        <v>20000</v>
      </c>
      <c r="BS13" s="124">
        <f>IFERROR(BR13/BN13,"-")</f>
        <v>20000</v>
      </c>
      <c r="BT13" s="125"/>
      <c r="BU13" s="125"/>
      <c r="BV13" s="125">
        <v>1</v>
      </c>
      <c r="BW13" s="126">
        <v>2</v>
      </c>
      <c r="BX13" s="127">
        <f>IF(P13=0,"",IF(BW13=0,"",(BW13/P13)))</f>
        <v>0.22222222222222</v>
      </c>
      <c r="BY13" s="128">
        <v>1</v>
      </c>
      <c r="BZ13" s="129">
        <f>IFERROR(BY13/BW13,"-")</f>
        <v>0.5</v>
      </c>
      <c r="CA13" s="130">
        <v>14000</v>
      </c>
      <c r="CB13" s="131">
        <f>IFERROR(CA13/BW13,"-")</f>
        <v>7000</v>
      </c>
      <c r="CC13" s="132"/>
      <c r="CD13" s="132"/>
      <c r="CE13" s="132">
        <v>1</v>
      </c>
      <c r="CF13" s="133">
        <v>1</v>
      </c>
      <c r="CG13" s="134">
        <f>IF(P13=0,"",IF(CF13=0,"",(CF13/P13)))</f>
        <v>0.11111111111111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3</v>
      </c>
      <c r="CP13" s="141">
        <v>49000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3.6914285714286</v>
      </c>
      <c r="B14" s="203" t="s">
        <v>235</v>
      </c>
      <c r="C14" s="203" t="s">
        <v>236</v>
      </c>
      <c r="D14" s="203" t="s">
        <v>237</v>
      </c>
      <c r="E14" s="203"/>
      <c r="F14" s="203" t="s">
        <v>64</v>
      </c>
      <c r="G14" s="203" t="s">
        <v>238</v>
      </c>
      <c r="H14" s="90" t="s">
        <v>239</v>
      </c>
      <c r="I14" s="90" t="s">
        <v>240</v>
      </c>
      <c r="J14" s="188">
        <v>175000</v>
      </c>
      <c r="K14" s="81">
        <v>0</v>
      </c>
      <c r="L14" s="81">
        <v>0</v>
      </c>
      <c r="M14" s="81">
        <v>48</v>
      </c>
      <c r="N14" s="91">
        <v>6</v>
      </c>
      <c r="O14" s="92">
        <v>0</v>
      </c>
      <c r="P14" s="93">
        <f>N14+O14</f>
        <v>6</v>
      </c>
      <c r="Q14" s="82">
        <f>IFERROR(P14/M14,"-")</f>
        <v>0.125</v>
      </c>
      <c r="R14" s="81">
        <v>0</v>
      </c>
      <c r="S14" s="81">
        <v>2</v>
      </c>
      <c r="T14" s="82">
        <f>IFERROR(S14/(O14+P14),"-")</f>
        <v>0.33333333333333</v>
      </c>
      <c r="U14" s="182">
        <f>IFERROR(J14/SUM(P14:P17),"-")</f>
        <v>8750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SUM(X14:X17)-SUM(J14:J17)</f>
        <v>471000</v>
      </c>
      <c r="AB14" s="85">
        <f>SUM(X14:X17)/SUM(J14:J17)</f>
        <v>3.6914285714286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241</v>
      </c>
      <c r="C15" s="203"/>
      <c r="D15" s="203"/>
      <c r="E15" s="203"/>
      <c r="F15" s="203" t="s">
        <v>82</v>
      </c>
      <c r="G15" s="203"/>
      <c r="H15" s="90"/>
      <c r="I15" s="90"/>
      <c r="J15" s="188"/>
      <c r="K15" s="81">
        <v>0</v>
      </c>
      <c r="L15" s="81">
        <v>0</v>
      </c>
      <c r="M15" s="81">
        <v>24</v>
      </c>
      <c r="N15" s="91">
        <v>4</v>
      </c>
      <c r="O15" s="92">
        <v>0</v>
      </c>
      <c r="P15" s="93">
        <f>N15+O15</f>
        <v>4</v>
      </c>
      <c r="Q15" s="82">
        <f>IFERROR(P15/M15,"-")</f>
        <v>0.16666666666667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0.5</v>
      </c>
      <c r="X15" s="186">
        <v>470000</v>
      </c>
      <c r="Y15" s="187">
        <f>IFERROR(X15/P15,"-")</f>
        <v>117500</v>
      </c>
      <c r="Z15" s="187">
        <f>IFERROR(X15/V15,"-")</f>
        <v>235000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0.5</v>
      </c>
      <c r="BY15" s="128">
        <v>1</v>
      </c>
      <c r="BZ15" s="129">
        <f>IFERROR(BY15/BW15,"-")</f>
        <v>0.5</v>
      </c>
      <c r="CA15" s="130">
        <v>6000</v>
      </c>
      <c r="CB15" s="131">
        <f>IFERROR(CA15/BW15,"-")</f>
        <v>3000</v>
      </c>
      <c r="CC15" s="132"/>
      <c r="CD15" s="132">
        <v>1</v>
      </c>
      <c r="CE15" s="132"/>
      <c r="CF15" s="133">
        <v>1</v>
      </c>
      <c r="CG15" s="134">
        <f>IF(P15=0,"",IF(CF15=0,"",(CF15/P15)))</f>
        <v>0.25</v>
      </c>
      <c r="CH15" s="135">
        <v>1</v>
      </c>
      <c r="CI15" s="136">
        <f>IFERROR(CH15/CF15,"-")</f>
        <v>1</v>
      </c>
      <c r="CJ15" s="137">
        <v>464000</v>
      </c>
      <c r="CK15" s="138">
        <f>IFERROR(CJ15/CF15,"-")</f>
        <v>464000</v>
      </c>
      <c r="CL15" s="139"/>
      <c r="CM15" s="139"/>
      <c r="CN15" s="139">
        <v>1</v>
      </c>
      <c r="CO15" s="140">
        <v>2</v>
      </c>
      <c r="CP15" s="141">
        <v>470000</v>
      </c>
      <c r="CQ15" s="141">
        <v>464000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242</v>
      </c>
      <c r="C16" s="203" t="s">
        <v>236</v>
      </c>
      <c r="D16" s="203" t="s">
        <v>243</v>
      </c>
      <c r="E16" s="203"/>
      <c r="F16" s="203" t="s">
        <v>64</v>
      </c>
      <c r="G16" s="203" t="s">
        <v>238</v>
      </c>
      <c r="H16" s="90" t="s">
        <v>239</v>
      </c>
      <c r="I16" s="90"/>
      <c r="J16" s="188"/>
      <c r="K16" s="81">
        <v>0</v>
      </c>
      <c r="L16" s="81">
        <v>0</v>
      </c>
      <c r="M16" s="81">
        <v>58</v>
      </c>
      <c r="N16" s="91">
        <v>7</v>
      </c>
      <c r="O16" s="92">
        <v>0</v>
      </c>
      <c r="P16" s="93">
        <f>N16+O16</f>
        <v>7</v>
      </c>
      <c r="Q16" s="82">
        <f>IFERROR(P16/M16,"-")</f>
        <v>0.12068965517241</v>
      </c>
      <c r="R16" s="81">
        <v>1</v>
      </c>
      <c r="S16" s="81">
        <v>2</v>
      </c>
      <c r="T16" s="82">
        <f>IFERROR(S16/(O16+P16),"-")</f>
        <v>0.28571428571429</v>
      </c>
      <c r="U16" s="182"/>
      <c r="V16" s="84">
        <v>2</v>
      </c>
      <c r="W16" s="82">
        <f>IF(P16=0,"-",V16/P16)</f>
        <v>0.28571428571429</v>
      </c>
      <c r="X16" s="186">
        <v>136000</v>
      </c>
      <c r="Y16" s="187">
        <f>IFERROR(X16/P16,"-")</f>
        <v>19428.571428571</v>
      </c>
      <c r="Z16" s="187">
        <f>IFERROR(X16/V16,"-")</f>
        <v>68000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0.14285714285714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4</v>
      </c>
      <c r="BO16" s="120">
        <f>IF(P16=0,"",IF(BN16=0,"",(BN16/P16)))</f>
        <v>0.57142857142857</v>
      </c>
      <c r="BP16" s="121">
        <v>2</v>
      </c>
      <c r="BQ16" s="122">
        <f>IFERROR(BP16/BN16,"-")</f>
        <v>0.5</v>
      </c>
      <c r="BR16" s="123">
        <v>136000</v>
      </c>
      <c r="BS16" s="124">
        <f>IFERROR(BR16/BN16,"-")</f>
        <v>34000</v>
      </c>
      <c r="BT16" s="125"/>
      <c r="BU16" s="125">
        <v>1</v>
      </c>
      <c r="BV16" s="125">
        <v>1</v>
      </c>
      <c r="BW16" s="126">
        <v>2</v>
      </c>
      <c r="BX16" s="127">
        <f>IF(P16=0,"",IF(BW16=0,"",(BW16/P16)))</f>
        <v>0.28571428571429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136000</v>
      </c>
      <c r="CQ16" s="141">
        <v>116000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/>
      <c r="B17" s="203" t="s">
        <v>244</v>
      </c>
      <c r="C17" s="203"/>
      <c r="D17" s="203"/>
      <c r="E17" s="203"/>
      <c r="F17" s="203" t="s">
        <v>82</v>
      </c>
      <c r="G17" s="203"/>
      <c r="H17" s="90"/>
      <c r="I17" s="90"/>
      <c r="J17" s="188"/>
      <c r="K17" s="81">
        <v>0</v>
      </c>
      <c r="L17" s="81">
        <v>0</v>
      </c>
      <c r="M17" s="81">
        <v>21</v>
      </c>
      <c r="N17" s="91">
        <v>3</v>
      </c>
      <c r="O17" s="92">
        <v>0</v>
      </c>
      <c r="P17" s="93">
        <f>N17+O17</f>
        <v>3</v>
      </c>
      <c r="Q17" s="82">
        <f>IFERROR(P17/M17,"-")</f>
        <v>0.14285714285714</v>
      </c>
      <c r="R17" s="81">
        <v>1</v>
      </c>
      <c r="S17" s="81">
        <v>1</v>
      </c>
      <c r="T17" s="82">
        <f>IFERROR(S17/(O17+P17),"-")</f>
        <v>0.33333333333333</v>
      </c>
      <c r="U17" s="182"/>
      <c r="V17" s="84">
        <v>1</v>
      </c>
      <c r="W17" s="82">
        <f>IF(P17=0,"-",V17/P17)</f>
        <v>0.33333333333333</v>
      </c>
      <c r="X17" s="186">
        <v>40000</v>
      </c>
      <c r="Y17" s="187">
        <f>IFERROR(X17/P17,"-")</f>
        <v>13333.333333333</v>
      </c>
      <c r="Z17" s="187">
        <f>IFERROR(X17/V17,"-")</f>
        <v>40000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0.66666666666667</v>
      </c>
      <c r="BP17" s="121">
        <v>1</v>
      </c>
      <c r="BQ17" s="122">
        <f>IFERROR(BP17/BN17,"-")</f>
        <v>0.5</v>
      </c>
      <c r="BR17" s="123">
        <v>40000</v>
      </c>
      <c r="BS17" s="124">
        <f>IFERROR(BR17/BN17,"-")</f>
        <v>20000</v>
      </c>
      <c r="BT17" s="125"/>
      <c r="BU17" s="125"/>
      <c r="BV17" s="125">
        <v>1</v>
      </c>
      <c r="BW17" s="126">
        <v>1</v>
      </c>
      <c r="BX17" s="127">
        <f>IF(P17=0,"",IF(BW17=0,"",(BW17/P17)))</f>
        <v>0.33333333333333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40000</v>
      </c>
      <c r="CQ17" s="141">
        <v>40000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0.1</v>
      </c>
      <c r="B18" s="203" t="s">
        <v>245</v>
      </c>
      <c r="C18" s="203" t="s">
        <v>246</v>
      </c>
      <c r="D18" s="203"/>
      <c r="E18" s="203"/>
      <c r="F18" s="203" t="s">
        <v>64</v>
      </c>
      <c r="G18" s="203" t="s">
        <v>247</v>
      </c>
      <c r="H18" s="90"/>
      <c r="I18" s="90" t="s">
        <v>248</v>
      </c>
      <c r="J18" s="188">
        <v>220000</v>
      </c>
      <c r="K18" s="81">
        <v>0</v>
      </c>
      <c r="L18" s="81">
        <v>0</v>
      </c>
      <c r="M18" s="81">
        <v>84</v>
      </c>
      <c r="N18" s="91">
        <v>11</v>
      </c>
      <c r="O18" s="92">
        <v>0</v>
      </c>
      <c r="P18" s="93">
        <f>N18+O18</f>
        <v>11</v>
      </c>
      <c r="Q18" s="82">
        <f>IFERROR(P18/M18,"-")</f>
        <v>0.13095238095238</v>
      </c>
      <c r="R18" s="81">
        <v>1</v>
      </c>
      <c r="S18" s="81">
        <v>2</v>
      </c>
      <c r="T18" s="82">
        <f>IFERROR(S18/(O18+P18),"-")</f>
        <v>0.18181818181818</v>
      </c>
      <c r="U18" s="182">
        <f>IFERROR(J18/SUM(P18:P19),"-")</f>
        <v>13750</v>
      </c>
      <c r="V18" s="84">
        <v>2</v>
      </c>
      <c r="W18" s="82">
        <f>IF(P18=0,"-",V18/P18)</f>
        <v>0.18181818181818</v>
      </c>
      <c r="X18" s="186">
        <v>22000</v>
      </c>
      <c r="Y18" s="187">
        <f>IFERROR(X18/P18,"-")</f>
        <v>2000</v>
      </c>
      <c r="Z18" s="187">
        <f>IFERROR(X18/V18,"-")</f>
        <v>11000</v>
      </c>
      <c r="AA18" s="188">
        <f>SUM(X18:X19)-SUM(J18:J19)</f>
        <v>-198000</v>
      </c>
      <c r="AB18" s="85">
        <f>SUM(X18:X19)/SUM(J18:J19)</f>
        <v>0.1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3</v>
      </c>
      <c r="AN18" s="101">
        <f>IF(P18=0,"",IF(AM18=0,"",(AM18/P18)))</f>
        <v>0.27272727272727</v>
      </c>
      <c r="AO18" s="100">
        <v>1</v>
      </c>
      <c r="AP18" s="102">
        <f>IFERROR(AP18/AM18,"-")</f>
        <v>0</v>
      </c>
      <c r="AQ18" s="103">
        <v>9000</v>
      </c>
      <c r="AR18" s="104">
        <f>IFERROR(AQ18/AM18,"-")</f>
        <v>3000</v>
      </c>
      <c r="AS18" s="105"/>
      <c r="AT18" s="105"/>
      <c r="AU18" s="105">
        <v>1</v>
      </c>
      <c r="AV18" s="106">
        <v>2</v>
      </c>
      <c r="AW18" s="107">
        <f>IF(P18=0,"",IF(AV18=0,"",(AV18/P18)))</f>
        <v>0.18181818181818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4</v>
      </c>
      <c r="BF18" s="113">
        <f>IF(P18=0,"",IF(BE18=0,"",(BE18/P18)))</f>
        <v>0.36363636363636</v>
      </c>
      <c r="BG18" s="112">
        <v>1</v>
      </c>
      <c r="BH18" s="114">
        <f>IFERROR(BG18/BE18,"-")</f>
        <v>0.25</v>
      </c>
      <c r="BI18" s="115">
        <v>13000</v>
      </c>
      <c r="BJ18" s="116">
        <f>IFERROR(BI18/BE18,"-")</f>
        <v>3250</v>
      </c>
      <c r="BK18" s="117"/>
      <c r="BL18" s="117"/>
      <c r="BM18" s="117">
        <v>1</v>
      </c>
      <c r="BN18" s="119">
        <v>2</v>
      </c>
      <c r="BO18" s="120">
        <f>IF(P18=0,"",IF(BN18=0,"",(BN18/P18)))</f>
        <v>0.18181818181818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22000</v>
      </c>
      <c r="CQ18" s="141">
        <v>13000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249</v>
      </c>
      <c r="C19" s="203"/>
      <c r="D19" s="203"/>
      <c r="E19" s="203"/>
      <c r="F19" s="203" t="s">
        <v>82</v>
      </c>
      <c r="G19" s="203"/>
      <c r="H19" s="90"/>
      <c r="I19" s="90"/>
      <c r="J19" s="188"/>
      <c r="K19" s="81">
        <v>0</v>
      </c>
      <c r="L19" s="81">
        <v>0</v>
      </c>
      <c r="M19" s="81">
        <v>28</v>
      </c>
      <c r="N19" s="91">
        <v>5</v>
      </c>
      <c r="O19" s="92">
        <v>0</v>
      </c>
      <c r="P19" s="93">
        <f>N19+O19</f>
        <v>5</v>
      </c>
      <c r="Q19" s="82">
        <f>IFERROR(P19/M19,"-")</f>
        <v>0.17857142857143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>
        <v>1</v>
      </c>
      <c r="AE19" s="95">
        <f>IF(P19=0,"",IF(AD19=0,"",(AD19/P19)))</f>
        <v>0.2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1</v>
      </c>
      <c r="AN19" s="101">
        <f>IF(P19=0,"",IF(AM19=0,"",(AM19/P19)))</f>
        <v>0.2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30"/>
      <c r="B20" s="87"/>
      <c r="C20" s="88"/>
      <c r="D20" s="88"/>
      <c r="E20" s="88"/>
      <c r="F20" s="89"/>
      <c r="G20" s="90"/>
      <c r="H20" s="90"/>
      <c r="I20" s="90"/>
      <c r="J20" s="192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59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30"/>
      <c r="B21" s="37"/>
      <c r="C21" s="21"/>
      <c r="D21" s="21"/>
      <c r="E21" s="21"/>
      <c r="F21" s="22"/>
      <c r="G21" s="36"/>
      <c r="H21" s="36"/>
      <c r="I21" s="75"/>
      <c r="J21" s="193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61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19">
        <f>AB22</f>
        <v>1.5675573770492</v>
      </c>
      <c r="B22" s="39"/>
      <c r="C22" s="39"/>
      <c r="D22" s="39"/>
      <c r="E22" s="39"/>
      <c r="F22" s="39"/>
      <c r="G22" s="40" t="s">
        <v>250</v>
      </c>
      <c r="H22" s="40"/>
      <c r="I22" s="40"/>
      <c r="J22" s="190">
        <f>SUM(J6:J21)</f>
        <v>1220000</v>
      </c>
      <c r="K22" s="41">
        <f>SUM(K6:K21)</f>
        <v>0</v>
      </c>
      <c r="L22" s="41">
        <f>SUM(L6:L21)</f>
        <v>0</v>
      </c>
      <c r="M22" s="41">
        <f>SUM(M6:M21)</f>
        <v>1009</v>
      </c>
      <c r="N22" s="41">
        <f>SUM(N6:N21)</f>
        <v>172</v>
      </c>
      <c r="O22" s="41">
        <f>SUM(O6:O21)</f>
        <v>1</v>
      </c>
      <c r="P22" s="41">
        <f>SUM(P6:P21)</f>
        <v>173</v>
      </c>
      <c r="Q22" s="42">
        <f>IFERROR(P22/M22,"-")</f>
        <v>0.17145688800793</v>
      </c>
      <c r="R22" s="78">
        <f>SUM(R6:R21)</f>
        <v>14</v>
      </c>
      <c r="S22" s="78">
        <f>SUM(S6:S21)</f>
        <v>48</v>
      </c>
      <c r="T22" s="42">
        <f>IFERROR(R22/P22,"-")</f>
        <v>0.080924855491329</v>
      </c>
      <c r="U22" s="184">
        <f>IFERROR(J22/P22,"-")</f>
        <v>7052.0231213873</v>
      </c>
      <c r="V22" s="44">
        <f>SUM(V6:V21)</f>
        <v>39</v>
      </c>
      <c r="W22" s="42">
        <f>IFERROR(V22/P22,"-")</f>
        <v>0.22543352601156</v>
      </c>
      <c r="X22" s="190">
        <f>SUM(X6:X21)</f>
        <v>1912420</v>
      </c>
      <c r="Y22" s="190">
        <f>IFERROR(X22/P22,"-")</f>
        <v>11054.450867052</v>
      </c>
      <c r="Z22" s="190">
        <f>IFERROR(X22/V22,"-")</f>
        <v>49036.41025641</v>
      </c>
      <c r="AA22" s="190">
        <f>X22-J22</f>
        <v>692420</v>
      </c>
      <c r="AB22" s="47">
        <f>X22/J22</f>
        <v>1.5675573770492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7"/>
    <mergeCell ref="J14:J17"/>
    <mergeCell ref="U14:U17"/>
    <mergeCell ref="AA14:AA17"/>
    <mergeCell ref="AB14:AB17"/>
    <mergeCell ref="A18:A19"/>
    <mergeCell ref="J18:J19"/>
    <mergeCell ref="U18:U19"/>
    <mergeCell ref="AA18:AA19"/>
    <mergeCell ref="AB18:AB1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