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<sst xmlns="http://schemas.openxmlformats.org/spreadsheetml/2006/main" uniqueCount="241">
  <si>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</si>
  <si>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</si>
  <si>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</si>
  <si>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</si>
  <si>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</si>
  <si>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</si>
  <si>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</si>
  <si>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</si>
  <si>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</si>
  <si>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</si>
  <si>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</si>
  <si>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</si>
  <si>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</si>
  <si>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</si>
  <si>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</si>
  <si>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</si>
  <si>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</si>
  <si>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</si>
  <si>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</si>
  <si>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</si>
  <si>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</si>
  <si>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</si>
  <si>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</si>
  <si>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</si>
  <si>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</si>
  <si>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12月</t>
  </si>
  <si>
    <t>アイメール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</si>
  <si>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</si>
  <si>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</si>
  <si>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</si>
  <si>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</si>
  <si>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</si>
  <si>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</si>
  <si>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</si>
  <si>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</si>
  <si>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</si>
  <si>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</si>
  <si>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</si>
  <si>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</si>
  <si>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</si>
  <si>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</si>
  <si>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</si>
  <si>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</si>
  <si>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</si>
  <si>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</si>
  <si>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</si>
  <si>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</si>
  <si>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</si>
  <si>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</si>
  <si>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</si>
  <si>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</si>
  <si>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</si>
  <si>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</si>
  <si>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</si>
  <si>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</si>
  <si>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</si>
  <si>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</si>
  <si>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</si>
  <si>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</si>
  <si>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</si>
  <si>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</si>
  <si>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sms_u804</t>
  </si>
  <si>
    <t>※女性からナンパしてほしい版風</t>
  </si>
  <si>
    <t>「求む！」キャッチ</t>
  </si>
  <si>
    <t>i34</t>
  </si>
  <si>
    <t>スポニチ関東</t>
  </si>
  <si>
    <t>4C終面全5段</t>
  </si>
  <si>
    <t>12月07日(金)</t>
  </si>
  <si>
    <t>sms_u805</t>
  </si>
  <si>
    <t>スポニチ関西</t>
  </si>
  <si>
    <t>12月02日(日)</t>
  </si>
  <si>
    <t>sms_u806</t>
  </si>
  <si>
    <t>スポニチ西部</t>
  </si>
  <si>
    <t>sms_u807</t>
  </si>
  <si>
    <t>スポニチ北海道</t>
  </si>
  <si>
    <t>smss1357</t>
  </si>
  <si>
    <t>※女性からナンパしてほしい版風 (空電共通)</t>
  </si>
  <si>
    <t>「求む！」キャッチ (空電共通)</t>
  </si>
  <si>
    <t>空電</t>
  </si>
  <si>
    <t>空電(共通)</t>
  </si>
  <si>
    <t>sms_u808</t>
  </si>
  <si>
    <t>※雑誌版</t>
  </si>
  <si>
    <t>サンスポ関西</t>
  </si>
  <si>
    <t>12月15日(土)</t>
  </si>
  <si>
    <t>smss1358</t>
  </si>
  <si>
    <t>sms_u809</t>
  </si>
  <si>
    <t>★女性からナンパしてほしい版風</t>
  </si>
  <si>
    <t>「40代女性が恋愛リベンジ」キャッチ</t>
  </si>
  <si>
    <t>GOGO(i31)</t>
  </si>
  <si>
    <t>サンスポ関東</t>
  </si>
  <si>
    <t>全5段</t>
  </si>
  <si>
    <t>smss1359</t>
  </si>
  <si>
    <t>sms_u810</t>
  </si>
  <si>
    <t>★コットン版</t>
  </si>
  <si>
    <t>「久々にすごく興奮した」</t>
  </si>
  <si>
    <t>12月23日(日)</t>
  </si>
  <si>
    <t>smss1360</t>
  </si>
  <si>
    <t>sms_u811</t>
  </si>
  <si>
    <t>※1604FLASHリサイズ</t>
  </si>
  <si>
    <t>「もう５０代の熟女だけど、試しに付き合ってみる？」キャッチ</t>
  </si>
  <si>
    <t>1C全面</t>
  </si>
  <si>
    <t>smss1361</t>
  </si>
  <si>
    <t>sms_u812</t>
  </si>
  <si>
    <t>★コットン版キャッチ変え</t>
  </si>
  <si>
    <t>smss1362</t>
  </si>
  <si>
    <t>sms_u813</t>
  </si>
  <si>
    <t>「恋愛経験は不要！」キャッチ</t>
  </si>
  <si>
    <t>12月29日(土)</t>
  </si>
  <si>
    <t>smss1363</t>
  </si>
  <si>
    <t>sms_u814</t>
  </si>
  <si>
    <t>スポーツ報知関東</t>
  </si>
  <si>
    <t>12月16日(日)</t>
  </si>
  <si>
    <t>smss1364</t>
  </si>
  <si>
    <t>sms_u815</t>
  </si>
  <si>
    <t>「久々にすごく興奮した」キャッチ</t>
  </si>
  <si>
    <t>12月09日(日)</t>
  </si>
  <si>
    <t>smss1365</t>
  </si>
  <si>
    <t>sms_u816</t>
  </si>
  <si>
    <t>★①女性からナンパしてほしい版風</t>
  </si>
  <si>
    <t>「求む！」</t>
  </si>
  <si>
    <t>デイリースポーツ関西</t>
  </si>
  <si>
    <t>半2段つかみ20段保証</t>
  </si>
  <si>
    <t>20段保証</t>
  </si>
  <si>
    <t>sms_u817</t>
  </si>
  <si>
    <t>★②コットン</t>
  </si>
  <si>
    <t>「もう５０代の熟女だけど、試しに付き合ってみる？」</t>
  </si>
  <si>
    <t>sms_u818</t>
  </si>
  <si>
    <t>★③女性からナンパしてほしい版風</t>
  </si>
  <si>
    <t>smss1366</t>
  </si>
  <si>
    <t>(空電共通)</t>
  </si>
  <si>
    <t>sms_u819</t>
  </si>
  <si>
    <t>ニッカン西部</t>
  </si>
  <si>
    <t>1～10日</t>
  </si>
  <si>
    <t>sms_u820</t>
  </si>
  <si>
    <t>11～20日</t>
  </si>
  <si>
    <t>sms_u821</t>
  </si>
  <si>
    <t>21～31日</t>
  </si>
  <si>
    <t>smss1367</t>
  </si>
  <si>
    <t>sms_u822</t>
  </si>
  <si>
    <t>「40代女性の逆襲」</t>
  </si>
  <si>
    <t>smss1368</t>
  </si>
  <si>
    <t>sms_u823</t>
  </si>
  <si>
    <t>12月20日(木)</t>
  </si>
  <si>
    <t>smss1369</t>
  </si>
  <si>
    <t>sms_u824</t>
  </si>
  <si>
    <t>「40代女性の逆襲」キャッチ</t>
  </si>
  <si>
    <t>12月22日(土)</t>
  </si>
  <si>
    <t>smss1370</t>
  </si>
  <si>
    <t>sms_u825</t>
  </si>
  <si>
    <t>smss1371</t>
  </si>
  <si>
    <t>sms_u826</t>
  </si>
  <si>
    <t>12月27日(木)</t>
  </si>
  <si>
    <t>smss1372</t>
  </si>
  <si>
    <t>sms_u827</t>
  </si>
  <si>
    <t>12月24日(月)</t>
  </si>
  <si>
    <t>smss1373</t>
  </si>
  <si>
    <t>sms_u828</t>
  </si>
  <si>
    <t>※コットン版キャッチ変え10</t>
  </si>
  <si>
    <t>ニッカン関東</t>
  </si>
  <si>
    <t>12月01日(土)</t>
  </si>
  <si>
    <t>smss1374</t>
  </si>
  <si>
    <t>sms_u829</t>
  </si>
  <si>
    <t>ニッカン関東 平日</t>
  </si>
  <si>
    <t>12月19日(水)</t>
  </si>
  <si>
    <t>smss1375</t>
  </si>
  <si>
    <t>sms_u830</t>
  </si>
  <si>
    <t>ニッカン関東 休刊日</t>
  </si>
  <si>
    <t>12月10日(月)</t>
  </si>
  <si>
    <t>smss1376</t>
  </si>
  <si>
    <t>sms_u831</t>
  </si>
  <si>
    <t>ニッカン関西</t>
  </si>
  <si>
    <t>smss1377</t>
  </si>
  <si>
    <t>sms_u832</t>
  </si>
  <si>
    <t>smss1378</t>
  </si>
  <si>
    <t>sms_u833</t>
  </si>
  <si>
    <t>九スポ</t>
  </si>
  <si>
    <t>smss1379</t>
  </si>
  <si>
    <t>sms_u834</t>
  </si>
  <si>
    <t>スポーツ報知関東 1回目</t>
  </si>
  <si>
    <t>4C終面雑報</t>
  </si>
  <si>
    <t>12月12日(水)</t>
  </si>
  <si>
    <t>smss1380</t>
  </si>
  <si>
    <t>sms_u835</t>
  </si>
  <si>
    <t>「俺ってこんなにモテたっけ？」</t>
  </si>
  <si>
    <t>スポーツ報知関東 2回目</t>
  </si>
  <si>
    <t>12月04日(火)</t>
  </si>
  <si>
    <t>smss1381</t>
  </si>
  <si>
    <t>sms_u836</t>
  </si>
  <si>
    <t>「求む！５０代」</t>
  </si>
  <si>
    <t>スポーツ報知関東 3回目</t>
  </si>
  <si>
    <t>12月08日(土)</t>
  </si>
  <si>
    <t>smss1382</t>
  </si>
  <si>
    <t>sms_u837</t>
  </si>
  <si>
    <t>中京スポーツ</t>
  </si>
  <si>
    <t>smss1383</t>
  </si>
  <si>
    <t>sms_u838</t>
  </si>
  <si>
    <t>12月14日(金)</t>
  </si>
  <si>
    <t>smss1384</t>
  </si>
  <si>
    <t>sms_u839</t>
  </si>
  <si>
    <t>★L熟女版+４コマ漫画①</t>
  </si>
  <si>
    <t>日刊ゲンダイ東海版</t>
  </si>
  <si>
    <t>全2段</t>
  </si>
  <si>
    <t>sms_u840</t>
  </si>
  <si>
    <t>★L熟女版+４コマ漫画②</t>
  </si>
  <si>
    <t>「求む」キャッチ</t>
  </si>
  <si>
    <t>smss1385</t>
  </si>
  <si>
    <t>sms_u841</t>
  </si>
  <si>
    <t>記事枠</t>
  </si>
  <si>
    <t>smss1386</t>
  </si>
  <si>
    <t>新聞 TOTAL</t>
  </si>
  <si>
    <t>●雑誌 広告</t>
  </si>
  <si>
    <t>sms_u799</t>
  </si>
  <si>
    <t>新潮社</t>
  </si>
  <si>
    <t>※新50代版 女性からナンパしてほしい写真「求む」キャッチ</t>
  </si>
  <si>
    <t>i38</t>
  </si>
  <si>
    <t>週刊新潮別冊「FOCUS」～さらば平成～</t>
  </si>
  <si>
    <t>特表3_4C1P</t>
  </si>
  <si>
    <t>12月21日(金)</t>
  </si>
  <si>
    <t>smss1352</t>
  </si>
  <si>
    <t>sms_u800</t>
  </si>
  <si>
    <t>光文社</t>
  </si>
  <si>
    <t>※コットン版キャッチ変え10 「求む！５０歳以上の女性と…」</t>
  </si>
  <si>
    <t>FLASH 合併号</t>
  </si>
  <si>
    <t>4C2P</t>
  </si>
  <si>
    <t>12月18日(火)</t>
  </si>
  <si>
    <t>smss1353</t>
  </si>
  <si>
    <t>sms_u801</t>
  </si>
  <si>
    <t>リイド社</t>
  </si>
  <si>
    <t>コミック乱</t>
  </si>
  <si>
    <t>1C2P</t>
  </si>
  <si>
    <t>smss1354</t>
  </si>
  <si>
    <t>sms_u802</t>
  </si>
  <si>
    <t>扶桑社</t>
  </si>
  <si>
    <t>※「求む50歳以上の女性と恋愛・結婚したい男性」</t>
  </si>
  <si>
    <t>Tvnavi①</t>
  </si>
  <si>
    <t>(月間Tvnavi)①</t>
  </si>
  <si>
    <t>smss1355</t>
  </si>
  <si>
    <t>sms_u803</t>
  </si>
  <si>
    <t>★恋愛が苦手な方でも大丈夫。女性がリードしてくれます。</t>
  </si>
  <si>
    <t>smss1356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</si>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</sst>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68</v>
      </c>
      <c r="D6" s="195">
        <v>5265000</v>
      </c>
      <c r="E6" s="81">
        <v>0</v>
      </c>
      <c r="F6" s="81">
        <v>0</v>
      </c>
      <c r="G6" s="81">
        <v>2863</v>
      </c>
      <c r="H6" s="91">
        <v>442</v>
      </c>
      <c r="I6" s="92">
        <v>2</v>
      </c>
      <c r="J6" s="145">
        <f>H6+I6</f>
        <v>444</v>
      </c>
      <c r="K6" s="82">
        <f>IFERROR(J6/G6,"-")</f>
        <v>0.15508208173245</v>
      </c>
      <c r="L6" s="81">
        <v>24</v>
      </c>
      <c r="M6" s="81">
        <v>105</v>
      </c>
      <c r="N6" s="82">
        <f>IFERROR(L6/J6,"-")</f>
        <v>0.054054054054054</v>
      </c>
      <c r="O6" s="83">
        <f>IFERROR(D6/J6,"-")</f>
        <v>11858.108108108</v>
      </c>
      <c r="P6" s="84">
        <v>105</v>
      </c>
      <c r="Q6" s="82">
        <f>IFERROR(P6/J6,"-")</f>
        <v>0.23648648648649</v>
      </c>
      <c r="R6" s="200">
        <v>9754023</v>
      </c>
      <c r="S6" s="201">
        <f>IFERROR(R6/J6,"-")</f>
        <v>21968.52027027</v>
      </c>
      <c r="T6" s="201">
        <f>IFERROR(R6/P6,"-")</f>
        <v>92895.457142857</v>
      </c>
      <c r="U6" s="195">
        <f>IFERROR(R6-D6,"-")</f>
        <v>4489023</v>
      </c>
      <c r="V6" s="85">
        <f>R6/D6</f>
        <v>1.852615954416</v>
      </c>
      <c r="W6" s="79"/>
      <c r="X6" s="144"/>
    </row>
    <row r="7" spans="1:24">
      <c r="A7" s="80"/>
      <c r="B7" s="86" t="s">
        <v>24</v>
      </c>
      <c r="C7" s="86">
        <v>10</v>
      </c>
      <c r="D7" s="195">
        <v>1190000</v>
      </c>
      <c r="E7" s="81">
        <v>0</v>
      </c>
      <c r="F7" s="81">
        <v>0</v>
      </c>
      <c r="G7" s="81">
        <v>929</v>
      </c>
      <c r="H7" s="91">
        <v>164</v>
      </c>
      <c r="I7" s="92">
        <v>2</v>
      </c>
      <c r="J7" s="145">
        <f>H7+I7</f>
        <v>166</v>
      </c>
      <c r="K7" s="82">
        <f>IFERROR(J7/G7,"-")</f>
        <v>0.17868675995694</v>
      </c>
      <c r="L7" s="81">
        <v>8</v>
      </c>
      <c r="M7" s="81">
        <v>54</v>
      </c>
      <c r="N7" s="82">
        <f>IFERROR(L7/J7,"-")</f>
        <v>0.048192771084337</v>
      </c>
      <c r="O7" s="83">
        <f>IFERROR(D7/J7,"-")</f>
        <v>7168.6746987952</v>
      </c>
      <c r="P7" s="84">
        <v>29</v>
      </c>
      <c r="Q7" s="82">
        <f>IFERROR(P7/J7,"-")</f>
        <v>0.17469879518072</v>
      </c>
      <c r="R7" s="200">
        <v>849000</v>
      </c>
      <c r="S7" s="201">
        <f>IFERROR(R7/J7,"-")</f>
        <v>5114.4578313253</v>
      </c>
      <c r="T7" s="201">
        <f>IFERROR(R7/P7,"-")</f>
        <v>29275.862068966</v>
      </c>
      <c r="U7" s="195">
        <f>IFERROR(R7-D7,"-")</f>
        <v>-341000</v>
      </c>
      <c r="V7" s="85">
        <f>R7/D7</f>
        <v>0.71344537815126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6455000</v>
      </c>
      <c r="E10" s="41">
        <f>SUM(E6:E8)</f>
        <v>0</v>
      </c>
      <c r="F10" s="41">
        <f>SUM(F6:F8)</f>
        <v>0</v>
      </c>
      <c r="G10" s="41">
        <f>SUM(G6:G8)</f>
        <v>3792</v>
      </c>
      <c r="H10" s="41">
        <f>SUM(H6:H8)</f>
        <v>606</v>
      </c>
      <c r="I10" s="41">
        <f>SUM(I6:I8)</f>
        <v>4</v>
      </c>
      <c r="J10" s="41">
        <f>SUM(J6:J8)</f>
        <v>610</v>
      </c>
      <c r="K10" s="42">
        <f>IFERROR(J10/G10,"-")</f>
        <v>0.16086497890295</v>
      </c>
      <c r="L10" s="78">
        <f>SUM(L6:L8)</f>
        <v>32</v>
      </c>
      <c r="M10" s="78">
        <f>SUM(M6:M8)</f>
        <v>159</v>
      </c>
      <c r="N10" s="42">
        <f>IFERROR(L10/J10,"-")</f>
        <v>0.052459016393443</v>
      </c>
      <c r="O10" s="43">
        <f>IFERROR(D10/J10,"-")</f>
        <v>10581.967213115</v>
      </c>
      <c r="P10" s="44">
        <f>SUM(P6:P8)</f>
        <v>134</v>
      </c>
      <c r="Q10" s="42">
        <f>IFERROR(P10/J10,"-")</f>
        <v>0.21967213114754</v>
      </c>
      <c r="R10" s="45">
        <f>SUM(R6:R8)</f>
        <v>10603023</v>
      </c>
      <c r="S10" s="45">
        <f>IFERROR(R10/J10,"-")</f>
        <v>17382.004918033</v>
      </c>
      <c r="T10" s="45">
        <f>IFERROR(R10/P10,"-")</f>
        <v>79127.037313433</v>
      </c>
      <c r="U10" s="46">
        <f>SUM(U6:U8)</f>
        <v>4148023</v>
      </c>
      <c r="V10" s="47">
        <f>IFERROR(R10/D10,"-")</f>
        <v>1.6426061967467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2.5057142857143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700000</v>
      </c>
      <c r="K6" s="81">
        <v>0</v>
      </c>
      <c r="L6" s="81">
        <v>0</v>
      </c>
      <c r="M6" s="81">
        <v>94</v>
      </c>
      <c r="N6" s="91">
        <v>16</v>
      </c>
      <c r="O6" s="92">
        <v>0</v>
      </c>
      <c r="P6" s="93">
        <f>N6+O6</f>
        <v>16</v>
      </c>
      <c r="Q6" s="82">
        <f>IFERROR(P6/M6,"-")</f>
        <v>0.17021276595745</v>
      </c>
      <c r="R6" s="81">
        <v>1</v>
      </c>
      <c r="S6" s="81">
        <v>4</v>
      </c>
      <c r="T6" s="82">
        <f>IFERROR(S6/(O6+P6),"-")</f>
        <v>0.25</v>
      </c>
      <c r="U6" s="182">
        <f>IFERROR(J6/SUM(P6:P10),"-")</f>
        <v>10144.927536232</v>
      </c>
      <c r="V6" s="84">
        <v>1</v>
      </c>
      <c r="W6" s="82">
        <f>IF(P6=0,"-",V6/P6)</f>
        <v>0.0625</v>
      </c>
      <c r="X6" s="186">
        <v>363000</v>
      </c>
      <c r="Y6" s="187">
        <f>IFERROR(X6/P6,"-")</f>
        <v>22687.5</v>
      </c>
      <c r="Z6" s="187">
        <f>IFERROR(X6/V6,"-")</f>
        <v>363000</v>
      </c>
      <c r="AA6" s="188">
        <f>SUM(X6:X10)-SUM(J6:J10)</f>
        <v>1054000</v>
      </c>
      <c r="AB6" s="85">
        <f>SUM(X6:X10)/SUM(J6:J10)</f>
        <v>2.5057142857143</v>
      </c>
      <c r="AC6" s="79"/>
      <c r="AD6" s="94">
        <v>1</v>
      </c>
      <c r="AE6" s="95">
        <f>IF(P6=0,"",IF(AD6=0,"",(AD6/P6)))</f>
        <v>0.0625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</v>
      </c>
      <c r="AN6" s="101">
        <f>IF(P6=0,"",IF(AM6=0,"",(AM6/P6)))</f>
        <v>0.125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0.3125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0.0625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3</v>
      </c>
      <c r="CG6" s="134">
        <f>IF(P6=0,"",IF(CF6=0,"",(CF6/P6)))</f>
        <v>0.1875</v>
      </c>
      <c r="CH6" s="135">
        <v>1</v>
      </c>
      <c r="CI6" s="136">
        <f>IFERROR(CH6/CF6,"-")</f>
        <v>0.33333333333333</v>
      </c>
      <c r="CJ6" s="137">
        <v>363000</v>
      </c>
      <c r="CK6" s="138">
        <f>IFERROR(CJ6/CF6,"-")</f>
        <v>121000</v>
      </c>
      <c r="CL6" s="139"/>
      <c r="CM6" s="139"/>
      <c r="CN6" s="139">
        <v>1</v>
      </c>
      <c r="CO6" s="140">
        <v>1</v>
      </c>
      <c r="CP6" s="141">
        <v>363000</v>
      </c>
      <c r="CQ6" s="141">
        <v>363000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70</v>
      </c>
      <c r="J7" s="188"/>
      <c r="K7" s="81">
        <v>0</v>
      </c>
      <c r="L7" s="81">
        <v>0</v>
      </c>
      <c r="M7" s="81">
        <v>100</v>
      </c>
      <c r="N7" s="91">
        <v>11</v>
      </c>
      <c r="O7" s="92">
        <v>0</v>
      </c>
      <c r="P7" s="93">
        <f>N7+O7</f>
        <v>11</v>
      </c>
      <c r="Q7" s="82">
        <f>IFERROR(P7/M7,"-")</f>
        <v>0.11</v>
      </c>
      <c r="R7" s="81">
        <v>0</v>
      </c>
      <c r="S7" s="81">
        <v>1</v>
      </c>
      <c r="T7" s="82">
        <f>IFERROR(S7/(O7+P7),"-")</f>
        <v>0.090909090909091</v>
      </c>
      <c r="U7" s="182"/>
      <c r="V7" s="84">
        <v>3</v>
      </c>
      <c r="W7" s="82">
        <f>IF(P7=0,"-",V7/P7)</f>
        <v>0.27272727272727</v>
      </c>
      <c r="X7" s="186">
        <v>274000</v>
      </c>
      <c r="Y7" s="187">
        <f>IFERROR(X7/P7,"-")</f>
        <v>24909.090909091</v>
      </c>
      <c r="Z7" s="187">
        <f>IFERROR(X7/V7,"-")</f>
        <v>91333.333333333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0.090909090909091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0.27272727272727</v>
      </c>
      <c r="BG7" s="112">
        <v>2</v>
      </c>
      <c r="BH7" s="114">
        <f>IFERROR(BG7/BE7,"-")</f>
        <v>0.66666666666667</v>
      </c>
      <c r="BI7" s="115">
        <v>271000</v>
      </c>
      <c r="BJ7" s="116">
        <f>IFERROR(BI7/BE7,"-")</f>
        <v>90333.333333333</v>
      </c>
      <c r="BK7" s="117"/>
      <c r="BL7" s="117"/>
      <c r="BM7" s="117">
        <v>2</v>
      </c>
      <c r="BN7" s="119">
        <v>5</v>
      </c>
      <c r="BO7" s="120">
        <f>IF(P7=0,"",IF(BN7=0,"",(BN7/P7)))</f>
        <v>0.45454545454545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0.090909090909091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0.090909090909091</v>
      </c>
      <c r="CH7" s="135">
        <v>1</v>
      </c>
      <c r="CI7" s="136">
        <f>IFERROR(CH7/CF7,"-")</f>
        <v>1</v>
      </c>
      <c r="CJ7" s="137">
        <v>3000</v>
      </c>
      <c r="CK7" s="138">
        <f>IFERROR(CJ7/CF7,"-")</f>
        <v>3000</v>
      </c>
      <c r="CL7" s="139">
        <v>1</v>
      </c>
      <c r="CM7" s="139"/>
      <c r="CN7" s="139"/>
      <c r="CO7" s="140">
        <v>3</v>
      </c>
      <c r="CP7" s="141">
        <v>274000</v>
      </c>
      <c r="CQ7" s="141">
        <v>233000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71</v>
      </c>
      <c r="C8" s="203"/>
      <c r="D8" s="203" t="s">
        <v>62</v>
      </c>
      <c r="E8" s="203" t="s">
        <v>63</v>
      </c>
      <c r="F8" s="203" t="s">
        <v>64</v>
      </c>
      <c r="G8" s="203" t="s">
        <v>72</v>
      </c>
      <c r="H8" s="90" t="s">
        <v>66</v>
      </c>
      <c r="I8" s="204" t="s">
        <v>70</v>
      </c>
      <c r="J8" s="188"/>
      <c r="K8" s="81">
        <v>0</v>
      </c>
      <c r="L8" s="81">
        <v>0</v>
      </c>
      <c r="M8" s="81">
        <v>23</v>
      </c>
      <c r="N8" s="91">
        <v>4</v>
      </c>
      <c r="O8" s="92">
        <v>0</v>
      </c>
      <c r="P8" s="93">
        <f>N8+O8</f>
        <v>4</v>
      </c>
      <c r="Q8" s="82">
        <f>IFERROR(P8/M8,"-")</f>
        <v>0.17391304347826</v>
      </c>
      <c r="R8" s="81">
        <v>0</v>
      </c>
      <c r="S8" s="81">
        <v>3</v>
      </c>
      <c r="T8" s="82">
        <f>IFERROR(S8/(O8+P8),"-")</f>
        <v>0.75</v>
      </c>
      <c r="U8" s="182"/>
      <c r="V8" s="84">
        <v>1</v>
      </c>
      <c r="W8" s="82">
        <f>IF(P8=0,"-",V8/P8)</f>
        <v>0.25</v>
      </c>
      <c r="X8" s="186">
        <v>3000</v>
      </c>
      <c r="Y8" s="187">
        <f>IFERROR(X8/P8,"-")</f>
        <v>750</v>
      </c>
      <c r="Z8" s="187">
        <f>IFERROR(X8/V8,"-")</f>
        <v>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0.25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0.5</v>
      </c>
      <c r="BG8" s="112">
        <v>1</v>
      </c>
      <c r="BH8" s="114">
        <f>IFERROR(BG8/BE8,"-")</f>
        <v>0.5</v>
      </c>
      <c r="BI8" s="115">
        <v>3000</v>
      </c>
      <c r="BJ8" s="116">
        <f>IFERROR(BI8/BE8,"-")</f>
        <v>1500</v>
      </c>
      <c r="BK8" s="117">
        <v>1</v>
      </c>
      <c r="BL8" s="117"/>
      <c r="BM8" s="117"/>
      <c r="BN8" s="119">
        <v>1</v>
      </c>
      <c r="BO8" s="120">
        <f>IF(P8=0,"",IF(BN8=0,"",(BN8/P8)))</f>
        <v>0.25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62</v>
      </c>
      <c r="E9" s="203" t="s">
        <v>63</v>
      </c>
      <c r="F9" s="203" t="s">
        <v>64</v>
      </c>
      <c r="G9" s="203" t="s">
        <v>74</v>
      </c>
      <c r="H9" s="90" t="s">
        <v>66</v>
      </c>
      <c r="I9" s="204" t="s">
        <v>70</v>
      </c>
      <c r="J9" s="188"/>
      <c r="K9" s="81">
        <v>0</v>
      </c>
      <c r="L9" s="81">
        <v>0</v>
      </c>
      <c r="M9" s="81">
        <v>32</v>
      </c>
      <c r="N9" s="91">
        <v>3</v>
      </c>
      <c r="O9" s="92">
        <v>0</v>
      </c>
      <c r="P9" s="93">
        <f>N9+O9</f>
        <v>3</v>
      </c>
      <c r="Q9" s="82">
        <f>IFERROR(P9/M9,"-")</f>
        <v>0.09375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0.66666666666667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77</v>
      </c>
      <c r="F10" s="203" t="s">
        <v>78</v>
      </c>
      <c r="G10" s="203" t="s">
        <v>79</v>
      </c>
      <c r="H10" s="90"/>
      <c r="I10" s="90"/>
      <c r="J10" s="188"/>
      <c r="K10" s="81">
        <v>0</v>
      </c>
      <c r="L10" s="81">
        <v>0</v>
      </c>
      <c r="M10" s="81">
        <v>79</v>
      </c>
      <c r="N10" s="91">
        <v>35</v>
      </c>
      <c r="O10" s="92">
        <v>0</v>
      </c>
      <c r="P10" s="93">
        <f>N10+O10</f>
        <v>35</v>
      </c>
      <c r="Q10" s="82">
        <f>IFERROR(P10/M10,"-")</f>
        <v>0.44303797468354</v>
      </c>
      <c r="R10" s="81">
        <v>3</v>
      </c>
      <c r="S10" s="81">
        <v>7</v>
      </c>
      <c r="T10" s="82">
        <f>IFERROR(S10/(O10+P10),"-")</f>
        <v>0.2</v>
      </c>
      <c r="U10" s="182"/>
      <c r="V10" s="84">
        <v>11</v>
      </c>
      <c r="W10" s="82">
        <f>IF(P10=0,"-",V10/P10)</f>
        <v>0.31428571428571</v>
      </c>
      <c r="X10" s="186">
        <v>1114000</v>
      </c>
      <c r="Y10" s="187">
        <f>IFERROR(X10/P10,"-")</f>
        <v>31828.571428571</v>
      </c>
      <c r="Z10" s="187">
        <f>IFERROR(X10/V10,"-")</f>
        <v>101272.72727273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0.028571428571429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4</v>
      </c>
      <c r="BF10" s="113">
        <f>IF(P10=0,"",IF(BE10=0,"",(BE10/P10)))</f>
        <v>0.11428571428571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19</v>
      </c>
      <c r="BO10" s="120">
        <f>IF(P10=0,"",IF(BN10=0,"",(BN10/P10)))</f>
        <v>0.54285714285714</v>
      </c>
      <c r="BP10" s="121">
        <v>8</v>
      </c>
      <c r="BQ10" s="122">
        <f>IFERROR(BP10/BN10,"-")</f>
        <v>0.42105263157895</v>
      </c>
      <c r="BR10" s="123">
        <v>324000</v>
      </c>
      <c r="BS10" s="124">
        <f>IFERROR(BR10/BN10,"-")</f>
        <v>17052.631578947</v>
      </c>
      <c r="BT10" s="125">
        <v>3</v>
      </c>
      <c r="BU10" s="125">
        <v>2</v>
      </c>
      <c r="BV10" s="125">
        <v>3</v>
      </c>
      <c r="BW10" s="126">
        <v>10</v>
      </c>
      <c r="BX10" s="127">
        <f>IF(P10=0,"",IF(BW10=0,"",(BW10/P10)))</f>
        <v>0.28571428571429</v>
      </c>
      <c r="BY10" s="128">
        <v>3</v>
      </c>
      <c r="BZ10" s="129">
        <f>IFERROR(BY10/BW10,"-")</f>
        <v>0.3</v>
      </c>
      <c r="CA10" s="130">
        <v>790000</v>
      </c>
      <c r="CB10" s="131">
        <f>IFERROR(CA10/BW10,"-")</f>
        <v>79000</v>
      </c>
      <c r="CC10" s="132"/>
      <c r="CD10" s="132"/>
      <c r="CE10" s="132">
        <v>3</v>
      </c>
      <c r="CF10" s="133">
        <v>1</v>
      </c>
      <c r="CG10" s="134">
        <f>IF(P10=0,"",IF(CF10=0,"",(CF10/P10)))</f>
        <v>0.028571428571429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11</v>
      </c>
      <c r="CP10" s="141">
        <v>1114000</v>
      </c>
      <c r="CQ10" s="141">
        <v>710000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5.1280701754386</v>
      </c>
      <c r="B11" s="203" t="s">
        <v>80</v>
      </c>
      <c r="C11" s="203"/>
      <c r="D11" s="203" t="s">
        <v>81</v>
      </c>
      <c r="E11" s="203" t="s">
        <v>63</v>
      </c>
      <c r="F11" s="203" t="s">
        <v>64</v>
      </c>
      <c r="G11" s="203" t="s">
        <v>82</v>
      </c>
      <c r="H11" s="90" t="s">
        <v>66</v>
      </c>
      <c r="I11" s="205" t="s">
        <v>83</v>
      </c>
      <c r="J11" s="188">
        <v>570000</v>
      </c>
      <c r="K11" s="81">
        <v>0</v>
      </c>
      <c r="L11" s="81">
        <v>0</v>
      </c>
      <c r="M11" s="81">
        <v>120</v>
      </c>
      <c r="N11" s="91">
        <v>15</v>
      </c>
      <c r="O11" s="92">
        <v>0</v>
      </c>
      <c r="P11" s="93">
        <f>N11+O11</f>
        <v>15</v>
      </c>
      <c r="Q11" s="82">
        <f>IFERROR(P11/M11,"-")</f>
        <v>0.125</v>
      </c>
      <c r="R11" s="81">
        <v>0</v>
      </c>
      <c r="S11" s="81">
        <v>4</v>
      </c>
      <c r="T11" s="82">
        <f>IFERROR(S11/(O11+P11),"-")</f>
        <v>0.26666666666667</v>
      </c>
      <c r="U11" s="182">
        <f>IFERROR(J11/SUM(P11:P16),"-")</f>
        <v>10363.636363636</v>
      </c>
      <c r="V11" s="84">
        <v>2</v>
      </c>
      <c r="W11" s="82">
        <f>IF(P11=0,"-",V11/P11)</f>
        <v>0.13333333333333</v>
      </c>
      <c r="X11" s="186">
        <v>99000</v>
      </c>
      <c r="Y11" s="187">
        <f>IFERROR(X11/P11,"-")</f>
        <v>6600</v>
      </c>
      <c r="Z11" s="187">
        <f>IFERROR(X11/V11,"-")</f>
        <v>49500</v>
      </c>
      <c r="AA11" s="188">
        <f>SUM(X11:X16)-SUM(J11:J16)</f>
        <v>2353000</v>
      </c>
      <c r="AB11" s="85">
        <f>SUM(X11:X16)/SUM(J11:J16)</f>
        <v>5.1280701754386</v>
      </c>
      <c r="AC11" s="79"/>
      <c r="AD11" s="94">
        <v>1</v>
      </c>
      <c r="AE11" s="95">
        <f>IF(P11=0,"",IF(AD11=0,"",(AD11/P11)))</f>
        <v>0.066666666666667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</v>
      </c>
      <c r="AN11" s="101">
        <f>IF(P11=0,"",IF(AM11=0,"",(AM11/P11)))</f>
        <v>0.066666666666667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0.13333333333333</v>
      </c>
      <c r="BG11" s="112">
        <v>1</v>
      </c>
      <c r="BH11" s="114">
        <f>IFERROR(BG11/BE11,"-")</f>
        <v>0.5</v>
      </c>
      <c r="BI11" s="115">
        <v>94000</v>
      </c>
      <c r="BJ11" s="116">
        <f>IFERROR(BI11/BE11,"-")</f>
        <v>47000</v>
      </c>
      <c r="BK11" s="117"/>
      <c r="BL11" s="117"/>
      <c r="BM11" s="117">
        <v>1</v>
      </c>
      <c r="BN11" s="119">
        <v>6</v>
      </c>
      <c r="BO11" s="120">
        <f>IF(P11=0,"",IF(BN11=0,"",(BN11/P11)))</f>
        <v>0.4</v>
      </c>
      <c r="BP11" s="121">
        <v>1</v>
      </c>
      <c r="BQ11" s="122">
        <f>IFERROR(BP11/BN11,"-")</f>
        <v>0.16666666666667</v>
      </c>
      <c r="BR11" s="123">
        <v>5000</v>
      </c>
      <c r="BS11" s="124">
        <f>IFERROR(BR11/BN11,"-")</f>
        <v>833.33333333333</v>
      </c>
      <c r="BT11" s="125">
        <v>1</v>
      </c>
      <c r="BU11" s="125"/>
      <c r="BV11" s="125"/>
      <c r="BW11" s="126">
        <v>5</v>
      </c>
      <c r="BX11" s="127">
        <f>IF(P11=0,"",IF(BW11=0,"",(BW11/P11)))</f>
        <v>0.33333333333333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99000</v>
      </c>
      <c r="CQ11" s="141">
        <v>94000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84</v>
      </c>
      <c r="C12" s="203"/>
      <c r="D12" s="203" t="s">
        <v>81</v>
      </c>
      <c r="E12" s="203" t="s">
        <v>63</v>
      </c>
      <c r="F12" s="203" t="s">
        <v>78</v>
      </c>
      <c r="G12" s="203"/>
      <c r="H12" s="90"/>
      <c r="I12" s="90"/>
      <c r="J12" s="188"/>
      <c r="K12" s="81">
        <v>0</v>
      </c>
      <c r="L12" s="81">
        <v>0</v>
      </c>
      <c r="M12" s="81">
        <v>36</v>
      </c>
      <c r="N12" s="91">
        <v>16</v>
      </c>
      <c r="O12" s="92">
        <v>0</v>
      </c>
      <c r="P12" s="93">
        <f>N12+O12</f>
        <v>16</v>
      </c>
      <c r="Q12" s="82">
        <f>IFERROR(P12/M12,"-")</f>
        <v>0.44444444444444</v>
      </c>
      <c r="R12" s="81">
        <v>2</v>
      </c>
      <c r="S12" s="81">
        <v>4</v>
      </c>
      <c r="T12" s="82">
        <f>IFERROR(S12/(O12+P12),"-")</f>
        <v>0.25</v>
      </c>
      <c r="U12" s="182"/>
      <c r="V12" s="84">
        <v>6</v>
      </c>
      <c r="W12" s="82">
        <f>IF(P12=0,"-",V12/P12)</f>
        <v>0.375</v>
      </c>
      <c r="X12" s="186">
        <v>2166000</v>
      </c>
      <c r="Y12" s="187">
        <f>IFERROR(X12/P12,"-")</f>
        <v>135375</v>
      </c>
      <c r="Z12" s="187">
        <f>IFERROR(X12/V12,"-")</f>
        <v>361000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0.125</v>
      </c>
      <c r="BG12" s="112">
        <v>1</v>
      </c>
      <c r="BH12" s="114">
        <f>IFERROR(BG12/BE12,"-")</f>
        <v>0.5</v>
      </c>
      <c r="BI12" s="115">
        <v>12000</v>
      </c>
      <c r="BJ12" s="116">
        <f>IFERROR(BI12/BE12,"-")</f>
        <v>6000</v>
      </c>
      <c r="BK12" s="117"/>
      <c r="BL12" s="117"/>
      <c r="BM12" s="117">
        <v>1</v>
      </c>
      <c r="BN12" s="119">
        <v>7</v>
      </c>
      <c r="BO12" s="120">
        <f>IF(P12=0,"",IF(BN12=0,"",(BN12/P12)))</f>
        <v>0.4375</v>
      </c>
      <c r="BP12" s="121">
        <v>3</v>
      </c>
      <c r="BQ12" s="122">
        <f>IFERROR(BP12/BN12,"-")</f>
        <v>0.42857142857143</v>
      </c>
      <c r="BR12" s="123">
        <v>73000</v>
      </c>
      <c r="BS12" s="124">
        <f>IFERROR(BR12/BN12,"-")</f>
        <v>10428.571428571</v>
      </c>
      <c r="BT12" s="125"/>
      <c r="BU12" s="125">
        <v>1</v>
      </c>
      <c r="BV12" s="125">
        <v>2</v>
      </c>
      <c r="BW12" s="126">
        <v>7</v>
      </c>
      <c r="BX12" s="127">
        <f>IF(P12=0,"",IF(BW12=0,"",(BW12/P12)))</f>
        <v>0.4375</v>
      </c>
      <c r="BY12" s="128">
        <v>2</v>
      </c>
      <c r="BZ12" s="129">
        <f>IFERROR(BY12/BW12,"-")</f>
        <v>0.28571428571429</v>
      </c>
      <c r="CA12" s="130">
        <v>2101000</v>
      </c>
      <c r="CB12" s="131">
        <f>IFERROR(CA12/BW12,"-")</f>
        <v>300142.85714286</v>
      </c>
      <c r="CC12" s="132">
        <v>1</v>
      </c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6</v>
      </c>
      <c r="CP12" s="141">
        <v>2166000</v>
      </c>
      <c r="CQ12" s="141">
        <v>2098000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85</v>
      </c>
      <c r="C13" s="203"/>
      <c r="D13" s="203" t="s">
        <v>86</v>
      </c>
      <c r="E13" s="203" t="s">
        <v>87</v>
      </c>
      <c r="F13" s="203" t="s">
        <v>88</v>
      </c>
      <c r="G13" s="203" t="s">
        <v>89</v>
      </c>
      <c r="H13" s="90" t="s">
        <v>90</v>
      </c>
      <c r="I13" s="90" t="s">
        <v>67</v>
      </c>
      <c r="J13" s="188"/>
      <c r="K13" s="81">
        <v>0</v>
      </c>
      <c r="L13" s="81">
        <v>0</v>
      </c>
      <c r="M13" s="81">
        <v>33</v>
      </c>
      <c r="N13" s="91">
        <v>5</v>
      </c>
      <c r="O13" s="92">
        <v>0</v>
      </c>
      <c r="P13" s="93">
        <f>N13+O13</f>
        <v>5</v>
      </c>
      <c r="Q13" s="82">
        <f>IFERROR(P13/M13,"-")</f>
        <v>0.15151515151515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3</v>
      </c>
      <c r="W13" s="82">
        <f>IF(P13=0,"-",V13/P13)</f>
        <v>0.6</v>
      </c>
      <c r="X13" s="186">
        <v>589000</v>
      </c>
      <c r="Y13" s="187">
        <f>IFERROR(X13/P13,"-")</f>
        <v>117800</v>
      </c>
      <c r="Z13" s="187">
        <f>IFERROR(X13/V13,"-")</f>
        <v>196333.33333333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0.4</v>
      </c>
      <c r="BG13" s="112">
        <v>1</v>
      </c>
      <c r="BH13" s="114">
        <f>IFERROR(BG13/BE13,"-")</f>
        <v>0.5</v>
      </c>
      <c r="BI13" s="115">
        <v>556000</v>
      </c>
      <c r="BJ13" s="116">
        <f>IFERROR(BI13/BE13,"-")</f>
        <v>278000</v>
      </c>
      <c r="BK13" s="117"/>
      <c r="BL13" s="117"/>
      <c r="BM13" s="117">
        <v>1</v>
      </c>
      <c r="BN13" s="119">
        <v>3</v>
      </c>
      <c r="BO13" s="120">
        <f>IF(P13=0,"",IF(BN13=0,"",(BN13/P13)))</f>
        <v>0.6</v>
      </c>
      <c r="BP13" s="121">
        <v>2</v>
      </c>
      <c r="BQ13" s="122">
        <f>IFERROR(BP13/BN13,"-")</f>
        <v>0.66666666666667</v>
      </c>
      <c r="BR13" s="123">
        <v>33000</v>
      </c>
      <c r="BS13" s="124">
        <f>IFERROR(BR13/BN13,"-")</f>
        <v>11000</v>
      </c>
      <c r="BT13" s="125"/>
      <c r="BU13" s="125">
        <v>1</v>
      </c>
      <c r="BV13" s="125">
        <v>1</v>
      </c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3</v>
      </c>
      <c r="CP13" s="141">
        <v>589000</v>
      </c>
      <c r="CQ13" s="141">
        <v>556000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/>
      <c r="B14" s="203" t="s">
        <v>91</v>
      </c>
      <c r="C14" s="203"/>
      <c r="D14" s="203" t="s">
        <v>86</v>
      </c>
      <c r="E14" s="203" t="s">
        <v>87</v>
      </c>
      <c r="F14" s="203" t="s">
        <v>78</v>
      </c>
      <c r="G14" s="203"/>
      <c r="H14" s="90"/>
      <c r="I14" s="90"/>
      <c r="J14" s="188"/>
      <c r="K14" s="81">
        <v>0</v>
      </c>
      <c r="L14" s="81">
        <v>0</v>
      </c>
      <c r="M14" s="81">
        <v>41</v>
      </c>
      <c r="N14" s="91">
        <v>9</v>
      </c>
      <c r="O14" s="92">
        <v>0</v>
      </c>
      <c r="P14" s="93">
        <f>N14+O14</f>
        <v>9</v>
      </c>
      <c r="Q14" s="82">
        <f>IFERROR(P14/M14,"-")</f>
        <v>0.21951219512195</v>
      </c>
      <c r="R14" s="81">
        <v>1</v>
      </c>
      <c r="S14" s="81">
        <v>1</v>
      </c>
      <c r="T14" s="82">
        <f>IFERROR(S14/(O14+P14),"-")</f>
        <v>0.11111111111111</v>
      </c>
      <c r="U14" s="182"/>
      <c r="V14" s="84">
        <v>3</v>
      </c>
      <c r="W14" s="82">
        <f>IF(P14=0,"-",V14/P14)</f>
        <v>0.33333333333333</v>
      </c>
      <c r="X14" s="186">
        <v>47000</v>
      </c>
      <c r="Y14" s="187">
        <f>IFERROR(X14/P14,"-")</f>
        <v>5222.2222222222</v>
      </c>
      <c r="Z14" s="187">
        <f>IFERROR(X14/V14,"-")</f>
        <v>15666.666666667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0.22222222222222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0.33333333333333</v>
      </c>
      <c r="BP14" s="121">
        <v>1</v>
      </c>
      <c r="BQ14" s="122">
        <f>IFERROR(BP14/BN14,"-")</f>
        <v>0.33333333333333</v>
      </c>
      <c r="BR14" s="123">
        <v>39000</v>
      </c>
      <c r="BS14" s="124">
        <f>IFERROR(BR14/BN14,"-")</f>
        <v>13000</v>
      </c>
      <c r="BT14" s="125"/>
      <c r="BU14" s="125"/>
      <c r="BV14" s="125">
        <v>1</v>
      </c>
      <c r="BW14" s="126">
        <v>4</v>
      </c>
      <c r="BX14" s="127">
        <f>IF(P14=0,"",IF(BW14=0,"",(BW14/P14)))</f>
        <v>0.44444444444444</v>
      </c>
      <c r="BY14" s="128">
        <v>2</v>
      </c>
      <c r="BZ14" s="129">
        <f>IFERROR(BY14/BW14,"-")</f>
        <v>0.5</v>
      </c>
      <c r="CA14" s="130">
        <v>8000</v>
      </c>
      <c r="CB14" s="131">
        <f>IFERROR(CA14/BW14,"-")</f>
        <v>2000</v>
      </c>
      <c r="CC14" s="132">
        <v>2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3</v>
      </c>
      <c r="CP14" s="141">
        <v>47000</v>
      </c>
      <c r="CQ14" s="141">
        <v>39000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92</v>
      </c>
      <c r="C15" s="203"/>
      <c r="D15" s="203" t="s">
        <v>93</v>
      </c>
      <c r="E15" s="203" t="s">
        <v>94</v>
      </c>
      <c r="F15" s="203" t="s">
        <v>64</v>
      </c>
      <c r="G15" s="203" t="s">
        <v>89</v>
      </c>
      <c r="H15" s="90" t="s">
        <v>90</v>
      </c>
      <c r="I15" s="204" t="s">
        <v>95</v>
      </c>
      <c r="J15" s="188"/>
      <c r="K15" s="81">
        <v>0</v>
      </c>
      <c r="L15" s="81">
        <v>0</v>
      </c>
      <c r="M15" s="81">
        <v>28</v>
      </c>
      <c r="N15" s="91">
        <v>4</v>
      </c>
      <c r="O15" s="92">
        <v>0</v>
      </c>
      <c r="P15" s="93">
        <f>N15+O15</f>
        <v>4</v>
      </c>
      <c r="Q15" s="82">
        <f>IFERROR(P15/M15,"-")</f>
        <v>0.14285714285714</v>
      </c>
      <c r="R15" s="81">
        <v>0</v>
      </c>
      <c r="S15" s="81">
        <v>3</v>
      </c>
      <c r="T15" s="82">
        <f>IFERROR(S15/(O15+P15),"-")</f>
        <v>0.75</v>
      </c>
      <c r="U15" s="182"/>
      <c r="V15" s="84">
        <v>1</v>
      </c>
      <c r="W15" s="82">
        <f>IF(P15=0,"-",V15/P15)</f>
        <v>0.25</v>
      </c>
      <c r="X15" s="186">
        <v>16000</v>
      </c>
      <c r="Y15" s="187">
        <f>IFERROR(X15/P15,"-")</f>
        <v>4000</v>
      </c>
      <c r="Z15" s="187">
        <f>IFERROR(X15/V15,"-")</f>
        <v>16000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0.25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3</v>
      </c>
      <c r="BO15" s="120">
        <f>IF(P15=0,"",IF(BN15=0,"",(BN15/P15)))</f>
        <v>0.75</v>
      </c>
      <c r="BP15" s="121">
        <v>1</v>
      </c>
      <c r="BQ15" s="122">
        <f>IFERROR(BP15/BN15,"-")</f>
        <v>0.33333333333333</v>
      </c>
      <c r="BR15" s="123">
        <v>16000</v>
      </c>
      <c r="BS15" s="124">
        <f>IFERROR(BR15/BN15,"-")</f>
        <v>5333.3333333333</v>
      </c>
      <c r="BT15" s="125"/>
      <c r="BU15" s="125"/>
      <c r="BV15" s="125">
        <v>1</v>
      </c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16000</v>
      </c>
      <c r="CQ15" s="141">
        <v>16000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96</v>
      </c>
      <c r="C16" s="203"/>
      <c r="D16" s="203" t="s">
        <v>93</v>
      </c>
      <c r="E16" s="203" t="s">
        <v>94</v>
      </c>
      <c r="F16" s="203" t="s">
        <v>78</v>
      </c>
      <c r="G16" s="203"/>
      <c r="H16" s="90"/>
      <c r="I16" s="90"/>
      <c r="J16" s="188"/>
      <c r="K16" s="81">
        <v>0</v>
      </c>
      <c r="L16" s="81">
        <v>0</v>
      </c>
      <c r="M16" s="81">
        <v>17</v>
      </c>
      <c r="N16" s="91">
        <v>6</v>
      </c>
      <c r="O16" s="92">
        <v>0</v>
      </c>
      <c r="P16" s="93">
        <f>N16+O16</f>
        <v>6</v>
      </c>
      <c r="Q16" s="82">
        <f>IFERROR(P16/M16,"-")</f>
        <v>0.35294117647059</v>
      </c>
      <c r="R16" s="81">
        <v>0</v>
      </c>
      <c r="S16" s="81">
        <v>1</v>
      </c>
      <c r="T16" s="82">
        <f>IFERROR(S16/(O16+P16),"-")</f>
        <v>0.16666666666667</v>
      </c>
      <c r="U16" s="182"/>
      <c r="V16" s="84">
        <v>1</v>
      </c>
      <c r="W16" s="82">
        <f>IF(P16=0,"-",V16/P16)</f>
        <v>0.16666666666667</v>
      </c>
      <c r="X16" s="186">
        <v>6000</v>
      </c>
      <c r="Y16" s="187">
        <f>IFERROR(X16/P16,"-")</f>
        <v>1000</v>
      </c>
      <c r="Z16" s="187">
        <f>IFERROR(X16/V16,"-")</f>
        <v>6000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2</v>
      </c>
      <c r="AW16" s="107">
        <f>IF(P16=0,"",IF(AV16=0,"",(AV16/P16)))</f>
        <v>0.33333333333333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3</v>
      </c>
      <c r="BO16" s="120">
        <f>IF(P16=0,"",IF(BN16=0,"",(BN16/P16)))</f>
        <v>0.5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0.16666666666667</v>
      </c>
      <c r="BY16" s="128">
        <v>1</v>
      </c>
      <c r="BZ16" s="129">
        <f>IFERROR(BY16/BW16,"-")</f>
        <v>1</v>
      </c>
      <c r="CA16" s="130">
        <v>6000</v>
      </c>
      <c r="CB16" s="131">
        <f>IFERROR(CA16/BW16,"-")</f>
        <v>6000</v>
      </c>
      <c r="CC16" s="132"/>
      <c r="CD16" s="132">
        <v>1</v>
      </c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6000</v>
      </c>
      <c r="CQ16" s="141">
        <v>6000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0.38571428571429</v>
      </c>
      <c r="B17" s="203" t="s">
        <v>97</v>
      </c>
      <c r="C17" s="203"/>
      <c r="D17" s="203" t="s">
        <v>98</v>
      </c>
      <c r="E17" s="203" t="s">
        <v>99</v>
      </c>
      <c r="F17" s="203" t="s">
        <v>64</v>
      </c>
      <c r="G17" s="203" t="s">
        <v>89</v>
      </c>
      <c r="H17" s="90" t="s">
        <v>100</v>
      </c>
      <c r="I17" s="205" t="s">
        <v>83</v>
      </c>
      <c r="J17" s="188">
        <v>700000</v>
      </c>
      <c r="K17" s="81">
        <v>0</v>
      </c>
      <c r="L17" s="81">
        <v>0</v>
      </c>
      <c r="M17" s="81">
        <v>55</v>
      </c>
      <c r="N17" s="91">
        <v>8</v>
      </c>
      <c r="O17" s="92">
        <v>0</v>
      </c>
      <c r="P17" s="93">
        <f>N17+O17</f>
        <v>8</v>
      </c>
      <c r="Q17" s="82">
        <f>IFERROR(P17/M17,"-")</f>
        <v>0.14545454545455</v>
      </c>
      <c r="R17" s="81">
        <v>0</v>
      </c>
      <c r="S17" s="81">
        <v>2</v>
      </c>
      <c r="T17" s="82">
        <f>IFERROR(S17/(O17+P17),"-")</f>
        <v>0.25</v>
      </c>
      <c r="U17" s="182">
        <f>IFERROR(J17/SUM(P17:P22),"-")</f>
        <v>29166.666666667</v>
      </c>
      <c r="V17" s="84">
        <v>1</v>
      </c>
      <c r="W17" s="82">
        <f>IF(P17=0,"-",V17/P17)</f>
        <v>0.125</v>
      </c>
      <c r="X17" s="186">
        <v>3000</v>
      </c>
      <c r="Y17" s="187">
        <f>IFERROR(X17/P17,"-")</f>
        <v>375</v>
      </c>
      <c r="Z17" s="187">
        <f>IFERROR(X17/V17,"-")</f>
        <v>3000</v>
      </c>
      <c r="AA17" s="188">
        <f>SUM(X17:X22)-SUM(J17:J22)</f>
        <v>-430000</v>
      </c>
      <c r="AB17" s="85">
        <f>SUM(X17:X22)/SUM(J17:J22)</f>
        <v>0.38571428571429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3</v>
      </c>
      <c r="BF17" s="113">
        <f>IF(P17=0,"",IF(BE17=0,"",(BE17/P17)))</f>
        <v>0.375</v>
      </c>
      <c r="BG17" s="112">
        <v>1</v>
      </c>
      <c r="BH17" s="114">
        <f>IFERROR(BG17/BE17,"-")</f>
        <v>0.33333333333333</v>
      </c>
      <c r="BI17" s="115">
        <v>3000</v>
      </c>
      <c r="BJ17" s="116">
        <f>IFERROR(BI17/BE17,"-")</f>
        <v>1000</v>
      </c>
      <c r="BK17" s="117">
        <v>1</v>
      </c>
      <c r="BL17" s="117"/>
      <c r="BM17" s="117"/>
      <c r="BN17" s="119">
        <v>3</v>
      </c>
      <c r="BO17" s="120">
        <f>IF(P17=0,"",IF(BN17=0,"",(BN17/P17)))</f>
        <v>0.375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2</v>
      </c>
      <c r="BX17" s="127">
        <f>IF(P17=0,"",IF(BW17=0,"",(BW17/P17)))</f>
        <v>0.25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3000</v>
      </c>
      <c r="CQ17" s="141">
        <v>3000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101</v>
      </c>
      <c r="C18" s="203"/>
      <c r="D18" s="203" t="s">
        <v>98</v>
      </c>
      <c r="E18" s="203" t="s">
        <v>99</v>
      </c>
      <c r="F18" s="203" t="s">
        <v>78</v>
      </c>
      <c r="G18" s="203"/>
      <c r="H18" s="90"/>
      <c r="I18" s="90"/>
      <c r="J18" s="188"/>
      <c r="K18" s="81">
        <v>0</v>
      </c>
      <c r="L18" s="81">
        <v>0</v>
      </c>
      <c r="M18" s="81">
        <v>30</v>
      </c>
      <c r="N18" s="91">
        <v>4</v>
      </c>
      <c r="O18" s="92">
        <v>0</v>
      </c>
      <c r="P18" s="93">
        <f>N18+O18</f>
        <v>4</v>
      </c>
      <c r="Q18" s="82">
        <f>IFERROR(P18/M18,"-")</f>
        <v>0.13333333333333</v>
      </c>
      <c r="R18" s="81">
        <v>0</v>
      </c>
      <c r="S18" s="81">
        <v>1</v>
      </c>
      <c r="T18" s="82">
        <f>IFERROR(S18/(O18+P18),"-")</f>
        <v>0.25</v>
      </c>
      <c r="U18" s="182"/>
      <c r="V18" s="84">
        <v>1</v>
      </c>
      <c r="W18" s="82">
        <f>IF(P18=0,"-",V18/P18)</f>
        <v>0.25</v>
      </c>
      <c r="X18" s="186">
        <v>7000</v>
      </c>
      <c r="Y18" s="187">
        <f>IFERROR(X18/P18,"-")</f>
        <v>1750</v>
      </c>
      <c r="Z18" s="187">
        <f>IFERROR(X18/V18,"-")</f>
        <v>7000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0.25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0.5</v>
      </c>
      <c r="BP18" s="121">
        <v>1</v>
      </c>
      <c r="BQ18" s="122">
        <f>IFERROR(BP18/BN18,"-")</f>
        <v>0.5</v>
      </c>
      <c r="BR18" s="123">
        <v>7000</v>
      </c>
      <c r="BS18" s="124">
        <f>IFERROR(BR18/BN18,"-")</f>
        <v>3500</v>
      </c>
      <c r="BT18" s="125"/>
      <c r="BU18" s="125"/>
      <c r="BV18" s="125">
        <v>1</v>
      </c>
      <c r="BW18" s="126">
        <v>1</v>
      </c>
      <c r="BX18" s="127">
        <f>IF(P18=0,"",IF(BW18=0,"",(BW18/P18)))</f>
        <v>0.25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7000</v>
      </c>
      <c r="CQ18" s="141">
        <v>7000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102</v>
      </c>
      <c r="C19" s="203"/>
      <c r="D19" s="203" t="s">
        <v>103</v>
      </c>
      <c r="E19" s="203" t="s">
        <v>87</v>
      </c>
      <c r="F19" s="203" t="s">
        <v>88</v>
      </c>
      <c r="G19" s="203" t="s">
        <v>82</v>
      </c>
      <c r="H19" s="90" t="s">
        <v>90</v>
      </c>
      <c r="I19" s="204" t="s">
        <v>95</v>
      </c>
      <c r="J19" s="188"/>
      <c r="K19" s="81">
        <v>0</v>
      </c>
      <c r="L19" s="81">
        <v>0</v>
      </c>
      <c r="M19" s="81">
        <v>35</v>
      </c>
      <c r="N19" s="91">
        <v>1</v>
      </c>
      <c r="O19" s="92">
        <v>0</v>
      </c>
      <c r="P19" s="93">
        <f>N19+O19</f>
        <v>1</v>
      </c>
      <c r="Q19" s="82">
        <f>IFERROR(P19/M19,"-")</f>
        <v>0.028571428571429</v>
      </c>
      <c r="R19" s="81">
        <v>0</v>
      </c>
      <c r="S19" s="81">
        <v>1</v>
      </c>
      <c r="T19" s="82">
        <f>IFERROR(S19/(O19+P19),"-")</f>
        <v>1</v>
      </c>
      <c r="U19" s="182"/>
      <c r="V19" s="84">
        <v>1</v>
      </c>
      <c r="W19" s="82">
        <f>IF(P19=0,"-",V19/P19)</f>
        <v>1</v>
      </c>
      <c r="X19" s="186">
        <v>3000</v>
      </c>
      <c r="Y19" s="187">
        <f>IFERROR(X19/P19,"-")</f>
        <v>3000</v>
      </c>
      <c r="Z19" s="187">
        <f>IFERROR(X19/V19,"-")</f>
        <v>3000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1</v>
      </c>
      <c r="BP19" s="121">
        <v>1</v>
      </c>
      <c r="BQ19" s="122">
        <f>IFERROR(BP19/BN19,"-")</f>
        <v>1</v>
      </c>
      <c r="BR19" s="123">
        <v>3000</v>
      </c>
      <c r="BS19" s="124">
        <f>IFERROR(BR19/BN19,"-")</f>
        <v>3000</v>
      </c>
      <c r="BT19" s="125">
        <v>1</v>
      </c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3000</v>
      </c>
      <c r="CQ19" s="141">
        <v>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104</v>
      </c>
      <c r="C20" s="203"/>
      <c r="D20" s="203" t="s">
        <v>103</v>
      </c>
      <c r="E20" s="203" t="s">
        <v>87</v>
      </c>
      <c r="F20" s="203" t="s">
        <v>78</v>
      </c>
      <c r="G20" s="203"/>
      <c r="H20" s="90"/>
      <c r="I20" s="90"/>
      <c r="J20" s="188"/>
      <c r="K20" s="81">
        <v>0</v>
      </c>
      <c r="L20" s="81">
        <v>0</v>
      </c>
      <c r="M20" s="81">
        <v>16</v>
      </c>
      <c r="N20" s="91">
        <v>5</v>
      </c>
      <c r="O20" s="92">
        <v>0</v>
      </c>
      <c r="P20" s="93">
        <f>N20+O20</f>
        <v>5</v>
      </c>
      <c r="Q20" s="82">
        <f>IFERROR(P20/M20,"-")</f>
        <v>0.3125</v>
      </c>
      <c r="R20" s="81">
        <v>0</v>
      </c>
      <c r="S20" s="81">
        <v>2</v>
      </c>
      <c r="T20" s="82">
        <f>IFERROR(S20/(O20+P20),"-")</f>
        <v>0.4</v>
      </c>
      <c r="U20" s="182"/>
      <c r="V20" s="84">
        <v>1</v>
      </c>
      <c r="W20" s="82">
        <f>IF(P20=0,"-",V20/P20)</f>
        <v>0.2</v>
      </c>
      <c r="X20" s="186">
        <v>82000</v>
      </c>
      <c r="Y20" s="187">
        <f>IFERROR(X20/P20,"-")</f>
        <v>16400</v>
      </c>
      <c r="Z20" s="187">
        <f>IFERROR(X20/V20,"-")</f>
        <v>82000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3</v>
      </c>
      <c r="BO20" s="120">
        <f>IF(P20=0,"",IF(BN20=0,"",(BN20/P20)))</f>
        <v>0.6</v>
      </c>
      <c r="BP20" s="121">
        <v>1</v>
      </c>
      <c r="BQ20" s="122">
        <f>IFERROR(BP20/BN20,"-")</f>
        <v>0.33333333333333</v>
      </c>
      <c r="BR20" s="123">
        <v>82000</v>
      </c>
      <c r="BS20" s="124">
        <f>IFERROR(BR20/BN20,"-")</f>
        <v>27333.333333333</v>
      </c>
      <c r="BT20" s="125"/>
      <c r="BU20" s="125"/>
      <c r="BV20" s="125">
        <v>1</v>
      </c>
      <c r="BW20" s="126">
        <v>2</v>
      </c>
      <c r="BX20" s="127">
        <f>IF(P20=0,"",IF(BW20=0,"",(BW20/P20)))</f>
        <v>0.4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82000</v>
      </c>
      <c r="CQ20" s="141">
        <v>82000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105</v>
      </c>
      <c r="C21" s="203"/>
      <c r="D21" s="203" t="s">
        <v>62</v>
      </c>
      <c r="E21" s="203" t="s">
        <v>106</v>
      </c>
      <c r="F21" s="203" t="s">
        <v>64</v>
      </c>
      <c r="G21" s="203" t="s">
        <v>82</v>
      </c>
      <c r="H21" s="90" t="s">
        <v>90</v>
      </c>
      <c r="I21" s="205" t="s">
        <v>107</v>
      </c>
      <c r="J21" s="188"/>
      <c r="K21" s="81">
        <v>0</v>
      </c>
      <c r="L21" s="81">
        <v>0</v>
      </c>
      <c r="M21" s="81">
        <v>17</v>
      </c>
      <c r="N21" s="91">
        <v>1</v>
      </c>
      <c r="O21" s="92">
        <v>0</v>
      </c>
      <c r="P21" s="93">
        <f>N21+O21</f>
        <v>1</v>
      </c>
      <c r="Q21" s="82">
        <f>IFERROR(P21/M21,"-")</f>
        <v>0.058823529411765</v>
      </c>
      <c r="R21" s="81">
        <v>0</v>
      </c>
      <c r="S21" s="81">
        <v>1</v>
      </c>
      <c r="T21" s="82">
        <f>IFERROR(S21/(O21+P21),"-")</f>
        <v>1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1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108</v>
      </c>
      <c r="C22" s="203"/>
      <c r="D22" s="203" t="s">
        <v>62</v>
      </c>
      <c r="E22" s="203" t="s">
        <v>106</v>
      </c>
      <c r="F22" s="203" t="s">
        <v>78</v>
      </c>
      <c r="G22" s="203"/>
      <c r="H22" s="90"/>
      <c r="I22" s="90"/>
      <c r="J22" s="188"/>
      <c r="K22" s="81">
        <v>0</v>
      </c>
      <c r="L22" s="81">
        <v>0</v>
      </c>
      <c r="M22" s="81">
        <v>21</v>
      </c>
      <c r="N22" s="91">
        <v>5</v>
      </c>
      <c r="O22" s="92">
        <v>0</v>
      </c>
      <c r="P22" s="93">
        <f>N22+O22</f>
        <v>5</v>
      </c>
      <c r="Q22" s="82">
        <f>IFERROR(P22/M22,"-")</f>
        <v>0.23809523809524</v>
      </c>
      <c r="R22" s="81">
        <v>0</v>
      </c>
      <c r="S22" s="81">
        <v>1</v>
      </c>
      <c r="T22" s="82">
        <f>IFERROR(S22/(O22+P22),"-")</f>
        <v>0.2</v>
      </c>
      <c r="U22" s="182"/>
      <c r="V22" s="84">
        <v>1</v>
      </c>
      <c r="W22" s="82">
        <f>IF(P22=0,"-",V22/P22)</f>
        <v>0.2</v>
      </c>
      <c r="X22" s="186">
        <v>175000</v>
      </c>
      <c r="Y22" s="187">
        <f>IFERROR(X22/P22,"-")</f>
        <v>35000</v>
      </c>
      <c r="Z22" s="187">
        <f>IFERROR(X22/V22,"-")</f>
        <v>175000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0.4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0.2</v>
      </c>
      <c r="BP22" s="121">
        <v>1</v>
      </c>
      <c r="BQ22" s="122">
        <f>IFERROR(BP22/BN22,"-")</f>
        <v>1</v>
      </c>
      <c r="BR22" s="123">
        <v>175000</v>
      </c>
      <c r="BS22" s="124">
        <f>IFERROR(BR22/BN22,"-")</f>
        <v>175000</v>
      </c>
      <c r="BT22" s="125"/>
      <c r="BU22" s="125"/>
      <c r="BV22" s="125">
        <v>1</v>
      </c>
      <c r="BW22" s="126">
        <v>2</v>
      </c>
      <c r="BX22" s="127">
        <f>IF(P22=0,"",IF(BW22=0,"",(BW22/P22)))</f>
        <v>0.4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175000</v>
      </c>
      <c r="CQ22" s="141">
        <v>175000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>
        <f>AB23</f>
        <v>0.185</v>
      </c>
      <c r="B23" s="203" t="s">
        <v>109</v>
      </c>
      <c r="C23" s="203"/>
      <c r="D23" s="203" t="s">
        <v>62</v>
      </c>
      <c r="E23" s="203" t="s">
        <v>63</v>
      </c>
      <c r="F23" s="203" t="s">
        <v>64</v>
      </c>
      <c r="G23" s="203" t="s">
        <v>110</v>
      </c>
      <c r="H23" s="90" t="s">
        <v>66</v>
      </c>
      <c r="I23" s="204" t="s">
        <v>111</v>
      </c>
      <c r="J23" s="188">
        <v>400000</v>
      </c>
      <c r="K23" s="81">
        <v>0</v>
      </c>
      <c r="L23" s="81">
        <v>0</v>
      </c>
      <c r="M23" s="81">
        <v>85</v>
      </c>
      <c r="N23" s="91">
        <v>10</v>
      </c>
      <c r="O23" s="92">
        <v>0</v>
      </c>
      <c r="P23" s="93">
        <f>N23+O23</f>
        <v>10</v>
      </c>
      <c r="Q23" s="82">
        <f>IFERROR(P23/M23,"-")</f>
        <v>0.11764705882353</v>
      </c>
      <c r="R23" s="81">
        <v>0</v>
      </c>
      <c r="S23" s="81">
        <v>5</v>
      </c>
      <c r="T23" s="82">
        <f>IFERROR(S23/(O23+P23),"-")</f>
        <v>0.5</v>
      </c>
      <c r="U23" s="182">
        <f>IFERROR(J23/SUM(P23:P24),"-")</f>
        <v>26666.666666667</v>
      </c>
      <c r="V23" s="84">
        <v>4</v>
      </c>
      <c r="W23" s="82">
        <f>IF(P23=0,"-",V23/P23)</f>
        <v>0.4</v>
      </c>
      <c r="X23" s="186">
        <v>74000</v>
      </c>
      <c r="Y23" s="187">
        <f>IFERROR(X23/P23,"-")</f>
        <v>7400</v>
      </c>
      <c r="Z23" s="187">
        <f>IFERROR(X23/V23,"-")</f>
        <v>18500</v>
      </c>
      <c r="AA23" s="188">
        <f>SUM(X23:X24)-SUM(J23:J24)</f>
        <v>-326000</v>
      </c>
      <c r="AB23" s="85">
        <f>SUM(X23:X24)/SUM(J23:J24)</f>
        <v>0.185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0.1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4</v>
      </c>
      <c r="BF23" s="113">
        <f>IF(P23=0,"",IF(BE23=0,"",(BE23/P23)))</f>
        <v>0.4</v>
      </c>
      <c r="BG23" s="112">
        <v>2</v>
      </c>
      <c r="BH23" s="114">
        <f>IFERROR(BG23/BE23,"-")</f>
        <v>0.5</v>
      </c>
      <c r="BI23" s="115">
        <v>31000</v>
      </c>
      <c r="BJ23" s="116">
        <f>IFERROR(BI23/BE23,"-")</f>
        <v>7750</v>
      </c>
      <c r="BK23" s="117"/>
      <c r="BL23" s="117">
        <v>1</v>
      </c>
      <c r="BM23" s="117">
        <v>1</v>
      </c>
      <c r="BN23" s="119">
        <v>5</v>
      </c>
      <c r="BO23" s="120">
        <f>IF(P23=0,"",IF(BN23=0,"",(BN23/P23)))</f>
        <v>0.5</v>
      </c>
      <c r="BP23" s="121">
        <v>2</v>
      </c>
      <c r="BQ23" s="122">
        <f>IFERROR(BP23/BN23,"-")</f>
        <v>0.4</v>
      </c>
      <c r="BR23" s="123">
        <v>43000</v>
      </c>
      <c r="BS23" s="124">
        <f>IFERROR(BR23/BN23,"-")</f>
        <v>8600</v>
      </c>
      <c r="BT23" s="125"/>
      <c r="BU23" s="125"/>
      <c r="BV23" s="125">
        <v>2</v>
      </c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4</v>
      </c>
      <c r="CP23" s="141">
        <v>74000</v>
      </c>
      <c r="CQ23" s="141">
        <v>33000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112</v>
      </c>
      <c r="C24" s="203"/>
      <c r="D24" s="203" t="s">
        <v>62</v>
      </c>
      <c r="E24" s="203" t="s">
        <v>63</v>
      </c>
      <c r="F24" s="203" t="s">
        <v>78</v>
      </c>
      <c r="G24" s="203"/>
      <c r="H24" s="90"/>
      <c r="I24" s="90"/>
      <c r="J24" s="188"/>
      <c r="K24" s="81">
        <v>0</v>
      </c>
      <c r="L24" s="81">
        <v>0</v>
      </c>
      <c r="M24" s="81">
        <v>59</v>
      </c>
      <c r="N24" s="91">
        <v>5</v>
      </c>
      <c r="O24" s="92">
        <v>0</v>
      </c>
      <c r="P24" s="93">
        <f>N24+O24</f>
        <v>5</v>
      </c>
      <c r="Q24" s="82">
        <f>IFERROR(P24/M24,"-")</f>
        <v>0.084745762711864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5</v>
      </c>
      <c r="BO24" s="120">
        <f>IF(P24=0,"",IF(BN24=0,"",(BN24/P24)))</f>
        <v>1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0.013333333333333</v>
      </c>
      <c r="B25" s="203" t="s">
        <v>113</v>
      </c>
      <c r="C25" s="203"/>
      <c r="D25" s="203" t="s">
        <v>62</v>
      </c>
      <c r="E25" s="203" t="s">
        <v>114</v>
      </c>
      <c r="F25" s="203" t="s">
        <v>64</v>
      </c>
      <c r="G25" s="203" t="s">
        <v>110</v>
      </c>
      <c r="H25" s="90" t="s">
        <v>90</v>
      </c>
      <c r="I25" s="204" t="s">
        <v>115</v>
      </c>
      <c r="J25" s="188">
        <v>150000</v>
      </c>
      <c r="K25" s="81">
        <v>0</v>
      </c>
      <c r="L25" s="81">
        <v>0</v>
      </c>
      <c r="M25" s="81">
        <v>44</v>
      </c>
      <c r="N25" s="91">
        <v>1</v>
      </c>
      <c r="O25" s="92">
        <v>0</v>
      </c>
      <c r="P25" s="93">
        <f>N25+O25</f>
        <v>1</v>
      </c>
      <c r="Q25" s="82">
        <f>IFERROR(P25/M25,"-")</f>
        <v>0.022727272727273</v>
      </c>
      <c r="R25" s="81">
        <v>0</v>
      </c>
      <c r="S25" s="81">
        <v>1</v>
      </c>
      <c r="T25" s="82">
        <f>IFERROR(S25/(O25+P25),"-")</f>
        <v>1</v>
      </c>
      <c r="U25" s="182">
        <f>IFERROR(J25/SUM(P25:P26),"-")</f>
        <v>25000</v>
      </c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>
        <f>SUM(X25:X26)-SUM(J25:J26)</f>
        <v>-148000</v>
      </c>
      <c r="AB25" s="85">
        <f>SUM(X25:X26)/SUM(J25:J26)</f>
        <v>0.013333333333333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1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116</v>
      </c>
      <c r="C26" s="203"/>
      <c r="D26" s="203" t="s">
        <v>62</v>
      </c>
      <c r="E26" s="203" t="s">
        <v>114</v>
      </c>
      <c r="F26" s="203" t="s">
        <v>78</v>
      </c>
      <c r="G26" s="203"/>
      <c r="H26" s="90"/>
      <c r="I26" s="90"/>
      <c r="J26" s="188"/>
      <c r="K26" s="81">
        <v>0</v>
      </c>
      <c r="L26" s="81">
        <v>0</v>
      </c>
      <c r="M26" s="81">
        <v>12</v>
      </c>
      <c r="N26" s="91">
        <v>5</v>
      </c>
      <c r="O26" s="92">
        <v>0</v>
      </c>
      <c r="P26" s="93">
        <f>N26+O26</f>
        <v>5</v>
      </c>
      <c r="Q26" s="82">
        <f>IFERROR(P26/M26,"-")</f>
        <v>0.41666666666667</v>
      </c>
      <c r="R26" s="81">
        <v>1</v>
      </c>
      <c r="S26" s="81">
        <v>0</v>
      </c>
      <c r="T26" s="82">
        <f>IFERROR(S26/(O26+P26),"-")</f>
        <v>0</v>
      </c>
      <c r="U26" s="182"/>
      <c r="V26" s="84">
        <v>1</v>
      </c>
      <c r="W26" s="82">
        <f>IF(P26=0,"-",V26/P26)</f>
        <v>0.2</v>
      </c>
      <c r="X26" s="186">
        <v>2000</v>
      </c>
      <c r="Y26" s="187">
        <f>IFERROR(X26/P26,"-")</f>
        <v>400</v>
      </c>
      <c r="Z26" s="187">
        <f>IFERROR(X26/V26,"-")</f>
        <v>2000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0.2</v>
      </c>
      <c r="BG26" s="112">
        <v>1</v>
      </c>
      <c r="BH26" s="114">
        <f>IFERROR(BG26/BE26,"-")</f>
        <v>1</v>
      </c>
      <c r="BI26" s="115">
        <v>2000</v>
      </c>
      <c r="BJ26" s="116">
        <f>IFERROR(BI26/BE26,"-")</f>
        <v>2000</v>
      </c>
      <c r="BK26" s="117">
        <v>1</v>
      </c>
      <c r="BL26" s="117"/>
      <c r="BM26" s="117"/>
      <c r="BN26" s="119">
        <v>2</v>
      </c>
      <c r="BO26" s="120">
        <f>IF(P26=0,"",IF(BN26=0,"",(BN26/P26)))</f>
        <v>0.4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0.2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1</v>
      </c>
      <c r="CG26" s="134">
        <f>IF(P26=0,"",IF(CF26=0,"",(CF26/P26)))</f>
        <v>0.2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1</v>
      </c>
      <c r="CP26" s="141">
        <v>2000</v>
      </c>
      <c r="CQ26" s="141">
        <v>2000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3.41</v>
      </c>
      <c r="B27" s="203" t="s">
        <v>117</v>
      </c>
      <c r="C27" s="203"/>
      <c r="D27" s="203" t="s">
        <v>118</v>
      </c>
      <c r="E27" s="203" t="s">
        <v>119</v>
      </c>
      <c r="F27" s="203" t="s">
        <v>64</v>
      </c>
      <c r="G27" s="203" t="s">
        <v>120</v>
      </c>
      <c r="H27" s="90" t="s">
        <v>121</v>
      </c>
      <c r="I27" s="90" t="s">
        <v>122</v>
      </c>
      <c r="J27" s="188">
        <v>300000</v>
      </c>
      <c r="K27" s="81">
        <v>0</v>
      </c>
      <c r="L27" s="81">
        <v>0</v>
      </c>
      <c r="M27" s="81">
        <v>123</v>
      </c>
      <c r="N27" s="91">
        <v>7</v>
      </c>
      <c r="O27" s="92">
        <v>0</v>
      </c>
      <c r="P27" s="93">
        <f>N27+O27</f>
        <v>7</v>
      </c>
      <c r="Q27" s="82">
        <f>IFERROR(P27/M27,"-")</f>
        <v>0.056910569105691</v>
      </c>
      <c r="R27" s="81">
        <v>0</v>
      </c>
      <c r="S27" s="81">
        <v>0</v>
      </c>
      <c r="T27" s="82">
        <f>IFERROR(S27/(O27+P27),"-")</f>
        <v>0</v>
      </c>
      <c r="U27" s="182">
        <f>IFERROR(J27/SUM(P27:P30),"-")</f>
        <v>5882.3529411765</v>
      </c>
      <c r="V27" s="84">
        <v>1</v>
      </c>
      <c r="W27" s="82">
        <f>IF(P27=0,"-",V27/P27)</f>
        <v>0.14285714285714</v>
      </c>
      <c r="X27" s="186">
        <v>8000</v>
      </c>
      <c r="Y27" s="187">
        <f>IFERROR(X27/P27,"-")</f>
        <v>1142.8571428571</v>
      </c>
      <c r="Z27" s="187">
        <f>IFERROR(X27/V27,"-")</f>
        <v>8000</v>
      </c>
      <c r="AA27" s="188">
        <f>SUM(X27:X30)-SUM(J27:J30)</f>
        <v>723000</v>
      </c>
      <c r="AB27" s="85">
        <f>SUM(X27:X30)/SUM(J27:J30)</f>
        <v>3.41</v>
      </c>
      <c r="AC27" s="79"/>
      <c r="AD27" s="94">
        <v>1</v>
      </c>
      <c r="AE27" s="95">
        <f>IF(P27=0,"",IF(AD27=0,"",(AD27/P27)))</f>
        <v>0.14285714285714</v>
      </c>
      <c r="AF27" s="94"/>
      <c r="AG27" s="96">
        <f>IFERROR(AF27/AD27,"-")</f>
        <v>0</v>
      </c>
      <c r="AH27" s="97"/>
      <c r="AI27" s="98">
        <f>IFERROR(AH27/AD27,"-")</f>
        <v>0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0.14285714285714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2</v>
      </c>
      <c r="BO27" s="120">
        <f>IF(P27=0,"",IF(BN27=0,"",(BN27/P27)))</f>
        <v>0.28571428571429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2</v>
      </c>
      <c r="BX27" s="127">
        <f>IF(P27=0,"",IF(BW27=0,"",(BW27/P27)))</f>
        <v>0.28571428571429</v>
      </c>
      <c r="BY27" s="128">
        <v>1</v>
      </c>
      <c r="BZ27" s="129">
        <f>IFERROR(BY27/BW27,"-")</f>
        <v>0.5</v>
      </c>
      <c r="CA27" s="130">
        <v>8000</v>
      </c>
      <c r="CB27" s="131">
        <f>IFERROR(CA27/BW27,"-")</f>
        <v>4000</v>
      </c>
      <c r="CC27" s="132"/>
      <c r="CD27" s="132">
        <v>1</v>
      </c>
      <c r="CE27" s="132"/>
      <c r="CF27" s="133">
        <v>1</v>
      </c>
      <c r="CG27" s="134">
        <f>IF(P27=0,"",IF(CF27=0,"",(CF27/P27)))</f>
        <v>0.14285714285714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1</v>
      </c>
      <c r="CP27" s="141">
        <v>8000</v>
      </c>
      <c r="CQ27" s="141">
        <v>8000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123</v>
      </c>
      <c r="C28" s="203"/>
      <c r="D28" s="203" t="s">
        <v>124</v>
      </c>
      <c r="E28" s="203" t="s">
        <v>125</v>
      </c>
      <c r="F28" s="203" t="s">
        <v>64</v>
      </c>
      <c r="G28" s="203"/>
      <c r="H28" s="90" t="s">
        <v>121</v>
      </c>
      <c r="I28" s="90"/>
      <c r="J28" s="188"/>
      <c r="K28" s="81">
        <v>0</v>
      </c>
      <c r="L28" s="81">
        <v>0</v>
      </c>
      <c r="M28" s="81">
        <v>100</v>
      </c>
      <c r="N28" s="91">
        <v>7</v>
      </c>
      <c r="O28" s="92">
        <v>0</v>
      </c>
      <c r="P28" s="93">
        <f>N28+O28</f>
        <v>7</v>
      </c>
      <c r="Q28" s="82">
        <f>IFERROR(P28/M28,"-")</f>
        <v>0.07</v>
      </c>
      <c r="R28" s="81">
        <v>0</v>
      </c>
      <c r="S28" s="81">
        <v>4</v>
      </c>
      <c r="T28" s="82">
        <f>IFERROR(S28/(O28+P28),"-")</f>
        <v>0.57142857142857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2</v>
      </c>
      <c r="AW28" s="107">
        <f>IF(P28=0,"",IF(AV28=0,"",(AV28/P28)))</f>
        <v>0.28571428571429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2</v>
      </c>
      <c r="BO28" s="120">
        <f>IF(P28=0,"",IF(BN28=0,"",(BN28/P28)))</f>
        <v>0.28571428571429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3</v>
      </c>
      <c r="BX28" s="127">
        <f>IF(P28=0,"",IF(BW28=0,"",(BW28/P28)))</f>
        <v>0.42857142857143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126</v>
      </c>
      <c r="C29" s="203"/>
      <c r="D29" s="203" t="s">
        <v>127</v>
      </c>
      <c r="E29" s="203" t="s">
        <v>94</v>
      </c>
      <c r="F29" s="203" t="s">
        <v>64</v>
      </c>
      <c r="G29" s="203"/>
      <c r="H29" s="90" t="s">
        <v>121</v>
      </c>
      <c r="I29" s="90"/>
      <c r="J29" s="188"/>
      <c r="K29" s="81">
        <v>0</v>
      </c>
      <c r="L29" s="81">
        <v>0</v>
      </c>
      <c r="M29" s="81">
        <v>127</v>
      </c>
      <c r="N29" s="91">
        <v>6</v>
      </c>
      <c r="O29" s="92">
        <v>0</v>
      </c>
      <c r="P29" s="93">
        <f>N29+O29</f>
        <v>6</v>
      </c>
      <c r="Q29" s="82">
        <f>IFERROR(P29/M29,"-")</f>
        <v>0.047244094488189</v>
      </c>
      <c r="R29" s="81">
        <v>1</v>
      </c>
      <c r="S29" s="81">
        <v>1</v>
      </c>
      <c r="T29" s="82">
        <f>IFERROR(S29/(O29+P29),"-")</f>
        <v>0.16666666666667</v>
      </c>
      <c r="U29" s="182"/>
      <c r="V29" s="84">
        <v>1</v>
      </c>
      <c r="W29" s="82">
        <f>IF(P29=0,"-",V29/P29)</f>
        <v>0.16666666666667</v>
      </c>
      <c r="X29" s="186">
        <v>48000</v>
      </c>
      <c r="Y29" s="187">
        <f>IFERROR(X29/P29,"-")</f>
        <v>8000</v>
      </c>
      <c r="Z29" s="187">
        <f>IFERROR(X29/V29,"-")</f>
        <v>48000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0.16666666666667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2</v>
      </c>
      <c r="BF29" s="113">
        <f>IF(P29=0,"",IF(BE29=0,"",(BE29/P29)))</f>
        <v>0.33333333333333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1</v>
      </c>
      <c r="BO29" s="120">
        <f>IF(P29=0,"",IF(BN29=0,"",(BN29/P29)))</f>
        <v>0.16666666666667</v>
      </c>
      <c r="BP29" s="121">
        <v>1</v>
      </c>
      <c r="BQ29" s="122">
        <f>IFERROR(BP29/BN29,"-")</f>
        <v>1</v>
      </c>
      <c r="BR29" s="123">
        <v>48000</v>
      </c>
      <c r="BS29" s="124">
        <f>IFERROR(BR29/BN29,"-")</f>
        <v>48000</v>
      </c>
      <c r="BT29" s="125"/>
      <c r="BU29" s="125"/>
      <c r="BV29" s="125">
        <v>1</v>
      </c>
      <c r="BW29" s="126">
        <v>2</v>
      </c>
      <c r="BX29" s="127">
        <f>IF(P29=0,"",IF(BW29=0,"",(BW29/P29)))</f>
        <v>0.33333333333333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48000</v>
      </c>
      <c r="CQ29" s="141">
        <v>48000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128</v>
      </c>
      <c r="C30" s="203"/>
      <c r="D30" s="203" t="s">
        <v>129</v>
      </c>
      <c r="E30" s="203" t="s">
        <v>129</v>
      </c>
      <c r="F30" s="203" t="s">
        <v>78</v>
      </c>
      <c r="G30" s="203"/>
      <c r="H30" s="90"/>
      <c r="I30" s="90"/>
      <c r="J30" s="188"/>
      <c r="K30" s="81">
        <v>0</v>
      </c>
      <c r="L30" s="81">
        <v>0</v>
      </c>
      <c r="M30" s="81">
        <v>75</v>
      </c>
      <c r="N30" s="91">
        <v>31</v>
      </c>
      <c r="O30" s="92">
        <v>0</v>
      </c>
      <c r="P30" s="93">
        <f>N30+O30</f>
        <v>31</v>
      </c>
      <c r="Q30" s="82">
        <f>IFERROR(P30/M30,"-")</f>
        <v>0.41333333333333</v>
      </c>
      <c r="R30" s="81">
        <v>2</v>
      </c>
      <c r="S30" s="81">
        <v>5</v>
      </c>
      <c r="T30" s="82">
        <f>IFERROR(S30/(O30+P30),"-")</f>
        <v>0.16129032258065</v>
      </c>
      <c r="U30" s="182"/>
      <c r="V30" s="84">
        <v>10</v>
      </c>
      <c r="W30" s="82">
        <f>IF(P30=0,"-",V30/P30)</f>
        <v>0.32258064516129</v>
      </c>
      <c r="X30" s="186">
        <v>967000</v>
      </c>
      <c r="Y30" s="187">
        <f>IFERROR(X30/P30,"-")</f>
        <v>31193.548387097</v>
      </c>
      <c r="Z30" s="187">
        <f>IFERROR(X30/V30,"-")</f>
        <v>96700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0.032258064516129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>
        <v>1</v>
      </c>
      <c r="AW30" s="107">
        <f>IF(P30=0,"",IF(AV30=0,"",(AV30/P30)))</f>
        <v>0.032258064516129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>
        <v>5</v>
      </c>
      <c r="BF30" s="113">
        <f>IF(P30=0,"",IF(BE30=0,"",(BE30/P30)))</f>
        <v>0.16129032258065</v>
      </c>
      <c r="BG30" s="112">
        <v>1</v>
      </c>
      <c r="BH30" s="114">
        <f>IFERROR(BG30/BE30,"-")</f>
        <v>0.2</v>
      </c>
      <c r="BI30" s="115">
        <v>750000</v>
      </c>
      <c r="BJ30" s="116">
        <f>IFERROR(BI30/BE30,"-")</f>
        <v>150000</v>
      </c>
      <c r="BK30" s="117"/>
      <c r="BL30" s="117"/>
      <c r="BM30" s="117">
        <v>1</v>
      </c>
      <c r="BN30" s="119">
        <v>14</v>
      </c>
      <c r="BO30" s="120">
        <f>IF(P30=0,"",IF(BN30=0,"",(BN30/P30)))</f>
        <v>0.45161290322581</v>
      </c>
      <c r="BP30" s="121">
        <v>6</v>
      </c>
      <c r="BQ30" s="122">
        <f>IFERROR(BP30/BN30,"-")</f>
        <v>0.42857142857143</v>
      </c>
      <c r="BR30" s="123">
        <v>92000</v>
      </c>
      <c r="BS30" s="124">
        <f>IFERROR(BR30/BN30,"-")</f>
        <v>6571.4285714286</v>
      </c>
      <c r="BT30" s="125">
        <v>3</v>
      </c>
      <c r="BU30" s="125"/>
      <c r="BV30" s="125">
        <v>3</v>
      </c>
      <c r="BW30" s="126">
        <v>8</v>
      </c>
      <c r="BX30" s="127">
        <f>IF(P30=0,"",IF(BW30=0,"",(BW30/P30)))</f>
        <v>0.25806451612903</v>
      </c>
      <c r="BY30" s="128">
        <v>3</v>
      </c>
      <c r="BZ30" s="129">
        <f>IFERROR(BY30/BW30,"-")</f>
        <v>0.375</v>
      </c>
      <c r="CA30" s="130">
        <v>125000</v>
      </c>
      <c r="CB30" s="131">
        <f>IFERROR(CA30/BW30,"-")</f>
        <v>15625</v>
      </c>
      <c r="CC30" s="132"/>
      <c r="CD30" s="132">
        <v>1</v>
      </c>
      <c r="CE30" s="132">
        <v>2</v>
      </c>
      <c r="CF30" s="133">
        <v>2</v>
      </c>
      <c r="CG30" s="134">
        <f>IF(P30=0,"",IF(CF30=0,"",(CF30/P30)))</f>
        <v>0.064516129032258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10</v>
      </c>
      <c r="CP30" s="141">
        <v>967000</v>
      </c>
      <c r="CQ30" s="141">
        <v>750000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>
        <f>AB31</f>
        <v>5.040115</v>
      </c>
      <c r="B31" s="203" t="s">
        <v>130</v>
      </c>
      <c r="C31" s="203"/>
      <c r="D31" s="203" t="s">
        <v>118</v>
      </c>
      <c r="E31" s="203" t="s">
        <v>119</v>
      </c>
      <c r="F31" s="203" t="s">
        <v>64</v>
      </c>
      <c r="G31" s="203" t="s">
        <v>131</v>
      </c>
      <c r="H31" s="90" t="s">
        <v>121</v>
      </c>
      <c r="I31" s="90" t="s">
        <v>132</v>
      </c>
      <c r="J31" s="188">
        <v>200000</v>
      </c>
      <c r="K31" s="81">
        <v>0</v>
      </c>
      <c r="L31" s="81">
        <v>0</v>
      </c>
      <c r="M31" s="81">
        <v>33</v>
      </c>
      <c r="N31" s="91">
        <v>1</v>
      </c>
      <c r="O31" s="92">
        <v>0</v>
      </c>
      <c r="P31" s="93">
        <f>N31+O31</f>
        <v>1</v>
      </c>
      <c r="Q31" s="82">
        <f>IFERROR(P31/M31,"-")</f>
        <v>0.03030303030303</v>
      </c>
      <c r="R31" s="81">
        <v>0</v>
      </c>
      <c r="S31" s="81">
        <v>1</v>
      </c>
      <c r="T31" s="82">
        <f>IFERROR(S31/(O31+P31),"-")</f>
        <v>1</v>
      </c>
      <c r="U31" s="182">
        <f>IFERROR(J31/SUM(P31:P34),"-")</f>
        <v>8000</v>
      </c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>
        <f>SUM(X31:X34)-SUM(J31:J34)</f>
        <v>808023</v>
      </c>
      <c r="AB31" s="85">
        <f>SUM(X31:X34)/SUM(J31:J34)</f>
        <v>5.040115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>
        <v>1</v>
      </c>
      <c r="BX31" s="127">
        <f>IF(P31=0,"",IF(BW31=0,"",(BW31/P31)))</f>
        <v>1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133</v>
      </c>
      <c r="C32" s="203"/>
      <c r="D32" s="203" t="s">
        <v>124</v>
      </c>
      <c r="E32" s="203" t="s">
        <v>125</v>
      </c>
      <c r="F32" s="203" t="s">
        <v>64</v>
      </c>
      <c r="G32" s="203"/>
      <c r="H32" s="90" t="s">
        <v>121</v>
      </c>
      <c r="I32" s="90" t="s">
        <v>134</v>
      </c>
      <c r="J32" s="188"/>
      <c r="K32" s="81">
        <v>0</v>
      </c>
      <c r="L32" s="81">
        <v>0</v>
      </c>
      <c r="M32" s="81">
        <v>32</v>
      </c>
      <c r="N32" s="91">
        <v>2</v>
      </c>
      <c r="O32" s="92">
        <v>1</v>
      </c>
      <c r="P32" s="93">
        <f>N32+O32</f>
        <v>3</v>
      </c>
      <c r="Q32" s="82">
        <f>IFERROR(P32/M32,"-")</f>
        <v>0.09375</v>
      </c>
      <c r="R32" s="81">
        <v>0</v>
      </c>
      <c r="S32" s="81">
        <v>1</v>
      </c>
      <c r="T32" s="82">
        <f>IFERROR(S32/(O32+P32),"-")</f>
        <v>0.25</v>
      </c>
      <c r="U32" s="182"/>
      <c r="V32" s="84">
        <v>1</v>
      </c>
      <c r="W32" s="82">
        <f>IF(P32=0,"-",V32/P32)</f>
        <v>0.33333333333333</v>
      </c>
      <c r="X32" s="186">
        <v>3000</v>
      </c>
      <c r="Y32" s="187">
        <f>IFERROR(X32/P32,"-")</f>
        <v>1000</v>
      </c>
      <c r="Z32" s="187">
        <f>IFERROR(X32/V32,"-")</f>
        <v>3000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0.66666666666667</v>
      </c>
      <c r="BG32" s="112">
        <v>1</v>
      </c>
      <c r="BH32" s="114">
        <f>IFERROR(BG32/BE32,"-")</f>
        <v>0.5</v>
      </c>
      <c r="BI32" s="115">
        <v>3000</v>
      </c>
      <c r="BJ32" s="116">
        <f>IFERROR(BI32/BE32,"-")</f>
        <v>1500</v>
      </c>
      <c r="BK32" s="117">
        <v>1</v>
      </c>
      <c r="BL32" s="117"/>
      <c r="BM32" s="117"/>
      <c r="BN32" s="119">
        <v>1</v>
      </c>
      <c r="BO32" s="120">
        <f>IF(P32=0,"",IF(BN32=0,"",(BN32/P32)))</f>
        <v>0.33333333333333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3000</v>
      </c>
      <c r="CQ32" s="141">
        <v>3000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135</v>
      </c>
      <c r="C33" s="203"/>
      <c r="D33" s="203" t="s">
        <v>127</v>
      </c>
      <c r="E33" s="203" t="s">
        <v>94</v>
      </c>
      <c r="F33" s="203" t="s">
        <v>64</v>
      </c>
      <c r="G33" s="203"/>
      <c r="H33" s="90" t="s">
        <v>121</v>
      </c>
      <c r="I33" s="90" t="s">
        <v>136</v>
      </c>
      <c r="J33" s="188"/>
      <c r="K33" s="81">
        <v>0</v>
      </c>
      <c r="L33" s="81">
        <v>0</v>
      </c>
      <c r="M33" s="81">
        <v>48</v>
      </c>
      <c r="N33" s="91">
        <v>10</v>
      </c>
      <c r="O33" s="92">
        <v>0</v>
      </c>
      <c r="P33" s="93">
        <f>N33+O33</f>
        <v>10</v>
      </c>
      <c r="Q33" s="82">
        <f>IFERROR(P33/M33,"-")</f>
        <v>0.20833333333333</v>
      </c>
      <c r="R33" s="81">
        <v>0</v>
      </c>
      <c r="S33" s="81">
        <v>7</v>
      </c>
      <c r="T33" s="82">
        <f>IFERROR(S33/(O33+P33),"-")</f>
        <v>0.7</v>
      </c>
      <c r="U33" s="182"/>
      <c r="V33" s="84">
        <v>5</v>
      </c>
      <c r="W33" s="82">
        <f>IF(P33=0,"-",V33/P33)</f>
        <v>0.5</v>
      </c>
      <c r="X33" s="186">
        <v>112000</v>
      </c>
      <c r="Y33" s="187">
        <f>IFERROR(X33/P33,"-")</f>
        <v>11200</v>
      </c>
      <c r="Z33" s="187">
        <f>IFERROR(X33/V33,"-")</f>
        <v>22400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2</v>
      </c>
      <c r="AW33" s="107">
        <f>IF(P33=0,"",IF(AV33=0,"",(AV33/P33)))</f>
        <v>0.2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6</v>
      </c>
      <c r="BF33" s="113">
        <f>IF(P33=0,"",IF(BE33=0,"",(BE33/P33)))</f>
        <v>0.6</v>
      </c>
      <c r="BG33" s="112">
        <v>3</v>
      </c>
      <c r="BH33" s="114">
        <f>IFERROR(BG33/BE33,"-")</f>
        <v>0.5</v>
      </c>
      <c r="BI33" s="115">
        <v>31000</v>
      </c>
      <c r="BJ33" s="116">
        <f>IFERROR(BI33/BE33,"-")</f>
        <v>5166.6666666667</v>
      </c>
      <c r="BK33" s="117">
        <v>2</v>
      </c>
      <c r="BL33" s="117"/>
      <c r="BM33" s="117">
        <v>1</v>
      </c>
      <c r="BN33" s="119">
        <v>2</v>
      </c>
      <c r="BO33" s="120">
        <f>IF(P33=0,"",IF(BN33=0,"",(BN33/P33)))</f>
        <v>0.2</v>
      </c>
      <c r="BP33" s="121">
        <v>2</v>
      </c>
      <c r="BQ33" s="122">
        <f>IFERROR(BP33/BN33,"-")</f>
        <v>1</v>
      </c>
      <c r="BR33" s="123">
        <v>81000</v>
      </c>
      <c r="BS33" s="124">
        <f>IFERROR(BR33/BN33,"-")</f>
        <v>40500</v>
      </c>
      <c r="BT33" s="125"/>
      <c r="BU33" s="125"/>
      <c r="BV33" s="125">
        <v>2</v>
      </c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5</v>
      </c>
      <c r="CP33" s="141">
        <v>112000</v>
      </c>
      <c r="CQ33" s="141">
        <v>55000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137</v>
      </c>
      <c r="C34" s="203"/>
      <c r="D34" s="203" t="s">
        <v>129</v>
      </c>
      <c r="E34" s="203" t="s">
        <v>129</v>
      </c>
      <c r="F34" s="203" t="s">
        <v>78</v>
      </c>
      <c r="G34" s="203"/>
      <c r="H34" s="90"/>
      <c r="I34" s="90"/>
      <c r="J34" s="188"/>
      <c r="K34" s="81">
        <v>0</v>
      </c>
      <c r="L34" s="81">
        <v>0</v>
      </c>
      <c r="M34" s="81">
        <v>44</v>
      </c>
      <c r="N34" s="91">
        <v>11</v>
      </c>
      <c r="O34" s="92">
        <v>0</v>
      </c>
      <c r="P34" s="93">
        <f>N34+O34</f>
        <v>11</v>
      </c>
      <c r="Q34" s="82">
        <f>IFERROR(P34/M34,"-")</f>
        <v>0.25</v>
      </c>
      <c r="R34" s="81">
        <v>0</v>
      </c>
      <c r="S34" s="81">
        <v>1</v>
      </c>
      <c r="T34" s="82">
        <f>IFERROR(S34/(O34+P34),"-")</f>
        <v>0.090909090909091</v>
      </c>
      <c r="U34" s="182"/>
      <c r="V34" s="84">
        <v>4</v>
      </c>
      <c r="W34" s="82">
        <f>IF(P34=0,"-",V34/P34)</f>
        <v>0.36363636363636</v>
      </c>
      <c r="X34" s="186">
        <v>893023</v>
      </c>
      <c r="Y34" s="187">
        <f>IFERROR(X34/P34,"-")</f>
        <v>81183.909090909</v>
      </c>
      <c r="Z34" s="187">
        <f>IFERROR(X34/V34,"-")</f>
        <v>223255.75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>
        <v>1</v>
      </c>
      <c r="AW34" s="107">
        <f>IF(P34=0,"",IF(AV34=0,"",(AV34/P34)))</f>
        <v>0.090909090909091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>
        <v>1</v>
      </c>
      <c r="BF34" s="113">
        <f>IF(P34=0,"",IF(BE34=0,"",(BE34/P34)))</f>
        <v>0.090909090909091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3</v>
      </c>
      <c r="BO34" s="120">
        <f>IF(P34=0,"",IF(BN34=0,"",(BN34/P34)))</f>
        <v>0.27272727272727</v>
      </c>
      <c r="BP34" s="121">
        <v>2</v>
      </c>
      <c r="BQ34" s="122">
        <f>IFERROR(BP34/BN34,"-")</f>
        <v>0.66666666666667</v>
      </c>
      <c r="BR34" s="123">
        <v>857023</v>
      </c>
      <c r="BS34" s="124">
        <f>IFERROR(BR34/BN34,"-")</f>
        <v>285674.33333333</v>
      </c>
      <c r="BT34" s="125"/>
      <c r="BU34" s="125"/>
      <c r="BV34" s="125">
        <v>2</v>
      </c>
      <c r="BW34" s="126">
        <v>6</v>
      </c>
      <c r="BX34" s="127">
        <f>IF(P34=0,"",IF(BW34=0,"",(BW34/P34)))</f>
        <v>0.54545454545455</v>
      </c>
      <c r="BY34" s="128">
        <v>2</v>
      </c>
      <c r="BZ34" s="129">
        <f>IFERROR(BY34/BW34,"-")</f>
        <v>0.33333333333333</v>
      </c>
      <c r="CA34" s="130">
        <v>36000</v>
      </c>
      <c r="CB34" s="131">
        <f>IFERROR(CA34/BW34,"-")</f>
        <v>6000</v>
      </c>
      <c r="CC34" s="132">
        <v>1</v>
      </c>
      <c r="CD34" s="132"/>
      <c r="CE34" s="132">
        <v>1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4</v>
      </c>
      <c r="CP34" s="141">
        <v>893023</v>
      </c>
      <c r="CQ34" s="141">
        <v>731023</v>
      </c>
      <c r="CR34" s="141"/>
      <c r="CS34" s="142" t="str">
        <f>IF(AND(CQ34=0,CR34=0),"",IF(AND(CQ34&lt;=100000,CR34&lt;=100000),"",IF(CQ34/CP34&gt;0.7,"男高",IF(CR34/CP34&gt;0.7,"女高",""))))</f>
        <v>男高</v>
      </c>
    </row>
    <row r="35" spans="1:98">
      <c r="A35" s="80">
        <f>AB35</f>
        <v>0.425</v>
      </c>
      <c r="B35" s="203" t="s">
        <v>138</v>
      </c>
      <c r="C35" s="203"/>
      <c r="D35" s="203" t="s">
        <v>103</v>
      </c>
      <c r="E35" s="203" t="s">
        <v>139</v>
      </c>
      <c r="F35" s="203" t="s">
        <v>64</v>
      </c>
      <c r="G35" s="203" t="s">
        <v>65</v>
      </c>
      <c r="H35" s="90" t="s">
        <v>90</v>
      </c>
      <c r="I35" s="205" t="s">
        <v>83</v>
      </c>
      <c r="J35" s="188">
        <v>120000</v>
      </c>
      <c r="K35" s="81">
        <v>0</v>
      </c>
      <c r="L35" s="81">
        <v>0</v>
      </c>
      <c r="M35" s="81">
        <v>55</v>
      </c>
      <c r="N35" s="91">
        <v>7</v>
      </c>
      <c r="O35" s="92">
        <v>0</v>
      </c>
      <c r="P35" s="93">
        <f>N35+O35</f>
        <v>7</v>
      </c>
      <c r="Q35" s="82">
        <f>IFERROR(P35/M35,"-")</f>
        <v>0.12727272727273</v>
      </c>
      <c r="R35" s="81">
        <v>0</v>
      </c>
      <c r="S35" s="81">
        <v>2</v>
      </c>
      <c r="T35" s="82">
        <f>IFERROR(S35/(O35+P35),"-")</f>
        <v>0.28571428571429</v>
      </c>
      <c r="U35" s="182">
        <f>IFERROR(J35/SUM(P35:P36),"-")</f>
        <v>12000</v>
      </c>
      <c r="V35" s="84">
        <v>3</v>
      </c>
      <c r="W35" s="82">
        <f>IF(P35=0,"-",V35/P35)</f>
        <v>0.42857142857143</v>
      </c>
      <c r="X35" s="186">
        <v>48000</v>
      </c>
      <c r="Y35" s="187">
        <f>IFERROR(X35/P35,"-")</f>
        <v>6857.1428571429</v>
      </c>
      <c r="Z35" s="187">
        <f>IFERROR(X35/V35,"-")</f>
        <v>16000</v>
      </c>
      <c r="AA35" s="188">
        <f>SUM(X35:X36)-SUM(J35:J36)</f>
        <v>-69000</v>
      </c>
      <c r="AB35" s="85">
        <f>SUM(X35:X36)/SUM(J35:J36)</f>
        <v>0.425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3</v>
      </c>
      <c r="BF35" s="113">
        <f>IF(P35=0,"",IF(BE35=0,"",(BE35/P35)))</f>
        <v>0.42857142857143</v>
      </c>
      <c r="BG35" s="112">
        <v>2</v>
      </c>
      <c r="BH35" s="114">
        <f>IFERROR(BG35/BE35,"-")</f>
        <v>0.66666666666667</v>
      </c>
      <c r="BI35" s="115">
        <v>8000</v>
      </c>
      <c r="BJ35" s="116">
        <f>IFERROR(BI35/BE35,"-")</f>
        <v>2666.6666666667</v>
      </c>
      <c r="BK35" s="117">
        <v>2</v>
      </c>
      <c r="BL35" s="117"/>
      <c r="BM35" s="117"/>
      <c r="BN35" s="119">
        <v>3</v>
      </c>
      <c r="BO35" s="120">
        <f>IF(P35=0,"",IF(BN35=0,"",(BN35/P35)))</f>
        <v>0.42857142857143</v>
      </c>
      <c r="BP35" s="121">
        <v>1</v>
      </c>
      <c r="BQ35" s="122">
        <f>IFERROR(BP35/BN35,"-")</f>
        <v>0.33333333333333</v>
      </c>
      <c r="BR35" s="123">
        <v>40000</v>
      </c>
      <c r="BS35" s="124">
        <f>IFERROR(BR35/BN35,"-")</f>
        <v>13333.333333333</v>
      </c>
      <c r="BT35" s="125"/>
      <c r="BU35" s="125"/>
      <c r="BV35" s="125">
        <v>1</v>
      </c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>
        <v>1</v>
      </c>
      <c r="CG35" s="134">
        <f>IF(P35=0,"",IF(CF35=0,"",(CF35/P35)))</f>
        <v>0.14285714285714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3</v>
      </c>
      <c r="CP35" s="141">
        <v>48000</v>
      </c>
      <c r="CQ35" s="141">
        <v>40000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140</v>
      </c>
      <c r="C36" s="203"/>
      <c r="D36" s="203" t="s">
        <v>103</v>
      </c>
      <c r="E36" s="203" t="s">
        <v>139</v>
      </c>
      <c r="F36" s="203" t="s">
        <v>78</v>
      </c>
      <c r="G36" s="203"/>
      <c r="H36" s="90"/>
      <c r="I36" s="90"/>
      <c r="J36" s="188"/>
      <c r="K36" s="81">
        <v>0</v>
      </c>
      <c r="L36" s="81">
        <v>0</v>
      </c>
      <c r="M36" s="81">
        <v>28</v>
      </c>
      <c r="N36" s="91">
        <v>3</v>
      </c>
      <c r="O36" s="92">
        <v>0</v>
      </c>
      <c r="P36" s="93">
        <f>N36+O36</f>
        <v>3</v>
      </c>
      <c r="Q36" s="82">
        <f>IFERROR(P36/M36,"-")</f>
        <v>0.10714285714286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1</v>
      </c>
      <c r="W36" s="82">
        <f>IF(P36=0,"-",V36/P36)</f>
        <v>0.33333333333333</v>
      </c>
      <c r="X36" s="186">
        <v>3000</v>
      </c>
      <c r="Y36" s="187">
        <f>IFERROR(X36/P36,"-")</f>
        <v>1000</v>
      </c>
      <c r="Z36" s="187">
        <f>IFERROR(X36/V36,"-")</f>
        <v>3000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0.33333333333333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0.33333333333333</v>
      </c>
      <c r="BP36" s="121">
        <v>1</v>
      </c>
      <c r="BQ36" s="122">
        <f>IFERROR(BP36/BN36,"-")</f>
        <v>1</v>
      </c>
      <c r="BR36" s="123">
        <v>3000</v>
      </c>
      <c r="BS36" s="124">
        <f>IFERROR(BR36/BN36,"-")</f>
        <v>3000</v>
      </c>
      <c r="BT36" s="125">
        <v>1</v>
      </c>
      <c r="BU36" s="125"/>
      <c r="BV36" s="125"/>
      <c r="BW36" s="126">
        <v>1</v>
      </c>
      <c r="BX36" s="127">
        <f>IF(P36=0,"",IF(BW36=0,"",(BW36/P36)))</f>
        <v>0.33333333333333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3000</v>
      </c>
      <c r="CQ36" s="141">
        <v>3000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2.2583333333333</v>
      </c>
      <c r="B37" s="203" t="s">
        <v>141</v>
      </c>
      <c r="C37" s="203"/>
      <c r="D37" s="203" t="s">
        <v>93</v>
      </c>
      <c r="E37" s="203" t="s">
        <v>94</v>
      </c>
      <c r="F37" s="203" t="s">
        <v>88</v>
      </c>
      <c r="G37" s="203" t="s">
        <v>65</v>
      </c>
      <c r="H37" s="90" t="s">
        <v>90</v>
      </c>
      <c r="I37" s="90" t="s">
        <v>142</v>
      </c>
      <c r="J37" s="188">
        <v>120000</v>
      </c>
      <c r="K37" s="81">
        <v>0</v>
      </c>
      <c r="L37" s="81">
        <v>0</v>
      </c>
      <c r="M37" s="81">
        <v>41</v>
      </c>
      <c r="N37" s="91">
        <v>5</v>
      </c>
      <c r="O37" s="92">
        <v>0</v>
      </c>
      <c r="P37" s="93">
        <f>N37+O37</f>
        <v>5</v>
      </c>
      <c r="Q37" s="82">
        <f>IFERROR(P37/M37,"-")</f>
        <v>0.1219512195122</v>
      </c>
      <c r="R37" s="81">
        <v>0</v>
      </c>
      <c r="S37" s="81">
        <v>1</v>
      </c>
      <c r="T37" s="82">
        <f>IFERROR(S37/(O37+P37),"-")</f>
        <v>0.2</v>
      </c>
      <c r="U37" s="182">
        <f>IFERROR(J37/SUM(P37:P38),"-")</f>
        <v>12000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SUM(X37:X38)-SUM(J37:J38)</f>
        <v>151000</v>
      </c>
      <c r="AB37" s="85">
        <f>SUM(X37:X38)/SUM(J37:J38)</f>
        <v>2.2583333333333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0.2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0.2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2</v>
      </c>
      <c r="BO37" s="120">
        <f>IF(P37=0,"",IF(BN37=0,"",(BN37/P37)))</f>
        <v>0.4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0.2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143</v>
      </c>
      <c r="C38" s="203"/>
      <c r="D38" s="203" t="s">
        <v>93</v>
      </c>
      <c r="E38" s="203" t="s">
        <v>94</v>
      </c>
      <c r="F38" s="203" t="s">
        <v>78</v>
      </c>
      <c r="G38" s="203"/>
      <c r="H38" s="90"/>
      <c r="I38" s="90"/>
      <c r="J38" s="188"/>
      <c r="K38" s="81">
        <v>0</v>
      </c>
      <c r="L38" s="81">
        <v>0</v>
      </c>
      <c r="M38" s="81">
        <v>21</v>
      </c>
      <c r="N38" s="91">
        <v>5</v>
      </c>
      <c r="O38" s="92">
        <v>0</v>
      </c>
      <c r="P38" s="93">
        <f>N38+O38</f>
        <v>5</v>
      </c>
      <c r="Q38" s="82">
        <f>IFERROR(P38/M38,"-")</f>
        <v>0.23809523809524</v>
      </c>
      <c r="R38" s="81">
        <v>1</v>
      </c>
      <c r="S38" s="81">
        <v>2</v>
      </c>
      <c r="T38" s="82">
        <f>IFERROR(S38/(O38+P38),"-")</f>
        <v>0.4</v>
      </c>
      <c r="U38" s="182"/>
      <c r="V38" s="84">
        <v>2</v>
      </c>
      <c r="W38" s="82">
        <f>IF(P38=0,"-",V38/P38)</f>
        <v>0.4</v>
      </c>
      <c r="X38" s="186">
        <v>271000</v>
      </c>
      <c r="Y38" s="187">
        <f>IFERROR(X38/P38,"-")</f>
        <v>54200</v>
      </c>
      <c r="Z38" s="187">
        <f>IFERROR(X38/V38,"-")</f>
        <v>135500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0.2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2</v>
      </c>
      <c r="BO38" s="120">
        <f>IF(P38=0,"",IF(BN38=0,"",(BN38/P38)))</f>
        <v>0.4</v>
      </c>
      <c r="BP38" s="121">
        <v>1</v>
      </c>
      <c r="BQ38" s="122">
        <f>IFERROR(BP38/BN38,"-")</f>
        <v>0.5</v>
      </c>
      <c r="BR38" s="123">
        <v>8000</v>
      </c>
      <c r="BS38" s="124">
        <f>IFERROR(BR38/BN38,"-")</f>
        <v>4000</v>
      </c>
      <c r="BT38" s="125"/>
      <c r="BU38" s="125">
        <v>1</v>
      </c>
      <c r="BV38" s="125"/>
      <c r="BW38" s="126">
        <v>1</v>
      </c>
      <c r="BX38" s="127">
        <f>IF(P38=0,"",IF(BW38=0,"",(BW38/P38)))</f>
        <v>0.2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1</v>
      </c>
      <c r="CG38" s="134">
        <f>IF(P38=0,"",IF(CF38=0,"",(CF38/P38)))</f>
        <v>0.2</v>
      </c>
      <c r="CH38" s="135">
        <v>1</v>
      </c>
      <c r="CI38" s="136">
        <f>IFERROR(CH38/CF38,"-")</f>
        <v>1</v>
      </c>
      <c r="CJ38" s="137">
        <v>263000</v>
      </c>
      <c r="CK38" s="138">
        <f>IFERROR(CJ38/CF38,"-")</f>
        <v>263000</v>
      </c>
      <c r="CL38" s="139"/>
      <c r="CM38" s="139"/>
      <c r="CN38" s="139">
        <v>1</v>
      </c>
      <c r="CO38" s="140">
        <v>2</v>
      </c>
      <c r="CP38" s="141">
        <v>271000</v>
      </c>
      <c r="CQ38" s="141">
        <v>263000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>
        <f>AB39</f>
        <v>0.3</v>
      </c>
      <c r="B39" s="203" t="s">
        <v>144</v>
      </c>
      <c r="C39" s="203"/>
      <c r="D39" s="203" t="s">
        <v>86</v>
      </c>
      <c r="E39" s="203" t="s">
        <v>145</v>
      </c>
      <c r="F39" s="203" t="s">
        <v>64</v>
      </c>
      <c r="G39" s="203" t="s">
        <v>69</v>
      </c>
      <c r="H39" s="90" t="s">
        <v>90</v>
      </c>
      <c r="I39" s="205" t="s">
        <v>146</v>
      </c>
      <c r="J39" s="188">
        <v>150000</v>
      </c>
      <c r="K39" s="81">
        <v>0</v>
      </c>
      <c r="L39" s="81">
        <v>0</v>
      </c>
      <c r="M39" s="81">
        <v>80</v>
      </c>
      <c r="N39" s="91">
        <v>4</v>
      </c>
      <c r="O39" s="92">
        <v>0</v>
      </c>
      <c r="P39" s="93">
        <f>N39+O39</f>
        <v>4</v>
      </c>
      <c r="Q39" s="82">
        <f>IFERROR(P39/M39,"-")</f>
        <v>0.05</v>
      </c>
      <c r="R39" s="81">
        <v>0</v>
      </c>
      <c r="S39" s="81">
        <v>0</v>
      </c>
      <c r="T39" s="82">
        <f>IFERROR(S39/(O39+P39),"-")</f>
        <v>0</v>
      </c>
      <c r="U39" s="182">
        <f>IFERROR(J39/SUM(P39:P40),"-")</f>
        <v>15000</v>
      </c>
      <c r="V39" s="84">
        <v>1</v>
      </c>
      <c r="W39" s="82">
        <f>IF(P39=0,"-",V39/P39)</f>
        <v>0.25</v>
      </c>
      <c r="X39" s="186">
        <v>33000</v>
      </c>
      <c r="Y39" s="187">
        <f>IFERROR(X39/P39,"-")</f>
        <v>8250</v>
      </c>
      <c r="Z39" s="187">
        <f>IFERROR(X39/V39,"-")</f>
        <v>33000</v>
      </c>
      <c r="AA39" s="188">
        <f>SUM(X39:X40)-SUM(J39:J40)</f>
        <v>-105000</v>
      </c>
      <c r="AB39" s="85">
        <f>SUM(X39:X40)/SUM(J39:J40)</f>
        <v>0.3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0.25</v>
      </c>
      <c r="AO39" s="100"/>
      <c r="AP39" s="102">
        <f>IFERROR(AP39/AM39,"-")</f>
        <v>0</v>
      </c>
      <c r="AQ39" s="103"/>
      <c r="AR39" s="104">
        <f>IFERROR(AQ39/AM39,"-")</f>
        <v>0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3</v>
      </c>
      <c r="BO39" s="120">
        <f>IF(P39=0,"",IF(BN39=0,"",(BN39/P39)))</f>
        <v>0.75</v>
      </c>
      <c r="BP39" s="121">
        <v>1</v>
      </c>
      <c r="BQ39" s="122">
        <f>IFERROR(BP39/BN39,"-")</f>
        <v>0.33333333333333</v>
      </c>
      <c r="BR39" s="123">
        <v>33000</v>
      </c>
      <c r="BS39" s="124">
        <f>IFERROR(BR39/BN39,"-")</f>
        <v>11000</v>
      </c>
      <c r="BT39" s="125"/>
      <c r="BU39" s="125"/>
      <c r="BV39" s="125">
        <v>1</v>
      </c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33000</v>
      </c>
      <c r="CQ39" s="141">
        <v>33000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147</v>
      </c>
      <c r="C40" s="203"/>
      <c r="D40" s="203" t="s">
        <v>86</v>
      </c>
      <c r="E40" s="203" t="s">
        <v>145</v>
      </c>
      <c r="F40" s="203" t="s">
        <v>78</v>
      </c>
      <c r="G40" s="203"/>
      <c r="H40" s="90"/>
      <c r="I40" s="90"/>
      <c r="J40" s="188"/>
      <c r="K40" s="81">
        <v>0</v>
      </c>
      <c r="L40" s="81">
        <v>0</v>
      </c>
      <c r="M40" s="81">
        <v>25</v>
      </c>
      <c r="N40" s="91">
        <v>6</v>
      </c>
      <c r="O40" s="92">
        <v>0</v>
      </c>
      <c r="P40" s="93">
        <f>N40+O40</f>
        <v>6</v>
      </c>
      <c r="Q40" s="82">
        <f>IFERROR(P40/M40,"-")</f>
        <v>0.24</v>
      </c>
      <c r="R40" s="81">
        <v>0</v>
      </c>
      <c r="S40" s="81">
        <v>1</v>
      </c>
      <c r="T40" s="82">
        <f>IFERROR(S40/(O40+P40),"-")</f>
        <v>0.16666666666667</v>
      </c>
      <c r="U40" s="182"/>
      <c r="V40" s="84">
        <v>1</v>
      </c>
      <c r="W40" s="82">
        <f>IF(P40=0,"-",V40/P40)</f>
        <v>0.16666666666667</v>
      </c>
      <c r="X40" s="186">
        <v>12000</v>
      </c>
      <c r="Y40" s="187">
        <f>IFERROR(X40/P40,"-")</f>
        <v>2000</v>
      </c>
      <c r="Z40" s="187">
        <f>IFERROR(X40/V40,"-")</f>
        <v>12000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2</v>
      </c>
      <c r="BF40" s="113">
        <f>IF(P40=0,"",IF(BE40=0,"",(BE40/P40)))</f>
        <v>0.33333333333333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2</v>
      </c>
      <c r="BO40" s="120">
        <f>IF(P40=0,"",IF(BN40=0,"",(BN40/P40)))</f>
        <v>0.33333333333333</v>
      </c>
      <c r="BP40" s="121">
        <v>1</v>
      </c>
      <c r="BQ40" s="122">
        <f>IFERROR(BP40/BN40,"-")</f>
        <v>0.5</v>
      </c>
      <c r="BR40" s="123">
        <v>12000</v>
      </c>
      <c r="BS40" s="124">
        <f>IFERROR(BR40/BN40,"-")</f>
        <v>6000</v>
      </c>
      <c r="BT40" s="125"/>
      <c r="BU40" s="125"/>
      <c r="BV40" s="125">
        <v>1</v>
      </c>
      <c r="BW40" s="126">
        <v>2</v>
      </c>
      <c r="BX40" s="127">
        <f>IF(P40=0,"",IF(BW40=0,"",(BW40/P40)))</f>
        <v>0.33333333333333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12000</v>
      </c>
      <c r="CQ40" s="141">
        <v>12000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</v>
      </c>
      <c r="B41" s="203" t="s">
        <v>148</v>
      </c>
      <c r="C41" s="203"/>
      <c r="D41" s="203" t="s">
        <v>62</v>
      </c>
      <c r="E41" s="203" t="s">
        <v>114</v>
      </c>
      <c r="F41" s="203" t="s">
        <v>88</v>
      </c>
      <c r="G41" s="203" t="s">
        <v>69</v>
      </c>
      <c r="H41" s="90" t="s">
        <v>90</v>
      </c>
      <c r="I41" s="205" t="s">
        <v>107</v>
      </c>
      <c r="J41" s="188">
        <v>150000</v>
      </c>
      <c r="K41" s="81">
        <v>0</v>
      </c>
      <c r="L41" s="81">
        <v>0</v>
      </c>
      <c r="M41" s="81">
        <v>39</v>
      </c>
      <c r="N41" s="91">
        <v>2</v>
      </c>
      <c r="O41" s="92">
        <v>0</v>
      </c>
      <c r="P41" s="93">
        <f>N41+O41</f>
        <v>2</v>
      </c>
      <c r="Q41" s="82">
        <f>IFERROR(P41/M41,"-")</f>
        <v>0.051282051282051</v>
      </c>
      <c r="R41" s="81">
        <v>0</v>
      </c>
      <c r="S41" s="81">
        <v>0</v>
      </c>
      <c r="T41" s="82">
        <f>IFERROR(S41/(O41+P41),"-")</f>
        <v>0</v>
      </c>
      <c r="U41" s="182">
        <f>IFERROR(J41/SUM(P41:P42),"-")</f>
        <v>37500</v>
      </c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>
        <f>SUM(X41:X42)-SUM(J41:J42)</f>
        <v>-150000</v>
      </c>
      <c r="AB41" s="85">
        <f>SUM(X41:X42)/SUM(J41:J42)</f>
        <v>0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1</v>
      </c>
      <c r="BO41" s="120">
        <f>IF(P41=0,"",IF(BN41=0,"",(BN41/P41)))</f>
        <v>0.5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149</v>
      </c>
      <c r="C42" s="203"/>
      <c r="D42" s="203" t="s">
        <v>62</v>
      </c>
      <c r="E42" s="203" t="s">
        <v>114</v>
      </c>
      <c r="F42" s="203" t="s">
        <v>78</v>
      </c>
      <c r="G42" s="203"/>
      <c r="H42" s="90"/>
      <c r="I42" s="90"/>
      <c r="J42" s="188"/>
      <c r="K42" s="81">
        <v>0</v>
      </c>
      <c r="L42" s="81">
        <v>0</v>
      </c>
      <c r="M42" s="81">
        <v>5</v>
      </c>
      <c r="N42" s="91">
        <v>2</v>
      </c>
      <c r="O42" s="92">
        <v>0</v>
      </c>
      <c r="P42" s="93">
        <f>N42+O42</f>
        <v>2</v>
      </c>
      <c r="Q42" s="82">
        <f>IFERROR(P42/M42,"-")</f>
        <v>0.4</v>
      </c>
      <c r="R42" s="81">
        <v>1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0.5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1</v>
      </c>
      <c r="BX42" s="127">
        <f>IF(P42=0,"",IF(BW42=0,"",(BW42/P42)))</f>
        <v>0.5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0.28333333333333</v>
      </c>
      <c r="B43" s="203" t="s">
        <v>150</v>
      </c>
      <c r="C43" s="203"/>
      <c r="D43" s="203" t="s">
        <v>103</v>
      </c>
      <c r="E43" s="203" t="s">
        <v>139</v>
      </c>
      <c r="F43" s="203" t="s">
        <v>64</v>
      </c>
      <c r="G43" s="203" t="s">
        <v>120</v>
      </c>
      <c r="H43" s="90" t="s">
        <v>66</v>
      </c>
      <c r="I43" s="90" t="s">
        <v>151</v>
      </c>
      <c r="J43" s="188">
        <v>120000</v>
      </c>
      <c r="K43" s="81">
        <v>0</v>
      </c>
      <c r="L43" s="81">
        <v>0</v>
      </c>
      <c r="M43" s="81">
        <v>54</v>
      </c>
      <c r="N43" s="91">
        <v>6</v>
      </c>
      <c r="O43" s="92">
        <v>0</v>
      </c>
      <c r="P43" s="93">
        <f>N43+O43</f>
        <v>6</v>
      </c>
      <c r="Q43" s="82">
        <f>IFERROR(P43/M43,"-")</f>
        <v>0.11111111111111</v>
      </c>
      <c r="R43" s="81">
        <v>0</v>
      </c>
      <c r="S43" s="81">
        <v>2</v>
      </c>
      <c r="T43" s="82">
        <f>IFERROR(S43/(O43+P43),"-")</f>
        <v>0.33333333333333</v>
      </c>
      <c r="U43" s="182">
        <f>IFERROR(J43/SUM(P43:P44),"-")</f>
        <v>10909.090909091</v>
      </c>
      <c r="V43" s="84">
        <v>3</v>
      </c>
      <c r="W43" s="82">
        <f>IF(P43=0,"-",V43/P43)</f>
        <v>0.5</v>
      </c>
      <c r="X43" s="186">
        <v>34000</v>
      </c>
      <c r="Y43" s="187">
        <f>IFERROR(X43/P43,"-")</f>
        <v>5666.6666666667</v>
      </c>
      <c r="Z43" s="187">
        <f>IFERROR(X43/V43,"-")</f>
        <v>11333.333333333</v>
      </c>
      <c r="AA43" s="188">
        <f>SUM(X43:X44)-SUM(J43:J44)</f>
        <v>-86000</v>
      </c>
      <c r="AB43" s="85">
        <f>SUM(X43:X44)/SUM(J43:J44)</f>
        <v>0.28333333333333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3</v>
      </c>
      <c r="BF43" s="113">
        <f>IF(P43=0,"",IF(BE43=0,"",(BE43/P43)))</f>
        <v>0.5</v>
      </c>
      <c r="BG43" s="112">
        <v>1</v>
      </c>
      <c r="BH43" s="114">
        <f>IFERROR(BG43/BE43,"-")</f>
        <v>0.33333333333333</v>
      </c>
      <c r="BI43" s="115">
        <v>8000</v>
      </c>
      <c r="BJ43" s="116">
        <f>IFERROR(BI43/BE43,"-")</f>
        <v>2666.6666666667</v>
      </c>
      <c r="BK43" s="117">
        <v>1</v>
      </c>
      <c r="BL43" s="117"/>
      <c r="BM43" s="117"/>
      <c r="BN43" s="119">
        <v>2</v>
      </c>
      <c r="BO43" s="120">
        <f>IF(P43=0,"",IF(BN43=0,"",(BN43/P43)))</f>
        <v>0.33333333333333</v>
      </c>
      <c r="BP43" s="121">
        <v>1</v>
      </c>
      <c r="BQ43" s="122">
        <f>IFERROR(BP43/BN43,"-")</f>
        <v>0.5</v>
      </c>
      <c r="BR43" s="123">
        <v>23000</v>
      </c>
      <c r="BS43" s="124">
        <f>IFERROR(BR43/BN43,"-")</f>
        <v>11500</v>
      </c>
      <c r="BT43" s="125"/>
      <c r="BU43" s="125"/>
      <c r="BV43" s="125">
        <v>1</v>
      </c>
      <c r="BW43" s="126">
        <v>1</v>
      </c>
      <c r="BX43" s="127">
        <f>IF(P43=0,"",IF(BW43=0,"",(BW43/P43)))</f>
        <v>0.16666666666667</v>
      </c>
      <c r="BY43" s="128">
        <v>1</v>
      </c>
      <c r="BZ43" s="129">
        <f>IFERROR(BY43/BW43,"-")</f>
        <v>1</v>
      </c>
      <c r="CA43" s="130">
        <v>3000</v>
      </c>
      <c r="CB43" s="131">
        <f>IFERROR(CA43/BW43,"-")</f>
        <v>3000</v>
      </c>
      <c r="CC43" s="132">
        <v>1</v>
      </c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3</v>
      </c>
      <c r="CP43" s="141">
        <v>34000</v>
      </c>
      <c r="CQ43" s="141">
        <v>23000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152</v>
      </c>
      <c r="C44" s="203"/>
      <c r="D44" s="203" t="s">
        <v>103</v>
      </c>
      <c r="E44" s="203" t="s">
        <v>139</v>
      </c>
      <c r="F44" s="203" t="s">
        <v>78</v>
      </c>
      <c r="G44" s="203"/>
      <c r="H44" s="90"/>
      <c r="I44" s="90"/>
      <c r="J44" s="188"/>
      <c r="K44" s="81">
        <v>0</v>
      </c>
      <c r="L44" s="81">
        <v>0</v>
      </c>
      <c r="M44" s="81">
        <v>12</v>
      </c>
      <c r="N44" s="91">
        <v>5</v>
      </c>
      <c r="O44" s="92">
        <v>0</v>
      </c>
      <c r="P44" s="93">
        <f>N44+O44</f>
        <v>5</v>
      </c>
      <c r="Q44" s="82">
        <f>IFERROR(P44/M44,"-")</f>
        <v>0.41666666666667</v>
      </c>
      <c r="R44" s="81">
        <v>0</v>
      </c>
      <c r="S44" s="81">
        <v>1</v>
      </c>
      <c r="T44" s="82">
        <f>IFERROR(S44/(O44+P44),"-")</f>
        <v>0.2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0.2</v>
      </c>
      <c r="AO44" s="100"/>
      <c r="AP44" s="102">
        <f>IFERROR(AP44/AM44,"-")</f>
        <v>0</v>
      </c>
      <c r="AQ44" s="103"/>
      <c r="AR44" s="104">
        <f>IFERROR(AQ44/AM44,"-")</f>
        <v>0</v>
      </c>
      <c r="AS44" s="105"/>
      <c r="AT44" s="105"/>
      <c r="AU44" s="105"/>
      <c r="AV44" s="106">
        <v>1</v>
      </c>
      <c r="AW44" s="107">
        <f>IF(P44=0,"",IF(AV44=0,"",(AV44/P44)))</f>
        <v>0.2</v>
      </c>
      <c r="AX44" s="106"/>
      <c r="AY44" s="108">
        <f>IFERROR(AX44/AV44,"-")</f>
        <v>0</v>
      </c>
      <c r="AZ44" s="109"/>
      <c r="BA44" s="110">
        <f>IFERROR(AZ44/AV44,"-")</f>
        <v>0</v>
      </c>
      <c r="BB44" s="111"/>
      <c r="BC44" s="111"/>
      <c r="BD44" s="111"/>
      <c r="BE44" s="112">
        <v>1</v>
      </c>
      <c r="BF44" s="113">
        <f>IF(P44=0,"",IF(BE44=0,"",(BE44/P44)))</f>
        <v>0.2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>
        <v>1</v>
      </c>
      <c r="BX44" s="127">
        <f>IF(P44=0,"",IF(BW44=0,"",(BW44/P44)))</f>
        <v>0.2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>
        <v>1</v>
      </c>
      <c r="CG44" s="134">
        <f>IF(P44=0,"",IF(CF44=0,"",(CF44/P44)))</f>
        <v>0.2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0.26666666666667</v>
      </c>
      <c r="B45" s="203" t="s">
        <v>153</v>
      </c>
      <c r="C45" s="203"/>
      <c r="D45" s="203" t="s">
        <v>86</v>
      </c>
      <c r="E45" s="203" t="s">
        <v>145</v>
      </c>
      <c r="F45" s="203" t="s">
        <v>88</v>
      </c>
      <c r="G45" s="203" t="s">
        <v>120</v>
      </c>
      <c r="H45" s="90" t="s">
        <v>66</v>
      </c>
      <c r="I45" s="90" t="s">
        <v>154</v>
      </c>
      <c r="J45" s="188">
        <v>120000</v>
      </c>
      <c r="K45" s="81">
        <v>0</v>
      </c>
      <c r="L45" s="81">
        <v>0</v>
      </c>
      <c r="M45" s="81">
        <v>74</v>
      </c>
      <c r="N45" s="91">
        <v>5</v>
      </c>
      <c r="O45" s="92">
        <v>0</v>
      </c>
      <c r="P45" s="93">
        <f>N45+O45</f>
        <v>5</v>
      </c>
      <c r="Q45" s="82">
        <f>IFERROR(P45/M45,"-")</f>
        <v>0.067567567567568</v>
      </c>
      <c r="R45" s="81">
        <v>0</v>
      </c>
      <c r="S45" s="81">
        <v>2</v>
      </c>
      <c r="T45" s="82">
        <f>IFERROR(S45/(O45+P45),"-")</f>
        <v>0.4</v>
      </c>
      <c r="U45" s="182">
        <f>IFERROR(J45/SUM(P45:P46),"-")</f>
        <v>8000</v>
      </c>
      <c r="V45" s="84">
        <v>1</v>
      </c>
      <c r="W45" s="82">
        <f>IF(P45=0,"-",V45/P45)</f>
        <v>0.2</v>
      </c>
      <c r="X45" s="186">
        <v>14000</v>
      </c>
      <c r="Y45" s="187">
        <f>IFERROR(X45/P45,"-")</f>
        <v>2800</v>
      </c>
      <c r="Z45" s="187">
        <f>IFERROR(X45/V45,"-")</f>
        <v>14000</v>
      </c>
      <c r="AA45" s="188">
        <f>SUM(X45:X46)-SUM(J45:J46)</f>
        <v>-88000</v>
      </c>
      <c r="AB45" s="85">
        <f>SUM(X45:X46)/SUM(J45:J46)</f>
        <v>0.26666666666667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3</v>
      </c>
      <c r="BF45" s="113">
        <f>IF(P45=0,"",IF(BE45=0,"",(BE45/P45)))</f>
        <v>0.6</v>
      </c>
      <c r="BG45" s="112">
        <v>1</v>
      </c>
      <c r="BH45" s="114">
        <f>IFERROR(BG45/BE45,"-")</f>
        <v>0.33333333333333</v>
      </c>
      <c r="BI45" s="115">
        <v>14000</v>
      </c>
      <c r="BJ45" s="116">
        <f>IFERROR(BI45/BE45,"-")</f>
        <v>4666.6666666667</v>
      </c>
      <c r="BK45" s="117"/>
      <c r="BL45" s="117"/>
      <c r="BM45" s="117">
        <v>1</v>
      </c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2</v>
      </c>
      <c r="BX45" s="127">
        <f>IF(P45=0,"",IF(BW45=0,"",(BW45/P45)))</f>
        <v>0.4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14000</v>
      </c>
      <c r="CQ45" s="141">
        <v>14000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155</v>
      </c>
      <c r="C46" s="203"/>
      <c r="D46" s="203" t="s">
        <v>86</v>
      </c>
      <c r="E46" s="203" t="s">
        <v>145</v>
      </c>
      <c r="F46" s="203" t="s">
        <v>78</v>
      </c>
      <c r="G46" s="203"/>
      <c r="H46" s="90"/>
      <c r="I46" s="90"/>
      <c r="J46" s="188"/>
      <c r="K46" s="81">
        <v>0</v>
      </c>
      <c r="L46" s="81">
        <v>0</v>
      </c>
      <c r="M46" s="81">
        <v>10</v>
      </c>
      <c r="N46" s="91">
        <v>10</v>
      </c>
      <c r="O46" s="92">
        <v>0</v>
      </c>
      <c r="P46" s="93">
        <f>N46+O46</f>
        <v>10</v>
      </c>
      <c r="Q46" s="82">
        <f>IFERROR(P46/M46,"-")</f>
        <v>1</v>
      </c>
      <c r="R46" s="81">
        <v>0</v>
      </c>
      <c r="S46" s="81">
        <v>1</v>
      </c>
      <c r="T46" s="82">
        <f>IFERROR(S46/(O46+P46),"-")</f>
        <v>0.1</v>
      </c>
      <c r="U46" s="182"/>
      <c r="V46" s="84">
        <v>2</v>
      </c>
      <c r="W46" s="82">
        <f>IF(P46=0,"-",V46/P46)</f>
        <v>0.2</v>
      </c>
      <c r="X46" s="186">
        <v>18000</v>
      </c>
      <c r="Y46" s="187">
        <f>IFERROR(X46/P46,"-")</f>
        <v>1800</v>
      </c>
      <c r="Z46" s="187">
        <f>IFERROR(X46/V46,"-")</f>
        <v>9000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3</v>
      </c>
      <c r="BF46" s="113">
        <f>IF(P46=0,"",IF(BE46=0,"",(BE46/P46)))</f>
        <v>0.3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5</v>
      </c>
      <c r="BO46" s="120">
        <f>IF(P46=0,"",IF(BN46=0,"",(BN46/P46)))</f>
        <v>0.5</v>
      </c>
      <c r="BP46" s="121">
        <v>2</v>
      </c>
      <c r="BQ46" s="122">
        <f>IFERROR(BP46/BN46,"-")</f>
        <v>0.4</v>
      </c>
      <c r="BR46" s="123">
        <v>18000</v>
      </c>
      <c r="BS46" s="124">
        <f>IFERROR(BR46/BN46,"-")</f>
        <v>3600</v>
      </c>
      <c r="BT46" s="125">
        <v>1</v>
      </c>
      <c r="BU46" s="125">
        <v>1</v>
      </c>
      <c r="BV46" s="125"/>
      <c r="BW46" s="126">
        <v>1</v>
      </c>
      <c r="BX46" s="127">
        <f>IF(P46=0,"",IF(BW46=0,"",(BW46/P46)))</f>
        <v>0.1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>
        <v>1</v>
      </c>
      <c r="CG46" s="134">
        <f>IF(P46=0,"",IF(CF46=0,"",(CF46/P46)))</f>
        <v>0.1</v>
      </c>
      <c r="CH46" s="135"/>
      <c r="CI46" s="136">
        <f>IFERROR(CH46/CF46,"-")</f>
        <v>0</v>
      </c>
      <c r="CJ46" s="137"/>
      <c r="CK46" s="138">
        <f>IFERROR(CJ46/CF46,"-")</f>
        <v>0</v>
      </c>
      <c r="CL46" s="139"/>
      <c r="CM46" s="139"/>
      <c r="CN46" s="139"/>
      <c r="CO46" s="140">
        <v>2</v>
      </c>
      <c r="CP46" s="141">
        <v>18000</v>
      </c>
      <c r="CQ46" s="141">
        <v>15000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2.3866666666667</v>
      </c>
      <c r="B47" s="203" t="s">
        <v>156</v>
      </c>
      <c r="C47" s="203"/>
      <c r="D47" s="203" t="s">
        <v>157</v>
      </c>
      <c r="E47" s="203" t="s">
        <v>119</v>
      </c>
      <c r="F47" s="203" t="s">
        <v>64</v>
      </c>
      <c r="G47" s="203" t="s">
        <v>158</v>
      </c>
      <c r="H47" s="90" t="s">
        <v>90</v>
      </c>
      <c r="I47" s="205" t="s">
        <v>159</v>
      </c>
      <c r="J47" s="188">
        <v>300000</v>
      </c>
      <c r="K47" s="81">
        <v>0</v>
      </c>
      <c r="L47" s="81">
        <v>0</v>
      </c>
      <c r="M47" s="81">
        <v>102</v>
      </c>
      <c r="N47" s="91">
        <v>6</v>
      </c>
      <c r="O47" s="92">
        <v>0</v>
      </c>
      <c r="P47" s="93">
        <f>N47+O47</f>
        <v>6</v>
      </c>
      <c r="Q47" s="82">
        <f>IFERROR(P47/M47,"-")</f>
        <v>0.058823529411765</v>
      </c>
      <c r="R47" s="81">
        <v>0</v>
      </c>
      <c r="S47" s="81">
        <v>3</v>
      </c>
      <c r="T47" s="82">
        <f>IFERROR(S47/(O47+P47),"-")</f>
        <v>0.5</v>
      </c>
      <c r="U47" s="182">
        <f>IFERROR(J47/SUM(P47:P48),"-")</f>
        <v>15789.473684211</v>
      </c>
      <c r="V47" s="84">
        <v>1</v>
      </c>
      <c r="W47" s="82">
        <f>IF(P47=0,"-",V47/P47)</f>
        <v>0.16666666666667</v>
      </c>
      <c r="X47" s="186">
        <v>8000</v>
      </c>
      <c r="Y47" s="187">
        <f>IFERROR(X47/P47,"-")</f>
        <v>1333.3333333333</v>
      </c>
      <c r="Z47" s="187">
        <f>IFERROR(X47/V47,"-")</f>
        <v>8000</v>
      </c>
      <c r="AA47" s="188">
        <f>SUM(X47:X48)-SUM(J47:J48)</f>
        <v>416000</v>
      </c>
      <c r="AB47" s="85">
        <f>SUM(X47:X48)/SUM(J47:J48)</f>
        <v>2.3866666666667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5</v>
      </c>
      <c r="BO47" s="120">
        <f>IF(P47=0,"",IF(BN47=0,"",(BN47/P47)))</f>
        <v>0.83333333333333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1</v>
      </c>
      <c r="BX47" s="127">
        <f>IF(P47=0,"",IF(BW47=0,"",(BW47/P47)))</f>
        <v>0.16666666666667</v>
      </c>
      <c r="BY47" s="128">
        <v>1</v>
      </c>
      <c r="BZ47" s="129">
        <f>IFERROR(BY47/BW47,"-")</f>
        <v>1</v>
      </c>
      <c r="CA47" s="130">
        <v>8000</v>
      </c>
      <c r="CB47" s="131">
        <f>IFERROR(CA47/BW47,"-")</f>
        <v>8000</v>
      </c>
      <c r="CC47" s="132"/>
      <c r="CD47" s="132">
        <v>1</v>
      </c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8000</v>
      </c>
      <c r="CQ47" s="141">
        <v>8000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160</v>
      </c>
      <c r="C48" s="203"/>
      <c r="D48" s="203" t="s">
        <v>157</v>
      </c>
      <c r="E48" s="203" t="s">
        <v>119</v>
      </c>
      <c r="F48" s="203" t="s">
        <v>78</v>
      </c>
      <c r="G48" s="203"/>
      <c r="H48" s="90"/>
      <c r="I48" s="90"/>
      <c r="J48" s="188"/>
      <c r="K48" s="81">
        <v>0</v>
      </c>
      <c r="L48" s="81">
        <v>0</v>
      </c>
      <c r="M48" s="81">
        <v>24</v>
      </c>
      <c r="N48" s="91">
        <v>13</v>
      </c>
      <c r="O48" s="92">
        <v>0</v>
      </c>
      <c r="P48" s="93">
        <f>N48+O48</f>
        <v>13</v>
      </c>
      <c r="Q48" s="82">
        <f>IFERROR(P48/M48,"-")</f>
        <v>0.54166666666667</v>
      </c>
      <c r="R48" s="81">
        <v>2</v>
      </c>
      <c r="S48" s="81">
        <v>4</v>
      </c>
      <c r="T48" s="82">
        <f>IFERROR(S48/(O48+P48),"-")</f>
        <v>0.30769230769231</v>
      </c>
      <c r="U48" s="182"/>
      <c r="V48" s="84">
        <v>5</v>
      </c>
      <c r="W48" s="82">
        <f>IF(P48=0,"-",V48/P48)</f>
        <v>0.38461538461538</v>
      </c>
      <c r="X48" s="186">
        <v>708000</v>
      </c>
      <c r="Y48" s="187">
        <f>IFERROR(X48/P48,"-")</f>
        <v>54461.538461538</v>
      </c>
      <c r="Z48" s="187">
        <f>IFERROR(X48/V48,"-")</f>
        <v>141600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1</v>
      </c>
      <c r="AW48" s="107">
        <f>IF(P48=0,"",IF(AV48=0,"",(AV48/P48)))</f>
        <v>0.076923076923077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1</v>
      </c>
      <c r="BF48" s="113">
        <f>IF(P48=0,"",IF(BE48=0,"",(BE48/P48)))</f>
        <v>0.076923076923077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5</v>
      </c>
      <c r="BO48" s="120">
        <f>IF(P48=0,"",IF(BN48=0,"",(BN48/P48)))</f>
        <v>0.38461538461538</v>
      </c>
      <c r="BP48" s="121">
        <v>2</v>
      </c>
      <c r="BQ48" s="122">
        <f>IFERROR(BP48/BN48,"-")</f>
        <v>0.4</v>
      </c>
      <c r="BR48" s="123">
        <v>83000</v>
      </c>
      <c r="BS48" s="124">
        <f>IFERROR(BR48/BN48,"-")</f>
        <v>16600</v>
      </c>
      <c r="BT48" s="125">
        <v>1</v>
      </c>
      <c r="BU48" s="125"/>
      <c r="BV48" s="125">
        <v>1</v>
      </c>
      <c r="BW48" s="126">
        <v>5</v>
      </c>
      <c r="BX48" s="127">
        <f>IF(P48=0,"",IF(BW48=0,"",(BW48/P48)))</f>
        <v>0.38461538461538</v>
      </c>
      <c r="BY48" s="128">
        <v>2</v>
      </c>
      <c r="BZ48" s="129">
        <f>IFERROR(BY48/BW48,"-")</f>
        <v>0.4</v>
      </c>
      <c r="CA48" s="130">
        <v>610000</v>
      </c>
      <c r="CB48" s="131">
        <f>IFERROR(CA48/BW48,"-")</f>
        <v>122000</v>
      </c>
      <c r="CC48" s="132">
        <v>1</v>
      </c>
      <c r="CD48" s="132"/>
      <c r="CE48" s="132">
        <v>1</v>
      </c>
      <c r="CF48" s="133">
        <v>1</v>
      </c>
      <c r="CG48" s="134">
        <f>IF(P48=0,"",IF(CF48=0,"",(CF48/P48)))</f>
        <v>0.076923076923077</v>
      </c>
      <c r="CH48" s="135">
        <v>1</v>
      </c>
      <c r="CI48" s="136">
        <f>IFERROR(CH48/CF48,"-")</f>
        <v>1</v>
      </c>
      <c r="CJ48" s="137">
        <v>15000</v>
      </c>
      <c r="CK48" s="138">
        <f>IFERROR(CJ48/CF48,"-")</f>
        <v>15000</v>
      </c>
      <c r="CL48" s="139"/>
      <c r="CM48" s="139"/>
      <c r="CN48" s="139">
        <v>1</v>
      </c>
      <c r="CO48" s="140">
        <v>5</v>
      </c>
      <c r="CP48" s="141">
        <v>708000</v>
      </c>
      <c r="CQ48" s="141">
        <v>605000</v>
      </c>
      <c r="CR48" s="141"/>
      <c r="CS48" s="142" t="str">
        <f>IF(AND(CQ48=0,CR48=0),"",IF(AND(CQ48&lt;=100000,CR48&lt;=100000),"",IF(CQ48/CP48&gt;0.7,"男高",IF(CR48/CP48&gt;0.7,"女高",""))))</f>
        <v>男高</v>
      </c>
    </row>
    <row r="49" spans="1:98">
      <c r="A49" s="80">
        <f>AB49</f>
        <v>1.1244444444444</v>
      </c>
      <c r="B49" s="203" t="s">
        <v>161</v>
      </c>
      <c r="C49" s="203"/>
      <c r="D49" s="203" t="s">
        <v>62</v>
      </c>
      <c r="E49" s="203" t="s">
        <v>99</v>
      </c>
      <c r="F49" s="203" t="s">
        <v>64</v>
      </c>
      <c r="G49" s="203" t="s">
        <v>162</v>
      </c>
      <c r="H49" s="90" t="s">
        <v>90</v>
      </c>
      <c r="I49" s="90" t="s">
        <v>163</v>
      </c>
      <c r="J49" s="188">
        <v>225000</v>
      </c>
      <c r="K49" s="81">
        <v>0</v>
      </c>
      <c r="L49" s="81">
        <v>0</v>
      </c>
      <c r="M49" s="81">
        <v>42</v>
      </c>
      <c r="N49" s="91">
        <v>3</v>
      </c>
      <c r="O49" s="92">
        <v>0</v>
      </c>
      <c r="P49" s="93">
        <f>N49+O49</f>
        <v>3</v>
      </c>
      <c r="Q49" s="82">
        <f>IFERROR(P49/M49,"-")</f>
        <v>0.071428571428571</v>
      </c>
      <c r="R49" s="81">
        <v>0</v>
      </c>
      <c r="S49" s="81">
        <v>3</v>
      </c>
      <c r="T49" s="82">
        <f>IFERROR(S49/(O49+P49),"-")</f>
        <v>1</v>
      </c>
      <c r="U49" s="182">
        <f>IFERROR(J49/SUM(P49:P50),"-")</f>
        <v>17307.692307692</v>
      </c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>
        <f>SUM(X49:X50)-SUM(J49:J50)</f>
        <v>28000</v>
      </c>
      <c r="AB49" s="85">
        <f>SUM(X49:X50)/SUM(J49:J50)</f>
        <v>1.1244444444444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2</v>
      </c>
      <c r="BF49" s="113">
        <f>IF(P49=0,"",IF(BE49=0,"",(BE49/P49)))</f>
        <v>0.66666666666667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>
        <v>1</v>
      </c>
      <c r="BX49" s="127">
        <f>IF(P49=0,"",IF(BW49=0,"",(BW49/P49)))</f>
        <v>0.33333333333333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164</v>
      </c>
      <c r="C50" s="203"/>
      <c r="D50" s="203" t="s">
        <v>62</v>
      </c>
      <c r="E50" s="203" t="s">
        <v>99</v>
      </c>
      <c r="F50" s="203" t="s">
        <v>78</v>
      </c>
      <c r="G50" s="203"/>
      <c r="H50" s="90"/>
      <c r="I50" s="90"/>
      <c r="J50" s="188"/>
      <c r="K50" s="81">
        <v>0</v>
      </c>
      <c r="L50" s="81">
        <v>0</v>
      </c>
      <c r="M50" s="81">
        <v>30</v>
      </c>
      <c r="N50" s="91">
        <v>10</v>
      </c>
      <c r="O50" s="92">
        <v>0</v>
      </c>
      <c r="P50" s="93">
        <f>N50+O50</f>
        <v>10</v>
      </c>
      <c r="Q50" s="82">
        <f>IFERROR(P50/M50,"-")</f>
        <v>0.33333333333333</v>
      </c>
      <c r="R50" s="81">
        <v>1</v>
      </c>
      <c r="S50" s="81">
        <v>2</v>
      </c>
      <c r="T50" s="82">
        <f>IFERROR(S50/(O50+P50),"-")</f>
        <v>0.2</v>
      </c>
      <c r="U50" s="182"/>
      <c r="V50" s="84">
        <v>2</v>
      </c>
      <c r="W50" s="82">
        <f>IF(P50=0,"-",V50/P50)</f>
        <v>0.2</v>
      </c>
      <c r="X50" s="186">
        <v>253000</v>
      </c>
      <c r="Y50" s="187">
        <f>IFERROR(X50/P50,"-")</f>
        <v>25300</v>
      </c>
      <c r="Z50" s="187">
        <f>IFERROR(X50/V50,"-")</f>
        <v>126500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2</v>
      </c>
      <c r="BF50" s="113">
        <f>IF(P50=0,"",IF(BE50=0,"",(BE50/P50)))</f>
        <v>0.2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5</v>
      </c>
      <c r="BO50" s="120">
        <f>IF(P50=0,"",IF(BN50=0,"",(BN50/P50)))</f>
        <v>0.5</v>
      </c>
      <c r="BP50" s="121">
        <v>1</v>
      </c>
      <c r="BQ50" s="122">
        <f>IFERROR(BP50/BN50,"-")</f>
        <v>0.2</v>
      </c>
      <c r="BR50" s="123">
        <v>5000</v>
      </c>
      <c r="BS50" s="124">
        <f>IFERROR(BR50/BN50,"-")</f>
        <v>1000</v>
      </c>
      <c r="BT50" s="125">
        <v>1</v>
      </c>
      <c r="BU50" s="125"/>
      <c r="BV50" s="125"/>
      <c r="BW50" s="126">
        <v>3</v>
      </c>
      <c r="BX50" s="127">
        <f>IF(P50=0,"",IF(BW50=0,"",(BW50/P50)))</f>
        <v>0.3</v>
      </c>
      <c r="BY50" s="128">
        <v>1</v>
      </c>
      <c r="BZ50" s="129">
        <f>IFERROR(BY50/BW50,"-")</f>
        <v>0.33333333333333</v>
      </c>
      <c r="CA50" s="130">
        <v>248000</v>
      </c>
      <c r="CB50" s="131">
        <f>IFERROR(CA50/BW50,"-")</f>
        <v>82666.666666667</v>
      </c>
      <c r="CC50" s="132"/>
      <c r="CD50" s="132"/>
      <c r="CE50" s="132">
        <v>1</v>
      </c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2</v>
      </c>
      <c r="CP50" s="141">
        <v>253000</v>
      </c>
      <c r="CQ50" s="141">
        <v>248000</v>
      </c>
      <c r="CR50" s="141"/>
      <c r="CS50" s="142" t="str">
        <f>IF(AND(CQ50=0,CR50=0),"",IF(AND(CQ50&lt;=100000,CR50&lt;=100000),"",IF(CQ50/CP50&gt;0.7,"男高",IF(CR50/CP50&gt;0.7,"女高",""))))</f>
        <v>男高</v>
      </c>
    </row>
    <row r="51" spans="1:98">
      <c r="A51" s="80">
        <f>AB51</f>
        <v>1.0363636363636</v>
      </c>
      <c r="B51" s="203" t="s">
        <v>165</v>
      </c>
      <c r="C51" s="203"/>
      <c r="D51" s="203" t="s">
        <v>93</v>
      </c>
      <c r="E51" s="203" t="s">
        <v>94</v>
      </c>
      <c r="F51" s="203" t="s">
        <v>88</v>
      </c>
      <c r="G51" s="203" t="s">
        <v>166</v>
      </c>
      <c r="H51" s="90" t="s">
        <v>90</v>
      </c>
      <c r="I51" s="90" t="s">
        <v>167</v>
      </c>
      <c r="J51" s="188">
        <v>110000</v>
      </c>
      <c r="K51" s="81">
        <v>0</v>
      </c>
      <c r="L51" s="81">
        <v>0</v>
      </c>
      <c r="M51" s="81">
        <v>46</v>
      </c>
      <c r="N51" s="91">
        <v>4</v>
      </c>
      <c r="O51" s="92">
        <v>0</v>
      </c>
      <c r="P51" s="93">
        <f>N51+O51</f>
        <v>4</v>
      </c>
      <c r="Q51" s="82">
        <f>IFERROR(P51/M51,"-")</f>
        <v>0.08695652173913</v>
      </c>
      <c r="R51" s="81">
        <v>0</v>
      </c>
      <c r="S51" s="81">
        <v>0</v>
      </c>
      <c r="T51" s="82">
        <f>IFERROR(S51/(O51+P51),"-")</f>
        <v>0</v>
      </c>
      <c r="U51" s="182">
        <f>IFERROR(J51/SUM(P51:P52),"-")</f>
        <v>10000</v>
      </c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>
        <f>SUM(X51:X52)-SUM(J51:J52)</f>
        <v>4000</v>
      </c>
      <c r="AB51" s="85">
        <f>SUM(X51:X52)/SUM(J51:J52)</f>
        <v>1.0363636363636</v>
      </c>
      <c r="AC51" s="79"/>
      <c r="AD51" s="94">
        <v>1</v>
      </c>
      <c r="AE51" s="95">
        <f>IF(P51=0,"",IF(AD51=0,"",(AD51/P51)))</f>
        <v>0.25</v>
      </c>
      <c r="AF51" s="94"/>
      <c r="AG51" s="96">
        <f>IFERROR(AF51/AD51,"-")</f>
        <v>0</v>
      </c>
      <c r="AH51" s="97"/>
      <c r="AI51" s="98">
        <f>IFERROR(AH51/AD51,"-")</f>
        <v>0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0.25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1</v>
      </c>
      <c r="BO51" s="120">
        <f>IF(P51=0,"",IF(BN51=0,"",(BN51/P51)))</f>
        <v>0.25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1</v>
      </c>
      <c r="BX51" s="127">
        <f>IF(P51=0,"",IF(BW51=0,"",(BW51/P51)))</f>
        <v>0.25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168</v>
      </c>
      <c r="C52" s="203"/>
      <c r="D52" s="203" t="s">
        <v>93</v>
      </c>
      <c r="E52" s="203" t="s">
        <v>94</v>
      </c>
      <c r="F52" s="203" t="s">
        <v>78</v>
      </c>
      <c r="G52" s="203"/>
      <c r="H52" s="90"/>
      <c r="I52" s="90"/>
      <c r="J52" s="188"/>
      <c r="K52" s="81">
        <v>0</v>
      </c>
      <c r="L52" s="81">
        <v>0</v>
      </c>
      <c r="M52" s="81">
        <v>13</v>
      </c>
      <c r="N52" s="91">
        <v>7</v>
      </c>
      <c r="O52" s="92">
        <v>0</v>
      </c>
      <c r="P52" s="93">
        <f>N52+O52</f>
        <v>7</v>
      </c>
      <c r="Q52" s="82">
        <f>IFERROR(P52/M52,"-")</f>
        <v>0.53846153846154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2</v>
      </c>
      <c r="W52" s="82">
        <f>IF(P52=0,"-",V52/P52)</f>
        <v>0.28571428571429</v>
      </c>
      <c r="X52" s="186">
        <v>114000</v>
      </c>
      <c r="Y52" s="187">
        <f>IFERROR(X52/P52,"-")</f>
        <v>16285.714285714</v>
      </c>
      <c r="Z52" s="187">
        <f>IFERROR(X52/V52,"-")</f>
        <v>57000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0.14285714285714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4</v>
      </c>
      <c r="BO52" s="120">
        <f>IF(P52=0,"",IF(BN52=0,"",(BN52/P52)))</f>
        <v>0.57142857142857</v>
      </c>
      <c r="BP52" s="121">
        <v>1</v>
      </c>
      <c r="BQ52" s="122">
        <f>IFERROR(BP52/BN52,"-")</f>
        <v>0.25</v>
      </c>
      <c r="BR52" s="123">
        <v>16000</v>
      </c>
      <c r="BS52" s="124">
        <f>IFERROR(BR52/BN52,"-")</f>
        <v>4000</v>
      </c>
      <c r="BT52" s="125"/>
      <c r="BU52" s="125"/>
      <c r="BV52" s="125">
        <v>1</v>
      </c>
      <c r="BW52" s="126">
        <v>1</v>
      </c>
      <c r="BX52" s="127">
        <f>IF(P52=0,"",IF(BW52=0,"",(BW52/P52)))</f>
        <v>0.14285714285714</v>
      </c>
      <c r="BY52" s="128">
        <v>1</v>
      </c>
      <c r="BZ52" s="129">
        <f>IFERROR(BY52/BW52,"-")</f>
        <v>1</v>
      </c>
      <c r="CA52" s="130">
        <v>98000</v>
      </c>
      <c r="CB52" s="131">
        <f>IFERROR(CA52/BW52,"-")</f>
        <v>98000</v>
      </c>
      <c r="CC52" s="132"/>
      <c r="CD52" s="132"/>
      <c r="CE52" s="132">
        <v>1</v>
      </c>
      <c r="CF52" s="133">
        <v>1</v>
      </c>
      <c r="CG52" s="134">
        <f>IF(P52=0,"",IF(CF52=0,"",(CF52/P52)))</f>
        <v>0.14285714285714</v>
      </c>
      <c r="CH52" s="135"/>
      <c r="CI52" s="136">
        <f>IFERROR(CH52/CF52,"-")</f>
        <v>0</v>
      </c>
      <c r="CJ52" s="137"/>
      <c r="CK52" s="138">
        <f>IFERROR(CJ52/CF52,"-")</f>
        <v>0</v>
      </c>
      <c r="CL52" s="139"/>
      <c r="CM52" s="139"/>
      <c r="CN52" s="139"/>
      <c r="CO52" s="140">
        <v>2</v>
      </c>
      <c r="CP52" s="141">
        <v>114000</v>
      </c>
      <c r="CQ52" s="141">
        <v>98000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0.86923076923077</v>
      </c>
      <c r="B53" s="203" t="s">
        <v>169</v>
      </c>
      <c r="C53" s="203"/>
      <c r="D53" s="203" t="s">
        <v>62</v>
      </c>
      <c r="E53" s="203" t="s">
        <v>99</v>
      </c>
      <c r="F53" s="203" t="s">
        <v>88</v>
      </c>
      <c r="G53" s="203" t="s">
        <v>170</v>
      </c>
      <c r="H53" s="90" t="s">
        <v>90</v>
      </c>
      <c r="I53" s="204" t="s">
        <v>70</v>
      </c>
      <c r="J53" s="188">
        <v>130000</v>
      </c>
      <c r="K53" s="81">
        <v>0</v>
      </c>
      <c r="L53" s="81">
        <v>0</v>
      </c>
      <c r="M53" s="81">
        <v>51</v>
      </c>
      <c r="N53" s="91">
        <v>8</v>
      </c>
      <c r="O53" s="92">
        <v>0</v>
      </c>
      <c r="P53" s="93">
        <f>N53+O53</f>
        <v>8</v>
      </c>
      <c r="Q53" s="82">
        <f>IFERROR(P53/M53,"-")</f>
        <v>0.15686274509804</v>
      </c>
      <c r="R53" s="81">
        <v>0</v>
      </c>
      <c r="S53" s="81">
        <v>1</v>
      </c>
      <c r="T53" s="82">
        <f>IFERROR(S53/(O53+P53),"-")</f>
        <v>0.125</v>
      </c>
      <c r="U53" s="182">
        <f>IFERROR(J53/SUM(P53:P54),"-")</f>
        <v>8125</v>
      </c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>
        <f>SUM(X53:X54)-SUM(J53:J54)</f>
        <v>-17000</v>
      </c>
      <c r="AB53" s="85">
        <f>SUM(X53:X54)/SUM(J53:J54)</f>
        <v>0.86923076923077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>
        <v>1</v>
      </c>
      <c r="AW53" s="107">
        <f>IF(P53=0,"",IF(AV53=0,"",(AV53/P53)))</f>
        <v>0.125</v>
      </c>
      <c r="AX53" s="106"/>
      <c r="AY53" s="108">
        <f>IFERROR(AX53/AV53,"-")</f>
        <v>0</v>
      </c>
      <c r="AZ53" s="109"/>
      <c r="BA53" s="110">
        <f>IFERROR(AZ53/AV53,"-")</f>
        <v>0</v>
      </c>
      <c r="BB53" s="111"/>
      <c r="BC53" s="111"/>
      <c r="BD53" s="111"/>
      <c r="BE53" s="112">
        <v>1</v>
      </c>
      <c r="BF53" s="113">
        <f>IF(P53=0,"",IF(BE53=0,"",(BE53/P53)))</f>
        <v>0.125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5</v>
      </c>
      <c r="BO53" s="120">
        <f>IF(P53=0,"",IF(BN53=0,"",(BN53/P53)))</f>
        <v>0.625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1</v>
      </c>
      <c r="BX53" s="127">
        <f>IF(P53=0,"",IF(BW53=0,"",(BW53/P53)))</f>
        <v>0.125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171</v>
      </c>
      <c r="C54" s="203"/>
      <c r="D54" s="203" t="s">
        <v>62</v>
      </c>
      <c r="E54" s="203" t="s">
        <v>99</v>
      </c>
      <c r="F54" s="203" t="s">
        <v>78</v>
      </c>
      <c r="G54" s="203"/>
      <c r="H54" s="90"/>
      <c r="I54" s="90"/>
      <c r="J54" s="188"/>
      <c r="K54" s="81">
        <v>0</v>
      </c>
      <c r="L54" s="81">
        <v>0</v>
      </c>
      <c r="M54" s="81">
        <v>13</v>
      </c>
      <c r="N54" s="91">
        <v>8</v>
      </c>
      <c r="O54" s="92">
        <v>0</v>
      </c>
      <c r="P54" s="93">
        <f>N54+O54</f>
        <v>8</v>
      </c>
      <c r="Q54" s="82">
        <f>IFERROR(P54/M54,"-")</f>
        <v>0.61538461538462</v>
      </c>
      <c r="R54" s="81">
        <v>1</v>
      </c>
      <c r="S54" s="81">
        <v>2</v>
      </c>
      <c r="T54" s="82">
        <f>IFERROR(S54/(O54+P54),"-")</f>
        <v>0.25</v>
      </c>
      <c r="U54" s="182"/>
      <c r="V54" s="84">
        <v>2</v>
      </c>
      <c r="W54" s="82">
        <f>IF(P54=0,"-",V54/P54)</f>
        <v>0.25</v>
      </c>
      <c r="X54" s="186">
        <v>113000</v>
      </c>
      <c r="Y54" s="187">
        <f>IFERROR(X54/P54,"-")</f>
        <v>14125</v>
      </c>
      <c r="Z54" s="187">
        <f>IFERROR(X54/V54,"-")</f>
        <v>56500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0.125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2</v>
      </c>
      <c r="BO54" s="120">
        <f>IF(P54=0,"",IF(BN54=0,"",(BN54/P54)))</f>
        <v>0.25</v>
      </c>
      <c r="BP54" s="121">
        <v>1</v>
      </c>
      <c r="BQ54" s="122">
        <f>IFERROR(BP54/BN54,"-")</f>
        <v>0.5</v>
      </c>
      <c r="BR54" s="123">
        <v>3000</v>
      </c>
      <c r="BS54" s="124">
        <f>IFERROR(BR54/BN54,"-")</f>
        <v>1500</v>
      </c>
      <c r="BT54" s="125">
        <v>1</v>
      </c>
      <c r="BU54" s="125"/>
      <c r="BV54" s="125"/>
      <c r="BW54" s="126">
        <v>3</v>
      </c>
      <c r="BX54" s="127">
        <f>IF(P54=0,"",IF(BW54=0,"",(BW54/P54)))</f>
        <v>0.375</v>
      </c>
      <c r="BY54" s="128">
        <v>1</v>
      </c>
      <c r="BZ54" s="129">
        <f>IFERROR(BY54/BW54,"-")</f>
        <v>0.33333333333333</v>
      </c>
      <c r="CA54" s="130">
        <v>110000</v>
      </c>
      <c r="CB54" s="131">
        <f>IFERROR(CA54/BW54,"-")</f>
        <v>36666.666666667</v>
      </c>
      <c r="CC54" s="132"/>
      <c r="CD54" s="132"/>
      <c r="CE54" s="132">
        <v>1</v>
      </c>
      <c r="CF54" s="133">
        <v>2</v>
      </c>
      <c r="CG54" s="134">
        <f>IF(P54=0,"",IF(CF54=0,"",(CF54/P54)))</f>
        <v>0.25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2</v>
      </c>
      <c r="CP54" s="141">
        <v>113000</v>
      </c>
      <c r="CQ54" s="141">
        <v>110000</v>
      </c>
      <c r="CR54" s="141"/>
      <c r="CS54" s="142" t="str">
        <f>IF(AND(CQ54=0,CR54=0),"",IF(AND(CQ54&lt;=100000,CR54&lt;=100000),"",IF(CQ54/CP54&gt;0.7,"男高",IF(CR54/CP54&gt;0.7,"女高",""))))</f>
        <v>男高</v>
      </c>
    </row>
    <row r="55" spans="1:98">
      <c r="A55" s="80">
        <f>AB55</f>
        <v>0.18461538461538</v>
      </c>
      <c r="B55" s="203" t="s">
        <v>172</v>
      </c>
      <c r="C55" s="203"/>
      <c r="D55" s="203" t="s">
        <v>157</v>
      </c>
      <c r="E55" s="203" t="s">
        <v>119</v>
      </c>
      <c r="F55" s="203" t="s">
        <v>64</v>
      </c>
      <c r="G55" s="203" t="s">
        <v>170</v>
      </c>
      <c r="H55" s="90" t="s">
        <v>90</v>
      </c>
      <c r="I55" s="204" t="s">
        <v>111</v>
      </c>
      <c r="J55" s="188">
        <v>130000</v>
      </c>
      <c r="K55" s="81">
        <v>0</v>
      </c>
      <c r="L55" s="81">
        <v>0</v>
      </c>
      <c r="M55" s="81">
        <v>68</v>
      </c>
      <c r="N55" s="91">
        <v>10</v>
      </c>
      <c r="O55" s="92">
        <v>0</v>
      </c>
      <c r="P55" s="93">
        <f>N55+O55</f>
        <v>10</v>
      </c>
      <c r="Q55" s="82">
        <f>IFERROR(P55/M55,"-")</f>
        <v>0.14705882352941</v>
      </c>
      <c r="R55" s="81">
        <v>0</v>
      </c>
      <c r="S55" s="81">
        <v>3</v>
      </c>
      <c r="T55" s="82">
        <f>IFERROR(S55/(O55+P55),"-")</f>
        <v>0.3</v>
      </c>
      <c r="U55" s="182">
        <f>IFERROR(J55/SUM(P55:P56),"-")</f>
        <v>7222.2222222222</v>
      </c>
      <c r="V55" s="84">
        <v>2</v>
      </c>
      <c r="W55" s="82">
        <f>IF(P55=0,"-",V55/P55)</f>
        <v>0.2</v>
      </c>
      <c r="X55" s="186">
        <v>15000</v>
      </c>
      <c r="Y55" s="187">
        <f>IFERROR(X55/P55,"-")</f>
        <v>1500</v>
      </c>
      <c r="Z55" s="187">
        <f>IFERROR(X55/V55,"-")</f>
        <v>7500</v>
      </c>
      <c r="AA55" s="188">
        <f>SUM(X55:X56)-SUM(J55:J56)</f>
        <v>-106000</v>
      </c>
      <c r="AB55" s="85">
        <f>SUM(X55:X56)/SUM(J55:J56)</f>
        <v>0.18461538461538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>
        <v>3</v>
      </c>
      <c r="AW55" s="107">
        <f>IF(P55=0,"",IF(AV55=0,"",(AV55/P55)))</f>
        <v>0.3</v>
      </c>
      <c r="AX55" s="106">
        <v>1</v>
      </c>
      <c r="AY55" s="108">
        <f>IFERROR(AX55/AV55,"-")</f>
        <v>0.33333333333333</v>
      </c>
      <c r="AZ55" s="109">
        <v>10000</v>
      </c>
      <c r="BA55" s="110">
        <f>IFERROR(AZ55/AV55,"-")</f>
        <v>3333.3333333333</v>
      </c>
      <c r="BB55" s="111"/>
      <c r="BC55" s="111">
        <v>1</v>
      </c>
      <c r="BD55" s="111"/>
      <c r="BE55" s="112">
        <v>6</v>
      </c>
      <c r="BF55" s="113">
        <f>IF(P55=0,"",IF(BE55=0,"",(BE55/P55)))</f>
        <v>0.6</v>
      </c>
      <c r="BG55" s="112">
        <v>1</v>
      </c>
      <c r="BH55" s="114">
        <f>IFERROR(BG55/BE55,"-")</f>
        <v>0.16666666666667</v>
      </c>
      <c r="BI55" s="115">
        <v>5000</v>
      </c>
      <c r="BJ55" s="116">
        <f>IFERROR(BI55/BE55,"-")</f>
        <v>833.33333333333</v>
      </c>
      <c r="BK55" s="117">
        <v>1</v>
      </c>
      <c r="BL55" s="117"/>
      <c r="BM55" s="117"/>
      <c r="BN55" s="119">
        <v>1</v>
      </c>
      <c r="BO55" s="120">
        <f>IF(P55=0,"",IF(BN55=0,"",(BN55/P55)))</f>
        <v>0.1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2</v>
      </c>
      <c r="CP55" s="141">
        <v>15000</v>
      </c>
      <c r="CQ55" s="141">
        <v>10000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173</v>
      </c>
      <c r="C56" s="203"/>
      <c r="D56" s="203" t="s">
        <v>157</v>
      </c>
      <c r="E56" s="203" t="s">
        <v>119</v>
      </c>
      <c r="F56" s="203" t="s">
        <v>78</v>
      </c>
      <c r="G56" s="203"/>
      <c r="H56" s="90"/>
      <c r="I56" s="90"/>
      <c r="J56" s="188"/>
      <c r="K56" s="81">
        <v>0</v>
      </c>
      <c r="L56" s="81">
        <v>0</v>
      </c>
      <c r="M56" s="81">
        <v>14</v>
      </c>
      <c r="N56" s="91">
        <v>8</v>
      </c>
      <c r="O56" s="92">
        <v>0</v>
      </c>
      <c r="P56" s="93">
        <f>N56+O56</f>
        <v>8</v>
      </c>
      <c r="Q56" s="82">
        <f>IFERROR(P56/M56,"-")</f>
        <v>0.57142857142857</v>
      </c>
      <c r="R56" s="81">
        <v>0</v>
      </c>
      <c r="S56" s="81">
        <v>0</v>
      </c>
      <c r="T56" s="82">
        <f>IFERROR(S56/(O56+P56),"-")</f>
        <v>0</v>
      </c>
      <c r="U56" s="182"/>
      <c r="V56" s="84">
        <v>2</v>
      </c>
      <c r="W56" s="82">
        <f>IF(P56=0,"-",V56/P56)</f>
        <v>0.25</v>
      </c>
      <c r="X56" s="186">
        <v>9000</v>
      </c>
      <c r="Y56" s="187">
        <f>IFERROR(X56/P56,"-")</f>
        <v>1125</v>
      </c>
      <c r="Z56" s="187">
        <f>IFERROR(X56/V56,"-")</f>
        <v>4500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2</v>
      </c>
      <c r="BF56" s="113">
        <f>IF(P56=0,"",IF(BE56=0,"",(BE56/P56)))</f>
        <v>0.25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4</v>
      </c>
      <c r="BO56" s="120">
        <f>IF(P56=0,"",IF(BN56=0,"",(BN56/P56)))</f>
        <v>0.5</v>
      </c>
      <c r="BP56" s="121">
        <v>1</v>
      </c>
      <c r="BQ56" s="122">
        <f>IFERROR(BP56/BN56,"-")</f>
        <v>0.25</v>
      </c>
      <c r="BR56" s="123">
        <v>3000</v>
      </c>
      <c r="BS56" s="124">
        <f>IFERROR(BR56/BN56,"-")</f>
        <v>750</v>
      </c>
      <c r="BT56" s="125">
        <v>1</v>
      </c>
      <c r="BU56" s="125"/>
      <c r="BV56" s="125"/>
      <c r="BW56" s="126">
        <v>2</v>
      </c>
      <c r="BX56" s="127">
        <f>IF(P56=0,"",IF(BW56=0,"",(BW56/P56)))</f>
        <v>0.25</v>
      </c>
      <c r="BY56" s="128">
        <v>1</v>
      </c>
      <c r="BZ56" s="129">
        <f>IFERROR(BY56/BW56,"-")</f>
        <v>0.5</v>
      </c>
      <c r="CA56" s="130">
        <v>6000</v>
      </c>
      <c r="CB56" s="131">
        <f>IFERROR(CA56/BW56,"-")</f>
        <v>3000</v>
      </c>
      <c r="CC56" s="132">
        <v>1</v>
      </c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2</v>
      </c>
      <c r="CP56" s="141">
        <v>9000</v>
      </c>
      <c r="CQ56" s="141">
        <v>6000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</v>
      </c>
      <c r="B57" s="203" t="s">
        <v>174</v>
      </c>
      <c r="C57" s="203"/>
      <c r="D57" s="203" t="s">
        <v>81</v>
      </c>
      <c r="E57" s="203" t="s">
        <v>63</v>
      </c>
      <c r="F57" s="203" t="s">
        <v>64</v>
      </c>
      <c r="G57" s="203" t="s">
        <v>175</v>
      </c>
      <c r="H57" s="90" t="s">
        <v>90</v>
      </c>
      <c r="I57" s="204" t="s">
        <v>70</v>
      </c>
      <c r="J57" s="188">
        <v>80000</v>
      </c>
      <c r="K57" s="81">
        <v>0</v>
      </c>
      <c r="L57" s="81">
        <v>0</v>
      </c>
      <c r="M57" s="81">
        <v>64</v>
      </c>
      <c r="N57" s="91">
        <v>5</v>
      </c>
      <c r="O57" s="92">
        <v>0</v>
      </c>
      <c r="P57" s="93">
        <f>N57+O57</f>
        <v>5</v>
      </c>
      <c r="Q57" s="82">
        <f>IFERROR(P57/M57,"-")</f>
        <v>0.078125</v>
      </c>
      <c r="R57" s="81">
        <v>0</v>
      </c>
      <c r="S57" s="81">
        <v>2</v>
      </c>
      <c r="T57" s="82">
        <f>IFERROR(S57/(O57+P57),"-")</f>
        <v>0.4</v>
      </c>
      <c r="U57" s="182">
        <f>IFERROR(J57/SUM(P57:P58),"-")</f>
        <v>13333.333333333</v>
      </c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>
        <f>SUM(X57:X58)-SUM(J57:J58)</f>
        <v>-80000</v>
      </c>
      <c r="AB57" s="85">
        <f>SUM(X57:X58)/SUM(J57:J58)</f>
        <v>0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0.2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3</v>
      </c>
      <c r="BO57" s="120">
        <f>IF(P57=0,"",IF(BN57=0,"",(BN57/P57)))</f>
        <v>0.6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1</v>
      </c>
      <c r="BX57" s="127">
        <f>IF(P57=0,"",IF(BW57=0,"",(BW57/P57)))</f>
        <v>0.2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176</v>
      </c>
      <c r="C58" s="203"/>
      <c r="D58" s="203" t="s">
        <v>81</v>
      </c>
      <c r="E58" s="203" t="s">
        <v>63</v>
      </c>
      <c r="F58" s="203" t="s">
        <v>78</v>
      </c>
      <c r="G58" s="203"/>
      <c r="H58" s="90"/>
      <c r="I58" s="90"/>
      <c r="J58" s="188"/>
      <c r="K58" s="81">
        <v>0</v>
      </c>
      <c r="L58" s="81">
        <v>0</v>
      </c>
      <c r="M58" s="81">
        <v>2</v>
      </c>
      <c r="N58" s="91">
        <v>1</v>
      </c>
      <c r="O58" s="92">
        <v>0</v>
      </c>
      <c r="P58" s="93">
        <f>N58+O58</f>
        <v>1</v>
      </c>
      <c r="Q58" s="82">
        <f>IFERROR(P58/M58,"-")</f>
        <v>0.5</v>
      </c>
      <c r="R58" s="81">
        <v>0</v>
      </c>
      <c r="S58" s="81">
        <v>0</v>
      </c>
      <c r="T58" s="82">
        <f>IFERROR(S58/(O58+P58),"-")</f>
        <v>0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>
        <v>1</v>
      </c>
      <c r="CG58" s="134">
        <f>IF(P58=0,"",IF(CF58=0,"",(CF58/P58)))</f>
        <v>1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</v>
      </c>
      <c r="B59" s="203" t="s">
        <v>177</v>
      </c>
      <c r="C59" s="203"/>
      <c r="D59" s="203" t="s">
        <v>78</v>
      </c>
      <c r="E59" s="203" t="s">
        <v>125</v>
      </c>
      <c r="F59" s="203" t="s">
        <v>64</v>
      </c>
      <c r="G59" s="203" t="s">
        <v>178</v>
      </c>
      <c r="H59" s="90" t="s">
        <v>179</v>
      </c>
      <c r="I59" s="90" t="s">
        <v>180</v>
      </c>
      <c r="J59" s="188">
        <v>50000</v>
      </c>
      <c r="K59" s="81">
        <v>0</v>
      </c>
      <c r="L59" s="81">
        <v>0</v>
      </c>
      <c r="M59" s="81">
        <v>17</v>
      </c>
      <c r="N59" s="91">
        <v>3</v>
      </c>
      <c r="O59" s="92">
        <v>0</v>
      </c>
      <c r="P59" s="93">
        <f>N59+O59</f>
        <v>3</v>
      </c>
      <c r="Q59" s="82">
        <f>IFERROR(P59/M59,"-")</f>
        <v>0.17647058823529</v>
      </c>
      <c r="R59" s="81">
        <v>0</v>
      </c>
      <c r="S59" s="81">
        <v>1</v>
      </c>
      <c r="T59" s="82">
        <f>IFERROR(S59/(O59+P59),"-")</f>
        <v>0.33333333333333</v>
      </c>
      <c r="U59" s="182">
        <f>IFERROR(J59/SUM(P59:P60),"-")</f>
        <v>12500</v>
      </c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>
        <f>SUM(X59:X60)-SUM(J59:J60)</f>
        <v>-50000</v>
      </c>
      <c r="AB59" s="85">
        <f>SUM(X59:X60)/SUM(J59:J60)</f>
        <v>0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1</v>
      </c>
      <c r="BF59" s="113">
        <f>IF(P59=0,"",IF(BE59=0,"",(BE59/P59)))</f>
        <v>0.33333333333333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2</v>
      </c>
      <c r="BO59" s="120">
        <f>IF(P59=0,"",IF(BN59=0,"",(BN59/P59)))</f>
        <v>0.66666666666667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181</v>
      </c>
      <c r="C60" s="203"/>
      <c r="D60" s="203" t="s">
        <v>78</v>
      </c>
      <c r="E60" s="203" t="s">
        <v>125</v>
      </c>
      <c r="F60" s="203" t="s">
        <v>78</v>
      </c>
      <c r="G60" s="203"/>
      <c r="H60" s="90"/>
      <c r="I60" s="90"/>
      <c r="J60" s="188"/>
      <c r="K60" s="81">
        <v>0</v>
      </c>
      <c r="L60" s="81">
        <v>0</v>
      </c>
      <c r="M60" s="81">
        <v>7</v>
      </c>
      <c r="N60" s="91">
        <v>1</v>
      </c>
      <c r="O60" s="92">
        <v>0</v>
      </c>
      <c r="P60" s="93">
        <f>N60+O60</f>
        <v>1</v>
      </c>
      <c r="Q60" s="82">
        <f>IFERROR(P60/M60,"-")</f>
        <v>0.14285714285714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1</v>
      </c>
      <c r="BO60" s="120">
        <f>IF(P60=0,"",IF(BN60=0,"",(BN60/P60)))</f>
        <v>1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</v>
      </c>
      <c r="B61" s="203" t="s">
        <v>182</v>
      </c>
      <c r="C61" s="203"/>
      <c r="D61" s="203" t="s">
        <v>78</v>
      </c>
      <c r="E61" s="203" t="s">
        <v>183</v>
      </c>
      <c r="F61" s="203" t="s">
        <v>88</v>
      </c>
      <c r="G61" s="203" t="s">
        <v>184</v>
      </c>
      <c r="H61" s="90" t="s">
        <v>179</v>
      </c>
      <c r="I61" s="90" t="s">
        <v>185</v>
      </c>
      <c r="J61" s="188">
        <v>50000</v>
      </c>
      <c r="K61" s="81">
        <v>0</v>
      </c>
      <c r="L61" s="81">
        <v>0</v>
      </c>
      <c r="M61" s="81">
        <v>26</v>
      </c>
      <c r="N61" s="91">
        <v>1</v>
      </c>
      <c r="O61" s="92">
        <v>0</v>
      </c>
      <c r="P61" s="93">
        <f>N61+O61</f>
        <v>1</v>
      </c>
      <c r="Q61" s="82">
        <f>IFERROR(P61/M61,"-")</f>
        <v>0.038461538461538</v>
      </c>
      <c r="R61" s="81">
        <v>0</v>
      </c>
      <c r="S61" s="81">
        <v>0</v>
      </c>
      <c r="T61" s="82">
        <f>IFERROR(S61/(O61+P61),"-")</f>
        <v>0</v>
      </c>
      <c r="U61" s="182">
        <f>IFERROR(J61/SUM(P61:P62),"-")</f>
        <v>25000</v>
      </c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>
        <f>SUM(X61:X62)-SUM(J61:J62)</f>
        <v>-50000</v>
      </c>
      <c r="AB61" s="85">
        <f>SUM(X61:X62)/SUM(J61:J62)</f>
        <v>0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>
        <v>1</v>
      </c>
      <c r="AW61" s="107">
        <f>IF(P61=0,"",IF(AV61=0,"",(AV61/P61)))</f>
        <v>1</v>
      </c>
      <c r="AX61" s="106"/>
      <c r="AY61" s="108">
        <f>IFERROR(AX61/AV61,"-")</f>
        <v>0</v>
      </c>
      <c r="AZ61" s="109"/>
      <c r="BA61" s="110">
        <f>IFERROR(AZ61/AV61,"-")</f>
        <v>0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186</v>
      </c>
      <c r="C62" s="203"/>
      <c r="D62" s="203" t="s">
        <v>78</v>
      </c>
      <c r="E62" s="203" t="s">
        <v>183</v>
      </c>
      <c r="F62" s="203" t="s">
        <v>78</v>
      </c>
      <c r="G62" s="203"/>
      <c r="H62" s="90"/>
      <c r="I62" s="90"/>
      <c r="J62" s="188"/>
      <c r="K62" s="81">
        <v>0</v>
      </c>
      <c r="L62" s="81">
        <v>0</v>
      </c>
      <c r="M62" s="81">
        <v>41</v>
      </c>
      <c r="N62" s="91">
        <v>0</v>
      </c>
      <c r="O62" s="92">
        <v>1</v>
      </c>
      <c r="P62" s="93">
        <f>N62+O62</f>
        <v>1</v>
      </c>
      <c r="Q62" s="82">
        <f>IFERROR(P62/M62,"-")</f>
        <v>0.024390243902439</v>
      </c>
      <c r="R62" s="81">
        <v>1</v>
      </c>
      <c r="S62" s="81">
        <v>0</v>
      </c>
      <c r="T62" s="82">
        <f>IFERROR(S62/(O62+P62),"-")</f>
        <v>0</v>
      </c>
      <c r="U62" s="182"/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1</v>
      </c>
      <c r="AW62" s="107">
        <f>IF(P62=0,"",IF(AV62=0,"",(AV62/P62)))</f>
        <v>1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</v>
      </c>
      <c r="B63" s="203" t="s">
        <v>187</v>
      </c>
      <c r="C63" s="203"/>
      <c r="D63" s="203" t="s">
        <v>78</v>
      </c>
      <c r="E63" s="203" t="s">
        <v>188</v>
      </c>
      <c r="F63" s="203" t="s">
        <v>64</v>
      </c>
      <c r="G63" s="203" t="s">
        <v>189</v>
      </c>
      <c r="H63" s="90" t="s">
        <v>179</v>
      </c>
      <c r="I63" s="205" t="s">
        <v>190</v>
      </c>
      <c r="J63" s="188">
        <v>50000</v>
      </c>
      <c r="K63" s="81">
        <v>0</v>
      </c>
      <c r="L63" s="81">
        <v>0</v>
      </c>
      <c r="M63" s="81">
        <v>35</v>
      </c>
      <c r="N63" s="91">
        <v>0</v>
      </c>
      <c r="O63" s="92">
        <v>0</v>
      </c>
      <c r="P63" s="93">
        <f>N63+O63</f>
        <v>0</v>
      </c>
      <c r="Q63" s="82">
        <f>IFERROR(P63/M63,"-")</f>
        <v>0</v>
      </c>
      <c r="R63" s="81">
        <v>0</v>
      </c>
      <c r="S63" s="81">
        <v>0</v>
      </c>
      <c r="T63" s="82" t="str">
        <f>IFERROR(S63/(O63+P63),"-")</f>
        <v>-</v>
      </c>
      <c r="U63" s="182">
        <f>IFERROR(J63/SUM(P63:P64),"-")</f>
        <v>50000</v>
      </c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>
        <f>SUM(X63:X64)-SUM(J63:J64)</f>
        <v>-50000</v>
      </c>
      <c r="AB63" s="85">
        <f>SUM(X63:X64)/SUM(J63:J64)</f>
        <v>0</v>
      </c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191</v>
      </c>
      <c r="C64" s="203"/>
      <c r="D64" s="203" t="s">
        <v>78</v>
      </c>
      <c r="E64" s="203" t="s">
        <v>188</v>
      </c>
      <c r="F64" s="203" t="s">
        <v>78</v>
      </c>
      <c r="G64" s="203"/>
      <c r="H64" s="90"/>
      <c r="I64" s="90"/>
      <c r="J64" s="188"/>
      <c r="K64" s="81">
        <v>0</v>
      </c>
      <c r="L64" s="81">
        <v>0</v>
      </c>
      <c r="M64" s="81">
        <v>29</v>
      </c>
      <c r="N64" s="91">
        <v>1</v>
      </c>
      <c r="O64" s="92">
        <v>0</v>
      </c>
      <c r="P64" s="93">
        <f>N64+O64</f>
        <v>1</v>
      </c>
      <c r="Q64" s="82">
        <f>IFERROR(P64/M64,"-")</f>
        <v>0.03448275862069</v>
      </c>
      <c r="R64" s="81">
        <v>0</v>
      </c>
      <c r="S64" s="81">
        <v>0</v>
      </c>
      <c r="T64" s="82">
        <f>IFERROR(S64/(O64+P64),"-")</f>
        <v>0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1</v>
      </c>
      <c r="BO64" s="120">
        <f>IF(P64=0,"",IF(BN64=0,"",(BN64/P64)))</f>
        <v>1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6.5066666666667</v>
      </c>
      <c r="B65" s="203" t="s">
        <v>192</v>
      </c>
      <c r="C65" s="203"/>
      <c r="D65" s="203" t="s">
        <v>62</v>
      </c>
      <c r="E65" s="203" t="s">
        <v>99</v>
      </c>
      <c r="F65" s="203" t="s">
        <v>64</v>
      </c>
      <c r="G65" s="203" t="s">
        <v>193</v>
      </c>
      <c r="H65" s="90" t="s">
        <v>66</v>
      </c>
      <c r="I65" s="205" t="s">
        <v>190</v>
      </c>
      <c r="J65" s="188">
        <v>150000</v>
      </c>
      <c r="K65" s="81">
        <v>0</v>
      </c>
      <c r="L65" s="81">
        <v>0</v>
      </c>
      <c r="M65" s="81">
        <v>81</v>
      </c>
      <c r="N65" s="91">
        <v>14</v>
      </c>
      <c r="O65" s="92">
        <v>0</v>
      </c>
      <c r="P65" s="93">
        <f>N65+O65</f>
        <v>14</v>
      </c>
      <c r="Q65" s="82">
        <f>IFERROR(P65/M65,"-")</f>
        <v>0.17283950617284</v>
      </c>
      <c r="R65" s="81">
        <v>2</v>
      </c>
      <c r="S65" s="81">
        <v>2</v>
      </c>
      <c r="T65" s="82">
        <f>IFERROR(S65/(O65+P65),"-")</f>
        <v>0.14285714285714</v>
      </c>
      <c r="U65" s="182">
        <f>IFERROR(J65/SUM(P65:P66),"-")</f>
        <v>5555.5555555556</v>
      </c>
      <c r="V65" s="84">
        <v>3</v>
      </c>
      <c r="W65" s="82">
        <f>IF(P65=0,"-",V65/P65)</f>
        <v>0.21428571428571</v>
      </c>
      <c r="X65" s="186">
        <v>133000</v>
      </c>
      <c r="Y65" s="187">
        <f>IFERROR(X65/P65,"-")</f>
        <v>9500</v>
      </c>
      <c r="Z65" s="187">
        <f>IFERROR(X65/V65,"-")</f>
        <v>44333.333333333</v>
      </c>
      <c r="AA65" s="188">
        <f>SUM(X65:X66)-SUM(J65:J66)</f>
        <v>826000</v>
      </c>
      <c r="AB65" s="85">
        <f>SUM(X65:X66)/SUM(J65:J66)</f>
        <v>6.5066666666667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>
        <v>1</v>
      </c>
      <c r="AW65" s="107">
        <f>IF(P65=0,"",IF(AV65=0,"",(AV65/P65)))</f>
        <v>0.071428571428571</v>
      </c>
      <c r="AX65" s="106">
        <v>1</v>
      </c>
      <c r="AY65" s="108">
        <f>IFERROR(AX65/AV65,"-")</f>
        <v>1</v>
      </c>
      <c r="AZ65" s="109">
        <v>5000</v>
      </c>
      <c r="BA65" s="110">
        <f>IFERROR(AZ65/AV65,"-")</f>
        <v>5000</v>
      </c>
      <c r="BB65" s="111">
        <v>1</v>
      </c>
      <c r="BC65" s="111"/>
      <c r="BD65" s="111"/>
      <c r="BE65" s="112">
        <v>7</v>
      </c>
      <c r="BF65" s="113">
        <f>IF(P65=0,"",IF(BE65=0,"",(BE65/P65)))</f>
        <v>0.5</v>
      </c>
      <c r="BG65" s="112">
        <v>1</v>
      </c>
      <c r="BH65" s="114">
        <f>IFERROR(BG65/BE65,"-")</f>
        <v>0.14285714285714</v>
      </c>
      <c r="BI65" s="115">
        <v>66000</v>
      </c>
      <c r="BJ65" s="116">
        <f>IFERROR(BI65/BE65,"-")</f>
        <v>9428.5714285714</v>
      </c>
      <c r="BK65" s="117"/>
      <c r="BL65" s="117"/>
      <c r="BM65" s="117">
        <v>1</v>
      </c>
      <c r="BN65" s="119">
        <v>5</v>
      </c>
      <c r="BO65" s="120">
        <f>IF(P65=0,"",IF(BN65=0,"",(BN65/P65)))</f>
        <v>0.35714285714286</v>
      </c>
      <c r="BP65" s="121">
        <v>1</v>
      </c>
      <c r="BQ65" s="122">
        <f>IFERROR(BP65/BN65,"-")</f>
        <v>0.2</v>
      </c>
      <c r="BR65" s="123">
        <v>62000</v>
      </c>
      <c r="BS65" s="124">
        <f>IFERROR(BR65/BN65,"-")</f>
        <v>12400</v>
      </c>
      <c r="BT65" s="125"/>
      <c r="BU65" s="125"/>
      <c r="BV65" s="125">
        <v>1</v>
      </c>
      <c r="BW65" s="126">
        <v>1</v>
      </c>
      <c r="BX65" s="127">
        <f>IF(P65=0,"",IF(BW65=0,"",(BW65/P65)))</f>
        <v>0.071428571428571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3</v>
      </c>
      <c r="CP65" s="141">
        <v>133000</v>
      </c>
      <c r="CQ65" s="141">
        <v>66000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194</v>
      </c>
      <c r="C66" s="203"/>
      <c r="D66" s="203" t="s">
        <v>62</v>
      </c>
      <c r="E66" s="203" t="s">
        <v>99</v>
      </c>
      <c r="F66" s="203" t="s">
        <v>78</v>
      </c>
      <c r="G66" s="203"/>
      <c r="H66" s="90"/>
      <c r="I66" s="90"/>
      <c r="J66" s="188"/>
      <c r="K66" s="81">
        <v>0</v>
      </c>
      <c r="L66" s="81">
        <v>0</v>
      </c>
      <c r="M66" s="81">
        <v>21</v>
      </c>
      <c r="N66" s="91">
        <v>13</v>
      </c>
      <c r="O66" s="92">
        <v>0</v>
      </c>
      <c r="P66" s="93">
        <f>N66+O66</f>
        <v>13</v>
      </c>
      <c r="Q66" s="82">
        <f>IFERROR(P66/M66,"-")</f>
        <v>0.61904761904762</v>
      </c>
      <c r="R66" s="81">
        <v>2</v>
      </c>
      <c r="S66" s="81">
        <v>3</v>
      </c>
      <c r="T66" s="82">
        <f>IFERROR(S66/(O66+P66),"-")</f>
        <v>0.23076923076923</v>
      </c>
      <c r="U66" s="182"/>
      <c r="V66" s="84">
        <v>4</v>
      </c>
      <c r="W66" s="82">
        <f>IF(P66=0,"-",V66/P66)</f>
        <v>0.30769230769231</v>
      </c>
      <c r="X66" s="186">
        <v>843000</v>
      </c>
      <c r="Y66" s="187">
        <f>IFERROR(X66/P66,"-")</f>
        <v>64846.153846154</v>
      </c>
      <c r="Z66" s="187">
        <f>IFERROR(X66/V66,"-")</f>
        <v>210750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>
        <v>1</v>
      </c>
      <c r="AW66" s="107">
        <f>IF(P66=0,"",IF(AV66=0,"",(AV66/P66)))</f>
        <v>0.076923076923077</v>
      </c>
      <c r="AX66" s="106"/>
      <c r="AY66" s="108">
        <f>IFERROR(AX66/AV66,"-")</f>
        <v>0</v>
      </c>
      <c r="AZ66" s="109"/>
      <c r="BA66" s="110">
        <f>IFERROR(AZ66/AV66,"-")</f>
        <v>0</v>
      </c>
      <c r="BB66" s="111"/>
      <c r="BC66" s="111"/>
      <c r="BD66" s="111"/>
      <c r="BE66" s="112">
        <v>2</v>
      </c>
      <c r="BF66" s="113">
        <f>IF(P66=0,"",IF(BE66=0,"",(BE66/P66)))</f>
        <v>0.15384615384615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4</v>
      </c>
      <c r="BO66" s="120">
        <f>IF(P66=0,"",IF(BN66=0,"",(BN66/P66)))</f>
        <v>0.30769230769231</v>
      </c>
      <c r="BP66" s="121">
        <v>1</v>
      </c>
      <c r="BQ66" s="122">
        <f>IFERROR(BP66/BN66,"-")</f>
        <v>0.25</v>
      </c>
      <c r="BR66" s="123">
        <v>40000</v>
      </c>
      <c r="BS66" s="124">
        <f>IFERROR(BR66/BN66,"-")</f>
        <v>10000</v>
      </c>
      <c r="BT66" s="125"/>
      <c r="BU66" s="125"/>
      <c r="BV66" s="125">
        <v>1</v>
      </c>
      <c r="BW66" s="126">
        <v>5</v>
      </c>
      <c r="BX66" s="127">
        <f>IF(P66=0,"",IF(BW66=0,"",(BW66/P66)))</f>
        <v>0.38461538461538</v>
      </c>
      <c r="BY66" s="128">
        <v>3</v>
      </c>
      <c r="BZ66" s="129">
        <f>IFERROR(BY66/BW66,"-")</f>
        <v>0.6</v>
      </c>
      <c r="CA66" s="130">
        <v>803000</v>
      </c>
      <c r="CB66" s="131">
        <f>IFERROR(CA66/BW66,"-")</f>
        <v>160600</v>
      </c>
      <c r="CC66" s="132"/>
      <c r="CD66" s="132">
        <v>1</v>
      </c>
      <c r="CE66" s="132">
        <v>2</v>
      </c>
      <c r="CF66" s="133">
        <v>1</v>
      </c>
      <c r="CG66" s="134">
        <f>IF(P66=0,"",IF(CF66=0,"",(CF66/P66)))</f>
        <v>0.076923076923077</v>
      </c>
      <c r="CH66" s="135"/>
      <c r="CI66" s="136">
        <f>IFERROR(CH66/CF66,"-")</f>
        <v>0</v>
      </c>
      <c r="CJ66" s="137"/>
      <c r="CK66" s="138">
        <f>IFERROR(CJ66/CF66,"-")</f>
        <v>0</v>
      </c>
      <c r="CL66" s="139"/>
      <c r="CM66" s="139"/>
      <c r="CN66" s="139"/>
      <c r="CO66" s="140">
        <v>4</v>
      </c>
      <c r="CP66" s="141">
        <v>843000</v>
      </c>
      <c r="CQ66" s="141">
        <v>447000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0.47777777777778</v>
      </c>
      <c r="B67" s="203" t="s">
        <v>195</v>
      </c>
      <c r="C67" s="203"/>
      <c r="D67" s="203" t="s">
        <v>157</v>
      </c>
      <c r="E67" s="203" t="s">
        <v>119</v>
      </c>
      <c r="F67" s="203" t="s">
        <v>88</v>
      </c>
      <c r="G67" s="203" t="s">
        <v>193</v>
      </c>
      <c r="H67" s="90" t="s">
        <v>90</v>
      </c>
      <c r="I67" s="90" t="s">
        <v>196</v>
      </c>
      <c r="J67" s="188">
        <v>90000</v>
      </c>
      <c r="K67" s="81">
        <v>0</v>
      </c>
      <c r="L67" s="81">
        <v>0</v>
      </c>
      <c r="M67" s="81">
        <v>35</v>
      </c>
      <c r="N67" s="91">
        <v>5</v>
      </c>
      <c r="O67" s="92">
        <v>0</v>
      </c>
      <c r="P67" s="93">
        <f>N67+O67</f>
        <v>5</v>
      </c>
      <c r="Q67" s="82">
        <f>IFERROR(P67/M67,"-")</f>
        <v>0.14285714285714</v>
      </c>
      <c r="R67" s="81">
        <v>0</v>
      </c>
      <c r="S67" s="81">
        <v>2</v>
      </c>
      <c r="T67" s="82">
        <f>IFERROR(S67/(O67+P67),"-")</f>
        <v>0.4</v>
      </c>
      <c r="U67" s="182">
        <f>IFERROR(J67/SUM(P67:P68),"-")</f>
        <v>10000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-47000</v>
      </c>
      <c r="AB67" s="85">
        <f>SUM(X67:X68)/SUM(J67:J68)</f>
        <v>0.47777777777778</v>
      </c>
      <c r="AC67" s="79"/>
      <c r="AD67" s="94">
        <v>3</v>
      </c>
      <c r="AE67" s="95">
        <f>IF(P67=0,"",IF(AD67=0,"",(AD67/P67)))</f>
        <v>0.6</v>
      </c>
      <c r="AF67" s="94"/>
      <c r="AG67" s="96">
        <f>IFERROR(AF67/AD67,"-")</f>
        <v>0</v>
      </c>
      <c r="AH67" s="97"/>
      <c r="AI67" s="98">
        <f>IFERROR(AH67/AD67,"-")</f>
        <v>0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0.2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1</v>
      </c>
      <c r="BO67" s="120">
        <f>IF(P67=0,"",IF(BN67=0,"",(BN67/P67)))</f>
        <v>0.2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197</v>
      </c>
      <c r="C68" s="203"/>
      <c r="D68" s="203" t="s">
        <v>157</v>
      </c>
      <c r="E68" s="203" t="s">
        <v>119</v>
      </c>
      <c r="F68" s="203" t="s">
        <v>78</v>
      </c>
      <c r="G68" s="203"/>
      <c r="H68" s="90"/>
      <c r="I68" s="90"/>
      <c r="J68" s="188"/>
      <c r="K68" s="81">
        <v>0</v>
      </c>
      <c r="L68" s="81">
        <v>0</v>
      </c>
      <c r="M68" s="81">
        <v>12</v>
      </c>
      <c r="N68" s="91">
        <v>4</v>
      </c>
      <c r="O68" s="92">
        <v>0</v>
      </c>
      <c r="P68" s="93">
        <f>N68+O68</f>
        <v>4</v>
      </c>
      <c r="Q68" s="82">
        <f>IFERROR(P68/M68,"-")</f>
        <v>0.33333333333333</v>
      </c>
      <c r="R68" s="81">
        <v>1</v>
      </c>
      <c r="S68" s="81">
        <v>0</v>
      </c>
      <c r="T68" s="82">
        <f>IFERROR(S68/(O68+P68),"-")</f>
        <v>0</v>
      </c>
      <c r="U68" s="182"/>
      <c r="V68" s="84">
        <v>2</v>
      </c>
      <c r="W68" s="82">
        <f>IF(P68=0,"-",V68/P68)</f>
        <v>0.5</v>
      </c>
      <c r="X68" s="186">
        <v>43000</v>
      </c>
      <c r="Y68" s="187">
        <f>IFERROR(X68/P68,"-")</f>
        <v>10750</v>
      </c>
      <c r="Z68" s="187">
        <f>IFERROR(X68/V68,"-")</f>
        <v>21500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>
        <v>1</v>
      </c>
      <c r="AW68" s="107">
        <f>IF(P68=0,"",IF(AV68=0,"",(AV68/P68)))</f>
        <v>0.25</v>
      </c>
      <c r="AX68" s="106"/>
      <c r="AY68" s="108">
        <f>IFERROR(AX68/AV68,"-")</f>
        <v>0</v>
      </c>
      <c r="AZ68" s="109"/>
      <c r="BA68" s="110">
        <f>IFERROR(AZ68/AV68,"-")</f>
        <v>0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1</v>
      </c>
      <c r="BO68" s="120">
        <f>IF(P68=0,"",IF(BN68=0,"",(BN68/P68)))</f>
        <v>0.25</v>
      </c>
      <c r="BP68" s="121">
        <v>1</v>
      </c>
      <c r="BQ68" s="122">
        <f>IFERROR(BP68/BN68,"-")</f>
        <v>1</v>
      </c>
      <c r="BR68" s="123">
        <v>40000</v>
      </c>
      <c r="BS68" s="124">
        <f>IFERROR(BR68/BN68,"-")</f>
        <v>40000</v>
      </c>
      <c r="BT68" s="125"/>
      <c r="BU68" s="125"/>
      <c r="BV68" s="125">
        <v>1</v>
      </c>
      <c r="BW68" s="126">
        <v>1</v>
      </c>
      <c r="BX68" s="127">
        <f>IF(P68=0,"",IF(BW68=0,"",(BW68/P68)))</f>
        <v>0.25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>
        <v>1</v>
      </c>
      <c r="CG68" s="134">
        <f>IF(P68=0,"",IF(CF68=0,"",(CF68/P68)))</f>
        <v>0.25</v>
      </c>
      <c r="CH68" s="135">
        <v>1</v>
      </c>
      <c r="CI68" s="136">
        <f>IFERROR(CH68/CF68,"-")</f>
        <v>1</v>
      </c>
      <c r="CJ68" s="137">
        <v>3000</v>
      </c>
      <c r="CK68" s="138">
        <f>IFERROR(CJ68/CF68,"-")</f>
        <v>3000</v>
      </c>
      <c r="CL68" s="139">
        <v>1</v>
      </c>
      <c r="CM68" s="139"/>
      <c r="CN68" s="139"/>
      <c r="CO68" s="140">
        <v>2</v>
      </c>
      <c r="CP68" s="141">
        <v>43000</v>
      </c>
      <c r="CQ68" s="141">
        <v>40000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0.18</v>
      </c>
      <c r="B69" s="203" t="s">
        <v>198</v>
      </c>
      <c r="C69" s="203"/>
      <c r="D69" s="203" t="s">
        <v>199</v>
      </c>
      <c r="E69" s="203" t="s">
        <v>99</v>
      </c>
      <c r="F69" s="203" t="s">
        <v>64</v>
      </c>
      <c r="G69" s="203" t="s">
        <v>200</v>
      </c>
      <c r="H69" s="90" t="s">
        <v>201</v>
      </c>
      <c r="I69" s="90"/>
      <c r="J69" s="188">
        <v>100000</v>
      </c>
      <c r="K69" s="81">
        <v>0</v>
      </c>
      <c r="L69" s="81">
        <v>0</v>
      </c>
      <c r="M69" s="81">
        <v>28</v>
      </c>
      <c r="N69" s="91">
        <v>2</v>
      </c>
      <c r="O69" s="92">
        <v>0</v>
      </c>
      <c r="P69" s="93">
        <f>N69+O69</f>
        <v>2</v>
      </c>
      <c r="Q69" s="82">
        <f>IFERROR(P69/M69,"-")</f>
        <v>0.071428571428571</v>
      </c>
      <c r="R69" s="81">
        <v>0</v>
      </c>
      <c r="S69" s="81">
        <v>1</v>
      </c>
      <c r="T69" s="82">
        <f>IFERROR(S69/(O69+P69),"-")</f>
        <v>0.5</v>
      </c>
      <c r="U69" s="182">
        <f>IFERROR(J69/SUM(P69:P71),"-")</f>
        <v>10000</v>
      </c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>
        <f>SUM(X69:X71)-SUM(J69:J71)</f>
        <v>-82000</v>
      </c>
      <c r="AB69" s="85">
        <f>SUM(X69:X71)/SUM(J69:J71)</f>
        <v>0.18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>
        <v>1</v>
      </c>
      <c r="AW69" s="107">
        <f>IF(P69=0,"",IF(AV69=0,"",(AV69/P69)))</f>
        <v>0.5</v>
      </c>
      <c r="AX69" s="106"/>
      <c r="AY69" s="108">
        <f>IFERROR(AX69/AV69,"-")</f>
        <v>0</v>
      </c>
      <c r="AZ69" s="109"/>
      <c r="BA69" s="110">
        <f>IFERROR(AZ69/AV69,"-")</f>
        <v>0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1</v>
      </c>
      <c r="BO69" s="120">
        <f>IF(P69=0,"",IF(BN69=0,"",(BN69/P69)))</f>
        <v>0.5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202</v>
      </c>
      <c r="C70" s="203"/>
      <c r="D70" s="203" t="s">
        <v>203</v>
      </c>
      <c r="E70" s="203" t="s">
        <v>204</v>
      </c>
      <c r="F70" s="203" t="s">
        <v>64</v>
      </c>
      <c r="G70" s="203"/>
      <c r="H70" s="90" t="s">
        <v>201</v>
      </c>
      <c r="I70" s="90"/>
      <c r="J70" s="188"/>
      <c r="K70" s="81">
        <v>0</v>
      </c>
      <c r="L70" s="81">
        <v>0</v>
      </c>
      <c r="M70" s="81">
        <v>17</v>
      </c>
      <c r="N70" s="91">
        <v>4</v>
      </c>
      <c r="O70" s="92">
        <v>0</v>
      </c>
      <c r="P70" s="93">
        <f>N70+O70</f>
        <v>4</v>
      </c>
      <c r="Q70" s="82">
        <f>IFERROR(P70/M70,"-")</f>
        <v>0.23529411764706</v>
      </c>
      <c r="R70" s="81">
        <v>0</v>
      </c>
      <c r="S70" s="81">
        <v>2</v>
      </c>
      <c r="T70" s="82">
        <f>IFERROR(S70/(O70+P70),"-")</f>
        <v>0.5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1</v>
      </c>
      <c r="BF70" s="113">
        <f>IF(P70=0,"",IF(BE70=0,"",(BE70/P70)))</f>
        <v>0.25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>
        <v>1</v>
      </c>
      <c r="BO70" s="120">
        <f>IF(P70=0,"",IF(BN70=0,"",(BN70/P70)))</f>
        <v>0.25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>
        <v>2</v>
      </c>
      <c r="BX70" s="127">
        <f>IF(P70=0,"",IF(BW70=0,"",(BW70/P70)))</f>
        <v>0.5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205</v>
      </c>
      <c r="C71" s="203"/>
      <c r="D71" s="203" t="s">
        <v>129</v>
      </c>
      <c r="E71" s="203" t="s">
        <v>129</v>
      </c>
      <c r="F71" s="203" t="s">
        <v>78</v>
      </c>
      <c r="G71" s="203"/>
      <c r="H71" s="90"/>
      <c r="I71" s="90"/>
      <c r="J71" s="188"/>
      <c r="K71" s="81">
        <v>0</v>
      </c>
      <c r="L71" s="81">
        <v>0</v>
      </c>
      <c r="M71" s="81">
        <v>22</v>
      </c>
      <c r="N71" s="91">
        <v>4</v>
      </c>
      <c r="O71" s="92">
        <v>0</v>
      </c>
      <c r="P71" s="93">
        <f>N71+O71</f>
        <v>4</v>
      </c>
      <c r="Q71" s="82">
        <f>IFERROR(P71/M71,"-")</f>
        <v>0.18181818181818</v>
      </c>
      <c r="R71" s="81">
        <v>0</v>
      </c>
      <c r="S71" s="81">
        <v>0</v>
      </c>
      <c r="T71" s="82">
        <f>IFERROR(S71/(O71+P71),"-")</f>
        <v>0</v>
      </c>
      <c r="U71" s="182"/>
      <c r="V71" s="84">
        <v>1</v>
      </c>
      <c r="W71" s="82">
        <f>IF(P71=0,"-",V71/P71)</f>
        <v>0.25</v>
      </c>
      <c r="X71" s="186">
        <v>18000</v>
      </c>
      <c r="Y71" s="187">
        <f>IFERROR(X71/P71,"-")</f>
        <v>4500</v>
      </c>
      <c r="Z71" s="187">
        <f>IFERROR(X71/V71,"-")</f>
        <v>18000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0.25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>
        <v>2</v>
      </c>
      <c r="BX71" s="127">
        <f>IF(P71=0,"",IF(BW71=0,"",(BW71/P71)))</f>
        <v>0.5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>
        <v>1</v>
      </c>
      <c r="CG71" s="134">
        <f>IF(P71=0,"",IF(CF71=0,"",(CF71/P71)))</f>
        <v>0.25</v>
      </c>
      <c r="CH71" s="135">
        <v>1</v>
      </c>
      <c r="CI71" s="136">
        <f>IFERROR(CH71/CF71,"-")</f>
        <v>1</v>
      </c>
      <c r="CJ71" s="137">
        <v>18000</v>
      </c>
      <c r="CK71" s="138">
        <f>IFERROR(CJ71/CF71,"-")</f>
        <v>18000</v>
      </c>
      <c r="CL71" s="139"/>
      <c r="CM71" s="139"/>
      <c r="CN71" s="139">
        <v>1</v>
      </c>
      <c r="CO71" s="140">
        <v>1</v>
      </c>
      <c r="CP71" s="141">
        <v>18000</v>
      </c>
      <c r="CQ71" s="141">
        <v>18000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 t="str">
        <f>AB72</f>
        <v>0</v>
      </c>
      <c r="B72" s="203" t="s">
        <v>206</v>
      </c>
      <c r="C72" s="203"/>
      <c r="D72" s="203"/>
      <c r="E72" s="203"/>
      <c r="F72" s="203" t="s">
        <v>88</v>
      </c>
      <c r="G72" s="203" t="s">
        <v>175</v>
      </c>
      <c r="H72" s="90" t="s">
        <v>207</v>
      </c>
      <c r="I72" s="204" t="s">
        <v>70</v>
      </c>
      <c r="J72" s="188">
        <v>0</v>
      </c>
      <c r="K72" s="81">
        <v>0</v>
      </c>
      <c r="L72" s="81">
        <v>0</v>
      </c>
      <c r="M72" s="81">
        <v>18</v>
      </c>
      <c r="N72" s="91">
        <v>1</v>
      </c>
      <c r="O72" s="92">
        <v>0</v>
      </c>
      <c r="P72" s="93">
        <f>N72+O72</f>
        <v>1</v>
      </c>
      <c r="Q72" s="82">
        <f>IFERROR(P72/M72,"-")</f>
        <v>0.055555555555556</v>
      </c>
      <c r="R72" s="81">
        <v>0</v>
      </c>
      <c r="S72" s="81">
        <v>0</v>
      </c>
      <c r="T72" s="82">
        <f>IFERROR(S72/(O72+P72),"-")</f>
        <v>0</v>
      </c>
      <c r="U72" s="182">
        <f>IFERROR(J72/SUM(P72:P73),"-")</f>
        <v>0</v>
      </c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>
        <f>SUM(X72:X73)-SUM(J72:J73)</f>
        <v>10000</v>
      </c>
      <c r="AB72" s="85" t="str">
        <f>SUM(X72:X73)/SUM(J72:J73)</f>
        <v>0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1</v>
      </c>
      <c r="BO72" s="120">
        <f>IF(P72=0,"",IF(BN72=0,"",(BN72/P72)))</f>
        <v>1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208</v>
      </c>
      <c r="C73" s="203"/>
      <c r="D73" s="203"/>
      <c r="E73" s="203"/>
      <c r="F73" s="203" t="s">
        <v>78</v>
      </c>
      <c r="G73" s="203"/>
      <c r="H73" s="90"/>
      <c r="I73" s="90"/>
      <c r="J73" s="188"/>
      <c r="K73" s="81">
        <v>0</v>
      </c>
      <c r="L73" s="81">
        <v>0</v>
      </c>
      <c r="M73" s="81">
        <v>2</v>
      </c>
      <c r="N73" s="91">
        <v>2</v>
      </c>
      <c r="O73" s="92">
        <v>0</v>
      </c>
      <c r="P73" s="93">
        <f>N73+O73</f>
        <v>2</v>
      </c>
      <c r="Q73" s="82">
        <f>IFERROR(P73/M73,"-")</f>
        <v>1</v>
      </c>
      <c r="R73" s="81">
        <v>0</v>
      </c>
      <c r="S73" s="81">
        <v>0</v>
      </c>
      <c r="T73" s="82">
        <f>IFERROR(S73/(O73+P73),"-")</f>
        <v>0</v>
      </c>
      <c r="U73" s="182"/>
      <c r="V73" s="84">
        <v>1</v>
      </c>
      <c r="W73" s="82">
        <f>IF(P73=0,"-",V73/P73)</f>
        <v>0.5</v>
      </c>
      <c r="X73" s="186">
        <v>10000</v>
      </c>
      <c r="Y73" s="187">
        <f>IFERROR(X73/P73,"-")</f>
        <v>5000</v>
      </c>
      <c r="Z73" s="187">
        <f>IFERROR(X73/V73,"-")</f>
        <v>10000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1</v>
      </c>
      <c r="BF73" s="113">
        <f>IF(P73=0,"",IF(BE73=0,"",(BE73/P73)))</f>
        <v>0.5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1</v>
      </c>
      <c r="BO73" s="120">
        <f>IF(P73=0,"",IF(BN73=0,"",(BN73/P73)))</f>
        <v>0.5</v>
      </c>
      <c r="BP73" s="121">
        <v>1</v>
      </c>
      <c r="BQ73" s="122">
        <f>IFERROR(BP73/BN73,"-")</f>
        <v>1</v>
      </c>
      <c r="BR73" s="123">
        <v>10000</v>
      </c>
      <c r="BS73" s="124">
        <f>IFERROR(BR73/BN73,"-")</f>
        <v>10000</v>
      </c>
      <c r="BT73" s="125"/>
      <c r="BU73" s="125">
        <v>1</v>
      </c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1</v>
      </c>
      <c r="CP73" s="141">
        <v>10000</v>
      </c>
      <c r="CQ73" s="141">
        <v>10000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30"/>
      <c r="B74" s="87"/>
      <c r="C74" s="88"/>
      <c r="D74" s="88"/>
      <c r="E74" s="88"/>
      <c r="F74" s="89"/>
      <c r="G74" s="90"/>
      <c r="H74" s="90"/>
      <c r="I74" s="90"/>
      <c r="J74" s="192"/>
      <c r="K74" s="34"/>
      <c r="L74" s="34"/>
      <c r="M74" s="31"/>
      <c r="N74" s="23"/>
      <c r="O74" s="23"/>
      <c r="P74" s="23"/>
      <c r="Q74" s="33"/>
      <c r="R74" s="32"/>
      <c r="S74" s="23"/>
      <c r="T74" s="32"/>
      <c r="U74" s="183"/>
      <c r="V74" s="25"/>
      <c r="W74" s="25"/>
      <c r="X74" s="189"/>
      <c r="Y74" s="189"/>
      <c r="Z74" s="189"/>
      <c r="AA74" s="189"/>
      <c r="AB74" s="33"/>
      <c r="AC74" s="59"/>
      <c r="AD74" s="63"/>
      <c r="AE74" s="64"/>
      <c r="AF74" s="63"/>
      <c r="AG74" s="67"/>
      <c r="AH74" s="68"/>
      <c r="AI74" s="69"/>
      <c r="AJ74" s="70"/>
      <c r="AK74" s="70"/>
      <c r="AL74" s="70"/>
      <c r="AM74" s="63"/>
      <c r="AN74" s="64"/>
      <c r="AO74" s="63"/>
      <c r="AP74" s="67"/>
      <c r="AQ74" s="68"/>
      <c r="AR74" s="69"/>
      <c r="AS74" s="70"/>
      <c r="AT74" s="70"/>
      <c r="AU74" s="70"/>
      <c r="AV74" s="63"/>
      <c r="AW74" s="64"/>
      <c r="AX74" s="63"/>
      <c r="AY74" s="67"/>
      <c r="AZ74" s="68"/>
      <c r="BA74" s="69"/>
      <c r="BB74" s="70"/>
      <c r="BC74" s="70"/>
      <c r="BD74" s="70"/>
      <c r="BE74" s="63"/>
      <c r="BF74" s="64"/>
      <c r="BG74" s="63"/>
      <c r="BH74" s="67"/>
      <c r="BI74" s="68"/>
      <c r="BJ74" s="69"/>
      <c r="BK74" s="70"/>
      <c r="BL74" s="70"/>
      <c r="BM74" s="70"/>
      <c r="BN74" s="65"/>
      <c r="BO74" s="66"/>
      <c r="BP74" s="63"/>
      <c r="BQ74" s="67"/>
      <c r="BR74" s="68"/>
      <c r="BS74" s="69"/>
      <c r="BT74" s="70"/>
      <c r="BU74" s="70"/>
      <c r="BV74" s="70"/>
      <c r="BW74" s="65"/>
      <c r="BX74" s="66"/>
      <c r="BY74" s="63"/>
      <c r="BZ74" s="67"/>
      <c r="CA74" s="68"/>
      <c r="CB74" s="69"/>
      <c r="CC74" s="70"/>
      <c r="CD74" s="70"/>
      <c r="CE74" s="70"/>
      <c r="CF74" s="65"/>
      <c r="CG74" s="66"/>
      <c r="CH74" s="63"/>
      <c r="CI74" s="67"/>
      <c r="CJ74" s="68"/>
      <c r="CK74" s="69"/>
      <c r="CL74" s="70"/>
      <c r="CM74" s="70"/>
      <c r="CN74" s="70"/>
      <c r="CO74" s="71"/>
      <c r="CP74" s="68"/>
      <c r="CQ74" s="68"/>
      <c r="CR74" s="68"/>
      <c r="CS74" s="72"/>
    </row>
    <row r="75" spans="1:98">
      <c r="A75" s="30"/>
      <c r="B75" s="37"/>
      <c r="C75" s="21"/>
      <c r="D75" s="21"/>
      <c r="E75" s="21"/>
      <c r="F75" s="22"/>
      <c r="G75" s="36"/>
      <c r="H75" s="36"/>
      <c r="I75" s="75"/>
      <c r="J75" s="193"/>
      <c r="K75" s="34"/>
      <c r="L75" s="34"/>
      <c r="M75" s="31"/>
      <c r="N75" s="23"/>
      <c r="O75" s="23"/>
      <c r="P75" s="23"/>
      <c r="Q75" s="33"/>
      <c r="R75" s="32"/>
      <c r="S75" s="23"/>
      <c r="T75" s="32"/>
      <c r="U75" s="183"/>
      <c r="V75" s="25"/>
      <c r="W75" s="25"/>
      <c r="X75" s="189"/>
      <c r="Y75" s="189"/>
      <c r="Z75" s="189"/>
      <c r="AA75" s="189"/>
      <c r="AB75" s="33"/>
      <c r="AC75" s="61"/>
      <c r="AD75" s="63"/>
      <c r="AE75" s="64"/>
      <c r="AF75" s="63"/>
      <c r="AG75" s="67"/>
      <c r="AH75" s="68"/>
      <c r="AI75" s="69"/>
      <c r="AJ75" s="70"/>
      <c r="AK75" s="70"/>
      <c r="AL75" s="70"/>
      <c r="AM75" s="63"/>
      <c r="AN75" s="64"/>
      <c r="AO75" s="63"/>
      <c r="AP75" s="67"/>
      <c r="AQ75" s="68"/>
      <c r="AR75" s="69"/>
      <c r="AS75" s="70"/>
      <c r="AT75" s="70"/>
      <c r="AU75" s="70"/>
      <c r="AV75" s="63"/>
      <c r="AW75" s="64"/>
      <c r="AX75" s="63"/>
      <c r="AY75" s="67"/>
      <c r="AZ75" s="68"/>
      <c r="BA75" s="69"/>
      <c r="BB75" s="70"/>
      <c r="BC75" s="70"/>
      <c r="BD75" s="70"/>
      <c r="BE75" s="63"/>
      <c r="BF75" s="64"/>
      <c r="BG75" s="63"/>
      <c r="BH75" s="67"/>
      <c r="BI75" s="68"/>
      <c r="BJ75" s="69"/>
      <c r="BK75" s="70"/>
      <c r="BL75" s="70"/>
      <c r="BM75" s="70"/>
      <c r="BN75" s="65"/>
      <c r="BO75" s="66"/>
      <c r="BP75" s="63"/>
      <c r="BQ75" s="67"/>
      <c r="BR75" s="68"/>
      <c r="BS75" s="69"/>
      <c r="BT75" s="70"/>
      <c r="BU75" s="70"/>
      <c r="BV75" s="70"/>
      <c r="BW75" s="65"/>
      <c r="BX75" s="66"/>
      <c r="BY75" s="63"/>
      <c r="BZ75" s="67"/>
      <c r="CA75" s="68"/>
      <c r="CB75" s="69"/>
      <c r="CC75" s="70"/>
      <c r="CD75" s="70"/>
      <c r="CE75" s="70"/>
      <c r="CF75" s="65"/>
      <c r="CG75" s="66"/>
      <c r="CH75" s="63"/>
      <c r="CI75" s="67"/>
      <c r="CJ75" s="68"/>
      <c r="CK75" s="69"/>
      <c r="CL75" s="70"/>
      <c r="CM75" s="70"/>
      <c r="CN75" s="70"/>
      <c r="CO75" s="71"/>
      <c r="CP75" s="68"/>
      <c r="CQ75" s="68"/>
      <c r="CR75" s="68"/>
      <c r="CS75" s="72"/>
    </row>
    <row r="76" spans="1:98">
      <c r="A76" s="19">
        <f>AB76</f>
        <v>1.852615954416</v>
      </c>
      <c r="B76" s="39"/>
      <c r="C76" s="39"/>
      <c r="D76" s="39"/>
      <c r="E76" s="39"/>
      <c r="F76" s="39"/>
      <c r="G76" s="40" t="s">
        <v>209</v>
      </c>
      <c r="H76" s="40"/>
      <c r="I76" s="40"/>
      <c r="J76" s="190">
        <f>SUM(J6:J75)</f>
        <v>5265000</v>
      </c>
      <c r="K76" s="41">
        <f>SUM(K6:K75)</f>
        <v>0</v>
      </c>
      <c r="L76" s="41">
        <f>SUM(L6:L75)</f>
        <v>0</v>
      </c>
      <c r="M76" s="41">
        <f>SUM(M6:M75)</f>
        <v>2863</v>
      </c>
      <c r="N76" s="41">
        <f>SUM(N6:N75)</f>
        <v>442</v>
      </c>
      <c r="O76" s="41">
        <f>SUM(O6:O75)</f>
        <v>2</v>
      </c>
      <c r="P76" s="41">
        <f>SUM(P6:P75)</f>
        <v>444</v>
      </c>
      <c r="Q76" s="42">
        <f>IFERROR(P76/M76,"-")</f>
        <v>0.15508208173245</v>
      </c>
      <c r="R76" s="78">
        <f>SUM(R6:R75)</f>
        <v>24</v>
      </c>
      <c r="S76" s="78">
        <f>SUM(S6:S75)</f>
        <v>105</v>
      </c>
      <c r="T76" s="42">
        <f>IFERROR(R76/P76,"-")</f>
        <v>0.054054054054054</v>
      </c>
      <c r="U76" s="184">
        <f>IFERROR(J76/P76,"-")</f>
        <v>11858.108108108</v>
      </c>
      <c r="V76" s="44">
        <f>SUM(V6:V75)</f>
        <v>105</v>
      </c>
      <c r="W76" s="42">
        <f>IFERROR(V76/P76,"-")</f>
        <v>0.23648648648649</v>
      </c>
      <c r="X76" s="190">
        <f>SUM(X6:X75)</f>
        <v>9754023</v>
      </c>
      <c r="Y76" s="190">
        <f>IFERROR(X76/P76,"-")</f>
        <v>21968.52027027</v>
      </c>
      <c r="Z76" s="190">
        <f>IFERROR(X76/V76,"-")</f>
        <v>92895.457142857</v>
      </c>
      <c r="AA76" s="190">
        <f>X76-J76</f>
        <v>4489023</v>
      </c>
      <c r="AB76" s="47">
        <f>X76/J76</f>
        <v>1.852615954416</v>
      </c>
      <c r="AC76" s="60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2"/>
    <mergeCell ref="J17:J22"/>
    <mergeCell ref="U17:U22"/>
    <mergeCell ref="AA17:AA22"/>
    <mergeCell ref="AB17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30"/>
    <mergeCell ref="J27:J30"/>
    <mergeCell ref="U27:U30"/>
    <mergeCell ref="AA27:AA30"/>
    <mergeCell ref="AB27:AB30"/>
    <mergeCell ref="A31:A34"/>
    <mergeCell ref="J31:J34"/>
    <mergeCell ref="U31:U34"/>
    <mergeCell ref="AA31:AA34"/>
    <mergeCell ref="AB31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1"/>
    <mergeCell ref="J69:J71"/>
    <mergeCell ref="U69:U71"/>
    <mergeCell ref="AA69:AA71"/>
    <mergeCell ref="AB69:AB71"/>
    <mergeCell ref="A72:A73"/>
    <mergeCell ref="J72:J73"/>
    <mergeCell ref="U72:U73"/>
    <mergeCell ref="AA72:AA73"/>
    <mergeCell ref="AB72:AB7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210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0.43428571428571</v>
      </c>
      <c r="B6" s="203" t="s">
        <v>211</v>
      </c>
      <c r="C6" s="203" t="s">
        <v>212</v>
      </c>
      <c r="D6" s="203"/>
      <c r="E6" s="203" t="s">
        <v>213</v>
      </c>
      <c r="F6" s="203" t="s">
        <v>214</v>
      </c>
      <c r="G6" s="203" t="s">
        <v>215</v>
      </c>
      <c r="H6" s="90" t="s">
        <v>216</v>
      </c>
      <c r="I6" s="90" t="s">
        <v>217</v>
      </c>
      <c r="J6" s="188">
        <v>350000</v>
      </c>
      <c r="K6" s="81">
        <v>0</v>
      </c>
      <c r="L6" s="81">
        <v>0</v>
      </c>
      <c r="M6" s="81">
        <v>185</v>
      </c>
      <c r="N6" s="91">
        <v>29</v>
      </c>
      <c r="O6" s="92">
        <v>0</v>
      </c>
      <c r="P6" s="93">
        <f>N6+O6</f>
        <v>29</v>
      </c>
      <c r="Q6" s="82">
        <f>IFERROR(P6/M6,"-")</f>
        <v>0.15675675675676</v>
      </c>
      <c r="R6" s="81">
        <v>1</v>
      </c>
      <c r="S6" s="81">
        <v>9</v>
      </c>
      <c r="T6" s="82">
        <f>IFERROR(S6/(O6+P6),"-")</f>
        <v>0.31034482758621</v>
      </c>
      <c r="U6" s="182">
        <f>IFERROR(J6/SUM(P6:P7),"-")</f>
        <v>7142.8571428571</v>
      </c>
      <c r="V6" s="84">
        <v>4</v>
      </c>
      <c r="W6" s="82">
        <f>IF(P6=0,"-",V6/P6)</f>
        <v>0.13793103448276</v>
      </c>
      <c r="X6" s="186">
        <v>12000</v>
      </c>
      <c r="Y6" s="187">
        <f>IFERROR(X6/P6,"-")</f>
        <v>413.79310344828</v>
      </c>
      <c r="Z6" s="187">
        <f>IFERROR(X6/V6,"-")</f>
        <v>3000</v>
      </c>
      <c r="AA6" s="188">
        <f>SUM(X6:X7)-SUM(J6:J7)</f>
        <v>-198000</v>
      </c>
      <c r="AB6" s="85">
        <f>SUM(X6:X7)/SUM(J6:J7)</f>
        <v>0.43428571428571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2</v>
      </c>
      <c r="AW6" s="107">
        <f>IF(P6=0,"",IF(AV6=0,"",(AV6/P6)))</f>
        <v>0.068965517241379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8</v>
      </c>
      <c r="BF6" s="113">
        <f>IF(P6=0,"",IF(BE6=0,"",(BE6/P6)))</f>
        <v>0.27586206896552</v>
      </c>
      <c r="BG6" s="112">
        <v>3</v>
      </c>
      <c r="BH6" s="114">
        <f>IFERROR(BG6/BE6,"-")</f>
        <v>0.375</v>
      </c>
      <c r="BI6" s="115">
        <v>9000</v>
      </c>
      <c r="BJ6" s="116">
        <f>IFERROR(BI6/BE6,"-")</f>
        <v>1125</v>
      </c>
      <c r="BK6" s="117">
        <v>3</v>
      </c>
      <c r="BL6" s="117"/>
      <c r="BM6" s="117"/>
      <c r="BN6" s="119">
        <v>15</v>
      </c>
      <c r="BO6" s="120">
        <f>IF(P6=0,"",IF(BN6=0,"",(BN6/P6)))</f>
        <v>0.51724137931034</v>
      </c>
      <c r="BP6" s="121">
        <v>1</v>
      </c>
      <c r="BQ6" s="122">
        <f>IFERROR(BP6/BN6,"-")</f>
        <v>0.066666666666667</v>
      </c>
      <c r="BR6" s="123">
        <v>3000</v>
      </c>
      <c r="BS6" s="124">
        <f>IFERROR(BR6/BN6,"-")</f>
        <v>200</v>
      </c>
      <c r="BT6" s="125">
        <v>1</v>
      </c>
      <c r="BU6" s="125"/>
      <c r="BV6" s="125"/>
      <c r="BW6" s="126">
        <v>4</v>
      </c>
      <c r="BX6" s="127">
        <f>IF(P6=0,"",IF(BW6=0,"",(BW6/P6)))</f>
        <v>0.13793103448276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12000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218</v>
      </c>
      <c r="C7" s="203"/>
      <c r="D7" s="203"/>
      <c r="E7" s="203"/>
      <c r="F7" s="203" t="s">
        <v>78</v>
      </c>
      <c r="G7" s="203"/>
      <c r="H7" s="90"/>
      <c r="I7" s="90"/>
      <c r="J7" s="188"/>
      <c r="K7" s="81">
        <v>0</v>
      </c>
      <c r="L7" s="81">
        <v>0</v>
      </c>
      <c r="M7" s="81">
        <v>49</v>
      </c>
      <c r="N7" s="91">
        <v>20</v>
      </c>
      <c r="O7" s="92">
        <v>0</v>
      </c>
      <c r="P7" s="93">
        <f>N7+O7</f>
        <v>20</v>
      </c>
      <c r="Q7" s="82">
        <f>IFERROR(P7/M7,"-")</f>
        <v>0.40816326530612</v>
      </c>
      <c r="R7" s="81">
        <v>1</v>
      </c>
      <c r="S7" s="81">
        <v>7</v>
      </c>
      <c r="T7" s="82">
        <f>IFERROR(S7/(O7+P7),"-")</f>
        <v>0.35</v>
      </c>
      <c r="U7" s="182"/>
      <c r="V7" s="84">
        <v>5</v>
      </c>
      <c r="W7" s="82">
        <f>IF(P7=0,"-",V7/P7)</f>
        <v>0.25</v>
      </c>
      <c r="X7" s="186">
        <v>140000</v>
      </c>
      <c r="Y7" s="187">
        <f>IFERROR(X7/P7,"-")</f>
        <v>7000</v>
      </c>
      <c r="Z7" s="187">
        <f>IFERROR(X7/V7,"-")</f>
        <v>28000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3</v>
      </c>
      <c r="AW7" s="107">
        <f>IF(P7=0,"",IF(AV7=0,"",(AV7/P7)))</f>
        <v>0.15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0.25</v>
      </c>
      <c r="BG7" s="112">
        <v>1</v>
      </c>
      <c r="BH7" s="114">
        <f>IFERROR(BG7/BE7,"-")</f>
        <v>0.2</v>
      </c>
      <c r="BI7" s="115">
        <v>3000</v>
      </c>
      <c r="BJ7" s="116">
        <f>IFERROR(BI7/BE7,"-")</f>
        <v>600</v>
      </c>
      <c r="BK7" s="117">
        <v>1</v>
      </c>
      <c r="BL7" s="117"/>
      <c r="BM7" s="117"/>
      <c r="BN7" s="119">
        <v>9</v>
      </c>
      <c r="BO7" s="120">
        <f>IF(P7=0,"",IF(BN7=0,"",(BN7/P7)))</f>
        <v>0.45</v>
      </c>
      <c r="BP7" s="121">
        <v>3</v>
      </c>
      <c r="BQ7" s="122">
        <f>IFERROR(BP7/BN7,"-")</f>
        <v>0.33333333333333</v>
      </c>
      <c r="BR7" s="123">
        <v>125000</v>
      </c>
      <c r="BS7" s="124">
        <f>IFERROR(BR7/BN7,"-")</f>
        <v>13888.888888889</v>
      </c>
      <c r="BT7" s="125"/>
      <c r="BU7" s="125"/>
      <c r="BV7" s="125">
        <v>3</v>
      </c>
      <c r="BW7" s="126">
        <v>2</v>
      </c>
      <c r="BX7" s="127">
        <f>IF(P7=0,"",IF(BW7=0,"",(BW7/P7)))</f>
        <v>0.1</v>
      </c>
      <c r="BY7" s="128">
        <v>1</v>
      </c>
      <c r="BZ7" s="129">
        <f>IFERROR(BY7/BW7,"-")</f>
        <v>0.5</v>
      </c>
      <c r="CA7" s="130">
        <v>12000</v>
      </c>
      <c r="CB7" s="131">
        <f>IFERROR(CA7/BW7,"-")</f>
        <v>6000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5</v>
      </c>
      <c r="CP7" s="141">
        <v>140000</v>
      </c>
      <c r="CQ7" s="141">
        <v>49000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0.35272727272727</v>
      </c>
      <c r="B8" s="203" t="s">
        <v>219</v>
      </c>
      <c r="C8" s="203" t="s">
        <v>220</v>
      </c>
      <c r="D8" s="203"/>
      <c r="E8" s="203" t="s">
        <v>221</v>
      </c>
      <c r="F8" s="203" t="s">
        <v>64</v>
      </c>
      <c r="G8" s="203" t="s">
        <v>222</v>
      </c>
      <c r="H8" s="90" t="s">
        <v>223</v>
      </c>
      <c r="I8" s="90" t="s">
        <v>224</v>
      </c>
      <c r="J8" s="188">
        <v>550000</v>
      </c>
      <c r="K8" s="81">
        <v>0</v>
      </c>
      <c r="L8" s="81">
        <v>0</v>
      </c>
      <c r="M8" s="81">
        <v>215</v>
      </c>
      <c r="N8" s="91">
        <v>42</v>
      </c>
      <c r="O8" s="92">
        <v>0</v>
      </c>
      <c r="P8" s="93">
        <f>N8+O8</f>
        <v>42</v>
      </c>
      <c r="Q8" s="82">
        <f>IFERROR(P8/M8,"-")</f>
        <v>0.1953488372093</v>
      </c>
      <c r="R8" s="81">
        <v>1</v>
      </c>
      <c r="S8" s="81">
        <v>17</v>
      </c>
      <c r="T8" s="82">
        <f>IFERROR(S8/(O8+P8),"-")</f>
        <v>0.4047619047619</v>
      </c>
      <c r="U8" s="182">
        <f>IFERROR(J8/SUM(P8:P9),"-")</f>
        <v>8593.75</v>
      </c>
      <c r="V8" s="84">
        <v>8</v>
      </c>
      <c r="W8" s="82">
        <f>IF(P8=0,"-",V8/P8)</f>
        <v>0.19047619047619</v>
      </c>
      <c r="X8" s="186">
        <v>27000</v>
      </c>
      <c r="Y8" s="187">
        <f>IFERROR(X8/P8,"-")</f>
        <v>642.85714285714</v>
      </c>
      <c r="Z8" s="187">
        <f>IFERROR(X8/V8,"-")</f>
        <v>3375</v>
      </c>
      <c r="AA8" s="188">
        <f>SUM(X8:X9)-SUM(J8:J9)</f>
        <v>-356000</v>
      </c>
      <c r="AB8" s="85">
        <f>SUM(X8:X9)/SUM(J8:J9)</f>
        <v>0.35272727272727</v>
      </c>
      <c r="AC8" s="79"/>
      <c r="AD8" s="94">
        <v>1</v>
      </c>
      <c r="AE8" s="95">
        <f>IF(P8=0,"",IF(AD8=0,"",(AD8/P8)))</f>
        <v>0.023809523809524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6</v>
      </c>
      <c r="AN8" s="101">
        <f>IF(P8=0,"",IF(AM8=0,"",(AM8/P8)))</f>
        <v>0.14285714285714</v>
      </c>
      <c r="AO8" s="100">
        <v>1</v>
      </c>
      <c r="AP8" s="102">
        <f>IFERROR(AP8/AM8,"-")</f>
        <v>0</v>
      </c>
      <c r="AQ8" s="103">
        <v>3000</v>
      </c>
      <c r="AR8" s="104">
        <f>IFERROR(AQ8/AM8,"-")</f>
        <v>500</v>
      </c>
      <c r="AS8" s="105">
        <v>1</v>
      </c>
      <c r="AT8" s="105"/>
      <c r="AU8" s="105"/>
      <c r="AV8" s="106">
        <v>10</v>
      </c>
      <c r="AW8" s="107">
        <f>IF(P8=0,"",IF(AV8=0,"",(AV8/P8)))</f>
        <v>0.23809523809524</v>
      </c>
      <c r="AX8" s="106">
        <v>2</v>
      </c>
      <c r="AY8" s="108">
        <f>IFERROR(AX8/AV8,"-")</f>
        <v>0.2</v>
      </c>
      <c r="AZ8" s="109">
        <v>6000</v>
      </c>
      <c r="BA8" s="110">
        <f>IFERROR(AZ8/AV8,"-")</f>
        <v>600</v>
      </c>
      <c r="BB8" s="111">
        <v>2</v>
      </c>
      <c r="BC8" s="111"/>
      <c r="BD8" s="111"/>
      <c r="BE8" s="112">
        <v>9</v>
      </c>
      <c r="BF8" s="113">
        <f>IF(P8=0,"",IF(BE8=0,"",(BE8/P8)))</f>
        <v>0.21428571428571</v>
      </c>
      <c r="BG8" s="112">
        <v>3</v>
      </c>
      <c r="BH8" s="114">
        <f>IFERROR(BG8/BE8,"-")</f>
        <v>0.33333333333333</v>
      </c>
      <c r="BI8" s="115">
        <v>12000</v>
      </c>
      <c r="BJ8" s="116">
        <f>IFERROR(BI8/BE8,"-")</f>
        <v>1333.3333333333</v>
      </c>
      <c r="BK8" s="117">
        <v>2</v>
      </c>
      <c r="BL8" s="117">
        <v>1</v>
      </c>
      <c r="BM8" s="117"/>
      <c r="BN8" s="119">
        <v>14</v>
      </c>
      <c r="BO8" s="120">
        <f>IF(P8=0,"",IF(BN8=0,"",(BN8/P8)))</f>
        <v>0.33333333333333</v>
      </c>
      <c r="BP8" s="121">
        <v>2</v>
      </c>
      <c r="BQ8" s="122">
        <f>IFERROR(BP8/BN8,"-")</f>
        <v>0.14285714285714</v>
      </c>
      <c r="BR8" s="123">
        <v>6000</v>
      </c>
      <c r="BS8" s="124">
        <f>IFERROR(BR8/BN8,"-")</f>
        <v>428.57142857143</v>
      </c>
      <c r="BT8" s="125">
        <v>2</v>
      </c>
      <c r="BU8" s="125"/>
      <c r="BV8" s="125"/>
      <c r="BW8" s="126">
        <v>2</v>
      </c>
      <c r="BX8" s="127">
        <f>IF(P8=0,"",IF(BW8=0,"",(BW8/P8)))</f>
        <v>0.047619047619048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8</v>
      </c>
      <c r="CP8" s="141">
        <v>27000</v>
      </c>
      <c r="CQ8" s="141">
        <v>6000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225</v>
      </c>
      <c r="C9" s="203"/>
      <c r="D9" s="203"/>
      <c r="E9" s="203"/>
      <c r="F9" s="203" t="s">
        <v>78</v>
      </c>
      <c r="G9" s="203"/>
      <c r="H9" s="90"/>
      <c r="I9" s="90"/>
      <c r="J9" s="188"/>
      <c r="K9" s="81">
        <v>0</v>
      </c>
      <c r="L9" s="81">
        <v>0</v>
      </c>
      <c r="M9" s="81">
        <v>46</v>
      </c>
      <c r="N9" s="91">
        <v>22</v>
      </c>
      <c r="O9" s="92">
        <v>0</v>
      </c>
      <c r="P9" s="93">
        <f>N9+O9</f>
        <v>22</v>
      </c>
      <c r="Q9" s="82">
        <f>IFERROR(P9/M9,"-")</f>
        <v>0.47826086956522</v>
      </c>
      <c r="R9" s="81">
        <v>1</v>
      </c>
      <c r="S9" s="81">
        <v>4</v>
      </c>
      <c r="T9" s="82">
        <f>IFERROR(S9/(O9+P9),"-")</f>
        <v>0.18181818181818</v>
      </c>
      <c r="U9" s="182"/>
      <c r="V9" s="84">
        <v>4</v>
      </c>
      <c r="W9" s="82">
        <f>IF(P9=0,"-",V9/P9)</f>
        <v>0.18181818181818</v>
      </c>
      <c r="X9" s="186">
        <v>167000</v>
      </c>
      <c r="Y9" s="187">
        <f>IFERROR(X9/P9,"-")</f>
        <v>7590.9090909091</v>
      </c>
      <c r="Z9" s="187">
        <f>IFERROR(X9/V9,"-")</f>
        <v>41750</v>
      </c>
      <c r="AA9" s="188"/>
      <c r="AB9" s="85"/>
      <c r="AC9" s="79"/>
      <c r="AD9" s="94">
        <v>1</v>
      </c>
      <c r="AE9" s="95">
        <f>IF(P9=0,"",IF(AD9=0,"",(AD9/P9)))</f>
        <v>0.045454545454545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3</v>
      </c>
      <c r="AN9" s="101">
        <f>IF(P9=0,"",IF(AM9=0,"",(AM9/P9)))</f>
        <v>0.13636363636364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0.045454545454545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9</v>
      </c>
      <c r="BF9" s="113">
        <f>IF(P9=0,"",IF(BE9=0,"",(BE9/P9)))</f>
        <v>0.40909090909091</v>
      </c>
      <c r="BG9" s="112">
        <v>1</v>
      </c>
      <c r="BH9" s="114">
        <f>IFERROR(BG9/BE9,"-")</f>
        <v>0.11111111111111</v>
      </c>
      <c r="BI9" s="115">
        <v>3000</v>
      </c>
      <c r="BJ9" s="116">
        <f>IFERROR(BI9/BE9,"-")</f>
        <v>333.33333333333</v>
      </c>
      <c r="BK9" s="117">
        <v>1</v>
      </c>
      <c r="BL9" s="117"/>
      <c r="BM9" s="117"/>
      <c r="BN9" s="119">
        <v>4</v>
      </c>
      <c r="BO9" s="120">
        <f>IF(P9=0,"",IF(BN9=0,"",(BN9/P9)))</f>
        <v>0.18181818181818</v>
      </c>
      <c r="BP9" s="121">
        <v>2</v>
      </c>
      <c r="BQ9" s="122">
        <f>IFERROR(BP9/BN9,"-")</f>
        <v>0.5</v>
      </c>
      <c r="BR9" s="123">
        <v>134000</v>
      </c>
      <c r="BS9" s="124">
        <f>IFERROR(BR9/BN9,"-")</f>
        <v>33500</v>
      </c>
      <c r="BT9" s="125">
        <v>1</v>
      </c>
      <c r="BU9" s="125"/>
      <c r="BV9" s="125">
        <v>1</v>
      </c>
      <c r="BW9" s="126">
        <v>3</v>
      </c>
      <c r="BX9" s="127">
        <f>IF(P9=0,"",IF(BW9=0,"",(BW9/P9)))</f>
        <v>0.13636363636364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0.045454545454545</v>
      </c>
      <c r="CH9" s="135">
        <v>1</v>
      </c>
      <c r="CI9" s="136">
        <f>IFERROR(CH9/CF9,"-")</f>
        <v>1</v>
      </c>
      <c r="CJ9" s="137">
        <v>30000</v>
      </c>
      <c r="CK9" s="138">
        <f>IFERROR(CJ9/CF9,"-")</f>
        <v>30000</v>
      </c>
      <c r="CL9" s="139"/>
      <c r="CM9" s="139"/>
      <c r="CN9" s="139">
        <v>1</v>
      </c>
      <c r="CO9" s="140">
        <v>4</v>
      </c>
      <c r="CP9" s="141">
        <v>167000</v>
      </c>
      <c r="CQ9" s="141">
        <v>129000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0.1</v>
      </c>
      <c r="B10" s="203" t="s">
        <v>226</v>
      </c>
      <c r="C10" s="203" t="s">
        <v>227</v>
      </c>
      <c r="D10" s="203"/>
      <c r="E10" s="203" t="s">
        <v>221</v>
      </c>
      <c r="F10" s="203" t="s">
        <v>64</v>
      </c>
      <c r="G10" s="203" t="s">
        <v>228</v>
      </c>
      <c r="H10" s="90" t="s">
        <v>229</v>
      </c>
      <c r="I10" s="90" t="s">
        <v>151</v>
      </c>
      <c r="J10" s="188">
        <v>90000</v>
      </c>
      <c r="K10" s="81">
        <v>0</v>
      </c>
      <c r="L10" s="81">
        <v>0</v>
      </c>
      <c r="M10" s="81">
        <v>27</v>
      </c>
      <c r="N10" s="91">
        <v>4</v>
      </c>
      <c r="O10" s="92">
        <v>0</v>
      </c>
      <c r="P10" s="93">
        <f>N10+O10</f>
        <v>4</v>
      </c>
      <c r="Q10" s="82">
        <f>IFERROR(P10/M10,"-")</f>
        <v>0.14814814814815</v>
      </c>
      <c r="R10" s="81">
        <v>0</v>
      </c>
      <c r="S10" s="81">
        <v>1</v>
      </c>
      <c r="T10" s="82">
        <f>IFERROR(S10/(O10+P10),"-")</f>
        <v>0.25</v>
      </c>
      <c r="U10" s="182">
        <f>IFERROR(J10/SUM(P10:P11),"-")</f>
        <v>22500</v>
      </c>
      <c r="V10" s="84">
        <v>1</v>
      </c>
      <c r="W10" s="82">
        <f>IF(P10=0,"-",V10/P10)</f>
        <v>0.25</v>
      </c>
      <c r="X10" s="186">
        <v>9000</v>
      </c>
      <c r="Y10" s="187">
        <f>IFERROR(X10/P10,"-")</f>
        <v>2250</v>
      </c>
      <c r="Z10" s="187">
        <f>IFERROR(X10/V10,"-")</f>
        <v>9000</v>
      </c>
      <c r="AA10" s="188">
        <f>SUM(X10:X11)-SUM(J10:J11)</f>
        <v>-81000</v>
      </c>
      <c r="AB10" s="85">
        <f>SUM(X10:X11)/SUM(J10:J11)</f>
        <v>0.1</v>
      </c>
      <c r="AC10" s="79"/>
      <c r="AD10" s="94">
        <v>1</v>
      </c>
      <c r="AE10" s="95">
        <f>IF(P10=0,"",IF(AD10=0,"",(AD10/P10)))</f>
        <v>0.25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2</v>
      </c>
      <c r="BX10" s="127">
        <f>IF(P10=0,"",IF(BW10=0,"",(BW10/P10)))</f>
        <v>0.5</v>
      </c>
      <c r="BY10" s="128">
        <v>1</v>
      </c>
      <c r="BZ10" s="129">
        <f>IFERROR(BY10/BW10,"-")</f>
        <v>0.5</v>
      </c>
      <c r="CA10" s="130">
        <v>9000</v>
      </c>
      <c r="CB10" s="131">
        <f>IFERROR(CA10/BW10,"-")</f>
        <v>4500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9000</v>
      </c>
      <c r="CQ10" s="141">
        <v>9000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230</v>
      </c>
      <c r="C11" s="203"/>
      <c r="D11" s="203"/>
      <c r="E11" s="203"/>
      <c r="F11" s="203" t="s">
        <v>78</v>
      </c>
      <c r="G11" s="203"/>
      <c r="H11" s="90"/>
      <c r="I11" s="90"/>
      <c r="J11" s="188"/>
      <c r="K11" s="81">
        <v>0</v>
      </c>
      <c r="L11" s="81">
        <v>0</v>
      </c>
      <c r="M11" s="81">
        <v>1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2.47</v>
      </c>
      <c r="B12" s="203" t="s">
        <v>231</v>
      </c>
      <c r="C12" s="203" t="s">
        <v>232</v>
      </c>
      <c r="D12" s="203"/>
      <c r="E12" s="203" t="s">
        <v>233</v>
      </c>
      <c r="F12" s="203" t="s">
        <v>64</v>
      </c>
      <c r="G12" s="203" t="s">
        <v>234</v>
      </c>
      <c r="H12" s="90" t="s">
        <v>235</v>
      </c>
      <c r="I12" s="90" t="s">
        <v>196</v>
      </c>
      <c r="J12" s="188">
        <v>200000</v>
      </c>
      <c r="K12" s="81">
        <v>0</v>
      </c>
      <c r="L12" s="81">
        <v>0</v>
      </c>
      <c r="M12" s="81">
        <v>189</v>
      </c>
      <c r="N12" s="91">
        <v>23</v>
      </c>
      <c r="O12" s="92">
        <v>1</v>
      </c>
      <c r="P12" s="93">
        <f>N12+O12</f>
        <v>24</v>
      </c>
      <c r="Q12" s="82">
        <f>IFERROR(P12/M12,"-")</f>
        <v>0.12698412698413</v>
      </c>
      <c r="R12" s="81">
        <v>2</v>
      </c>
      <c r="S12" s="81">
        <v>9</v>
      </c>
      <c r="T12" s="82">
        <f>IFERROR(S12/(O12+P12),"-")</f>
        <v>0.36</v>
      </c>
      <c r="U12" s="182">
        <f>IFERROR(J12/SUM(P12:P15),"-")</f>
        <v>4081.6326530612</v>
      </c>
      <c r="V12" s="84">
        <v>3</v>
      </c>
      <c r="W12" s="82">
        <f>IF(P12=0,"-",V12/P12)</f>
        <v>0.125</v>
      </c>
      <c r="X12" s="186">
        <v>321000</v>
      </c>
      <c r="Y12" s="187">
        <f>IFERROR(X12/P12,"-")</f>
        <v>13375</v>
      </c>
      <c r="Z12" s="187">
        <f>IFERROR(X12/V12,"-")</f>
        <v>107000</v>
      </c>
      <c r="AA12" s="188">
        <f>SUM(X12:X15)-SUM(J12:J15)</f>
        <v>294000</v>
      </c>
      <c r="AB12" s="85">
        <f>SUM(X12:X15)/SUM(J12:J15)</f>
        <v>2.47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3</v>
      </c>
      <c r="AW12" s="107">
        <f>IF(P12=0,"",IF(AV12=0,"",(AV12/P12)))</f>
        <v>0.125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10</v>
      </c>
      <c r="BF12" s="113">
        <f>IF(P12=0,"",IF(BE12=0,"",(BE12/P12)))</f>
        <v>0.41666666666667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8</v>
      </c>
      <c r="BO12" s="120">
        <f>IF(P12=0,"",IF(BN12=0,"",(BN12/P12)))</f>
        <v>0.33333333333333</v>
      </c>
      <c r="BP12" s="121">
        <v>1</v>
      </c>
      <c r="BQ12" s="122">
        <f>IFERROR(BP12/BN12,"-")</f>
        <v>0.125</v>
      </c>
      <c r="BR12" s="123">
        <v>118000</v>
      </c>
      <c r="BS12" s="124">
        <f>IFERROR(BR12/BN12,"-")</f>
        <v>14750</v>
      </c>
      <c r="BT12" s="125"/>
      <c r="BU12" s="125"/>
      <c r="BV12" s="125">
        <v>1</v>
      </c>
      <c r="BW12" s="126">
        <v>3</v>
      </c>
      <c r="BX12" s="127">
        <f>IF(P12=0,"",IF(BW12=0,"",(BW12/P12)))</f>
        <v>0.125</v>
      </c>
      <c r="BY12" s="128">
        <v>2</v>
      </c>
      <c r="BZ12" s="129">
        <f>IFERROR(BY12/BW12,"-")</f>
        <v>0.66666666666667</v>
      </c>
      <c r="CA12" s="130">
        <v>208000</v>
      </c>
      <c r="CB12" s="131">
        <f>IFERROR(CA12/BW12,"-")</f>
        <v>69333.333333333</v>
      </c>
      <c r="CC12" s="132"/>
      <c r="CD12" s="132">
        <v>1</v>
      </c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321000</v>
      </c>
      <c r="CQ12" s="141">
        <v>200000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236</v>
      </c>
      <c r="C13" s="203"/>
      <c r="D13" s="203"/>
      <c r="E13" s="203"/>
      <c r="F13" s="203" t="s">
        <v>78</v>
      </c>
      <c r="G13" s="203"/>
      <c r="H13" s="90"/>
      <c r="I13" s="90"/>
      <c r="J13" s="188"/>
      <c r="K13" s="81">
        <v>0</v>
      </c>
      <c r="L13" s="81">
        <v>0</v>
      </c>
      <c r="M13" s="81">
        <v>20</v>
      </c>
      <c r="N13" s="91">
        <v>5</v>
      </c>
      <c r="O13" s="92">
        <v>1</v>
      </c>
      <c r="P13" s="93">
        <f>N13+O13</f>
        <v>6</v>
      </c>
      <c r="Q13" s="82">
        <f>IFERROR(P13/M13,"-")</f>
        <v>0.3</v>
      </c>
      <c r="R13" s="81">
        <v>0</v>
      </c>
      <c r="S13" s="81">
        <v>1</v>
      </c>
      <c r="T13" s="82">
        <f>IFERROR(S13/(O13+P13),"-")</f>
        <v>0.14285714285714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0.16666666666667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</v>
      </c>
      <c r="AW13" s="107">
        <f>IF(P13=0,"",IF(AV13=0,"",(AV13/P13)))</f>
        <v>0.16666666666667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0.16666666666667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3</v>
      </c>
      <c r="BX13" s="127">
        <f>IF(P13=0,"",IF(BW13=0,"",(BW13/P13)))</f>
        <v>0.5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237</v>
      </c>
      <c r="C14" s="203" t="s">
        <v>232</v>
      </c>
      <c r="D14" s="203"/>
      <c r="E14" s="203" t="s">
        <v>238</v>
      </c>
      <c r="F14" s="203" t="s">
        <v>64</v>
      </c>
      <c r="G14" s="203" t="s">
        <v>234</v>
      </c>
      <c r="H14" s="90" t="s">
        <v>235</v>
      </c>
      <c r="I14" s="90"/>
      <c r="J14" s="188"/>
      <c r="K14" s="81">
        <v>0</v>
      </c>
      <c r="L14" s="81">
        <v>0</v>
      </c>
      <c r="M14" s="81">
        <v>169</v>
      </c>
      <c r="N14" s="91">
        <v>14</v>
      </c>
      <c r="O14" s="92">
        <v>0</v>
      </c>
      <c r="P14" s="93">
        <f>N14+O14</f>
        <v>14</v>
      </c>
      <c r="Q14" s="82">
        <f>IFERROR(P14/M14,"-")</f>
        <v>0.082840236686391</v>
      </c>
      <c r="R14" s="81">
        <v>2</v>
      </c>
      <c r="S14" s="81">
        <v>5</v>
      </c>
      <c r="T14" s="82">
        <f>IFERROR(S14/(O14+P14),"-")</f>
        <v>0.35714285714286</v>
      </c>
      <c r="U14" s="182"/>
      <c r="V14" s="84">
        <v>3</v>
      </c>
      <c r="W14" s="82">
        <f>IF(P14=0,"-",V14/P14)</f>
        <v>0.21428571428571</v>
      </c>
      <c r="X14" s="186">
        <v>165000</v>
      </c>
      <c r="Y14" s="187">
        <f>IFERROR(X14/P14,"-")</f>
        <v>11785.714285714</v>
      </c>
      <c r="Z14" s="187">
        <f>IFERROR(X14/V14,"-")</f>
        <v>55000</v>
      </c>
      <c r="AA14" s="188"/>
      <c r="AB14" s="85"/>
      <c r="AC14" s="79"/>
      <c r="AD14" s="94">
        <v>1</v>
      </c>
      <c r="AE14" s="95">
        <f>IF(P14=0,"",IF(AD14=0,"",(AD14/P14)))</f>
        <v>0.071428571428571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>
        <v>1</v>
      </c>
      <c r="AN14" s="101">
        <f>IF(P14=0,"",IF(AM14=0,"",(AM14/P14)))</f>
        <v>0.071428571428571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5</v>
      </c>
      <c r="BF14" s="113">
        <f>IF(P14=0,"",IF(BE14=0,"",(BE14/P14)))</f>
        <v>0.35714285714286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6</v>
      </c>
      <c r="BO14" s="120">
        <f>IF(P14=0,"",IF(BN14=0,"",(BN14/P14)))</f>
        <v>0.42857142857143</v>
      </c>
      <c r="BP14" s="121">
        <v>3</v>
      </c>
      <c r="BQ14" s="122">
        <f>IFERROR(BP14/BN14,"-")</f>
        <v>0.5</v>
      </c>
      <c r="BR14" s="123">
        <v>165000</v>
      </c>
      <c r="BS14" s="124">
        <f>IFERROR(BR14/BN14,"-")</f>
        <v>27500</v>
      </c>
      <c r="BT14" s="125">
        <v>1</v>
      </c>
      <c r="BU14" s="125"/>
      <c r="BV14" s="125">
        <v>2</v>
      </c>
      <c r="BW14" s="126">
        <v>1</v>
      </c>
      <c r="BX14" s="127">
        <f>IF(P14=0,"",IF(BW14=0,"",(BW14/P14)))</f>
        <v>0.071428571428571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3</v>
      </c>
      <c r="CP14" s="141">
        <v>165000</v>
      </c>
      <c r="CQ14" s="141">
        <v>152000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239</v>
      </c>
      <c r="C15" s="203"/>
      <c r="D15" s="203"/>
      <c r="E15" s="203"/>
      <c r="F15" s="203" t="s">
        <v>78</v>
      </c>
      <c r="G15" s="203"/>
      <c r="H15" s="90"/>
      <c r="I15" s="90"/>
      <c r="J15" s="188"/>
      <c r="K15" s="81">
        <v>0</v>
      </c>
      <c r="L15" s="81">
        <v>0</v>
      </c>
      <c r="M15" s="81">
        <v>28</v>
      </c>
      <c r="N15" s="91">
        <v>5</v>
      </c>
      <c r="O15" s="92">
        <v>0</v>
      </c>
      <c r="P15" s="93">
        <f>N15+O15</f>
        <v>5</v>
      </c>
      <c r="Q15" s="82">
        <f>IFERROR(P15/M15,"-")</f>
        <v>0.17857142857143</v>
      </c>
      <c r="R15" s="81">
        <v>0</v>
      </c>
      <c r="S15" s="81">
        <v>1</v>
      </c>
      <c r="T15" s="82">
        <f>IFERROR(S15/(O15+P15),"-")</f>
        <v>0.2</v>
      </c>
      <c r="U15" s="182"/>
      <c r="V15" s="84">
        <v>1</v>
      </c>
      <c r="W15" s="82">
        <f>IF(P15=0,"-",V15/P15)</f>
        <v>0.2</v>
      </c>
      <c r="X15" s="186">
        <v>8000</v>
      </c>
      <c r="Y15" s="187">
        <f>IFERROR(X15/P15,"-")</f>
        <v>1600</v>
      </c>
      <c r="Z15" s="187">
        <f>IFERROR(X15/V15,"-")</f>
        <v>8000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4</v>
      </c>
      <c r="BF15" s="113">
        <f>IF(P15=0,"",IF(BE15=0,"",(BE15/P15)))</f>
        <v>0.8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0.2</v>
      </c>
      <c r="BY15" s="128">
        <v>1</v>
      </c>
      <c r="BZ15" s="129">
        <f>IFERROR(BY15/BW15,"-")</f>
        <v>1</v>
      </c>
      <c r="CA15" s="130">
        <v>8000</v>
      </c>
      <c r="CB15" s="131">
        <f>IFERROR(CA15/BW15,"-")</f>
        <v>8000</v>
      </c>
      <c r="CC15" s="132"/>
      <c r="CD15" s="132">
        <v>1</v>
      </c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8000</v>
      </c>
      <c r="CQ15" s="141">
        <v>8000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92"/>
      <c r="K16" s="34"/>
      <c r="L16" s="34"/>
      <c r="M16" s="31"/>
      <c r="N16" s="23"/>
      <c r="O16" s="23"/>
      <c r="P16" s="23"/>
      <c r="Q16" s="33"/>
      <c r="R16" s="32"/>
      <c r="S16" s="23"/>
      <c r="T16" s="32"/>
      <c r="U16" s="183"/>
      <c r="V16" s="25"/>
      <c r="W16" s="25"/>
      <c r="X16" s="189"/>
      <c r="Y16" s="189"/>
      <c r="Z16" s="189"/>
      <c r="AA16" s="189"/>
      <c r="AB16" s="33"/>
      <c r="AC16" s="59"/>
      <c r="AD16" s="63"/>
      <c r="AE16" s="64"/>
      <c r="AF16" s="63"/>
      <c r="AG16" s="67"/>
      <c r="AH16" s="68"/>
      <c r="AI16" s="69"/>
      <c r="AJ16" s="70"/>
      <c r="AK16" s="70"/>
      <c r="AL16" s="70"/>
      <c r="AM16" s="63"/>
      <c r="AN16" s="64"/>
      <c r="AO16" s="63"/>
      <c r="AP16" s="67"/>
      <c r="AQ16" s="68"/>
      <c r="AR16" s="69"/>
      <c r="AS16" s="70"/>
      <c r="AT16" s="70"/>
      <c r="AU16" s="70"/>
      <c r="AV16" s="63"/>
      <c r="AW16" s="64"/>
      <c r="AX16" s="63"/>
      <c r="AY16" s="67"/>
      <c r="AZ16" s="68"/>
      <c r="BA16" s="69"/>
      <c r="BB16" s="70"/>
      <c r="BC16" s="70"/>
      <c r="BD16" s="70"/>
      <c r="BE16" s="63"/>
      <c r="BF16" s="64"/>
      <c r="BG16" s="63"/>
      <c r="BH16" s="67"/>
      <c r="BI16" s="68"/>
      <c r="BJ16" s="69"/>
      <c r="BK16" s="70"/>
      <c r="BL16" s="70"/>
      <c r="BM16" s="70"/>
      <c r="BN16" s="65"/>
      <c r="BO16" s="66"/>
      <c r="BP16" s="63"/>
      <c r="BQ16" s="67"/>
      <c r="BR16" s="68"/>
      <c r="BS16" s="69"/>
      <c r="BT16" s="70"/>
      <c r="BU16" s="70"/>
      <c r="BV16" s="70"/>
      <c r="BW16" s="65"/>
      <c r="BX16" s="66"/>
      <c r="BY16" s="63"/>
      <c r="BZ16" s="67"/>
      <c r="CA16" s="68"/>
      <c r="CB16" s="69"/>
      <c r="CC16" s="70"/>
      <c r="CD16" s="70"/>
      <c r="CE16" s="70"/>
      <c r="CF16" s="65"/>
      <c r="CG16" s="66"/>
      <c r="CH16" s="63"/>
      <c r="CI16" s="67"/>
      <c r="CJ16" s="68"/>
      <c r="CK16" s="69"/>
      <c r="CL16" s="70"/>
      <c r="CM16" s="70"/>
      <c r="CN16" s="70"/>
      <c r="CO16" s="71"/>
      <c r="CP16" s="68"/>
      <c r="CQ16" s="68"/>
      <c r="CR16" s="68"/>
      <c r="CS16" s="72"/>
    </row>
    <row r="17" spans="1:98">
      <c r="A17" s="30"/>
      <c r="B17" s="37"/>
      <c r="C17" s="21"/>
      <c r="D17" s="21"/>
      <c r="E17" s="21"/>
      <c r="F17" s="22"/>
      <c r="G17" s="36"/>
      <c r="H17" s="36"/>
      <c r="I17" s="75"/>
      <c r="J17" s="193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61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19">
        <f>AB18</f>
        <v>0.71344537815126</v>
      </c>
      <c r="B18" s="39"/>
      <c r="C18" s="39"/>
      <c r="D18" s="39"/>
      <c r="E18" s="39"/>
      <c r="F18" s="39"/>
      <c r="G18" s="40" t="s">
        <v>240</v>
      </c>
      <c r="H18" s="40"/>
      <c r="I18" s="40"/>
      <c r="J18" s="190">
        <f>SUM(J6:J17)</f>
        <v>1190000</v>
      </c>
      <c r="K18" s="41">
        <f>SUM(K6:K17)</f>
        <v>0</v>
      </c>
      <c r="L18" s="41">
        <f>SUM(L6:L17)</f>
        <v>0</v>
      </c>
      <c r="M18" s="41">
        <f>SUM(M6:M17)</f>
        <v>929</v>
      </c>
      <c r="N18" s="41">
        <f>SUM(N6:N17)</f>
        <v>164</v>
      </c>
      <c r="O18" s="41">
        <f>SUM(O6:O17)</f>
        <v>2</v>
      </c>
      <c r="P18" s="41">
        <f>SUM(P6:P17)</f>
        <v>166</v>
      </c>
      <c r="Q18" s="42">
        <f>IFERROR(P18/M18,"-")</f>
        <v>0.17868675995694</v>
      </c>
      <c r="R18" s="78">
        <f>SUM(R6:R17)</f>
        <v>8</v>
      </c>
      <c r="S18" s="78">
        <f>SUM(S6:S17)</f>
        <v>54</v>
      </c>
      <c r="T18" s="42">
        <f>IFERROR(R18/P18,"-")</f>
        <v>0.048192771084337</v>
      </c>
      <c r="U18" s="184">
        <f>IFERROR(J18/P18,"-")</f>
        <v>7168.6746987952</v>
      </c>
      <c r="V18" s="44">
        <f>SUM(V6:V17)</f>
        <v>29</v>
      </c>
      <c r="W18" s="42">
        <f>IFERROR(V18/P18,"-")</f>
        <v>0.17469879518072</v>
      </c>
      <c r="X18" s="190">
        <f>SUM(X6:X17)</f>
        <v>849000</v>
      </c>
      <c r="Y18" s="190">
        <f>IFERROR(X18/P18,"-")</f>
        <v>5114.4578313253</v>
      </c>
      <c r="Z18" s="190">
        <f>IFERROR(X18/V18,"-")</f>
        <v>29275.862068966</v>
      </c>
      <c r="AA18" s="190">
        <f>X18-J18</f>
        <v>-341000</v>
      </c>
      <c r="AB18" s="47">
        <f>X18/J18</f>
        <v>0.71344537815126</v>
      </c>
      <c r="AC18" s="60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5"/>
    <mergeCell ref="J12:J15"/>
    <mergeCell ref="U12:U15"/>
    <mergeCell ref="AA12:AA15"/>
    <mergeCell ref="AB12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