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雑誌" sheetId="1" r:id="rId4"/>
    <sheet name="WEB純広広告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<sst xmlns="http://schemas.openxmlformats.org/spreadsheetml/2006/main" uniqueCount="170">
  <si>
    <t>12月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</si>
  <si>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</si>
  <si>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</si>
  <si>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</si>
  <si>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</si>
  <si>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</si>
  <si>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</si>
  <si>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</si>
  <si>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</si>
  <si>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</si>
  <si>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</si>
  <si>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</si>
  <si>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</si>
  <si>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</si>
  <si>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</si>
  <si>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</si>
  <si>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</si>
  <si>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</si>
  <si>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</si>
  <si>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</si>
  <si>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</si>
  <si>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</si>
  <si>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</si>
  <si>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</si>
  <si>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</si>
  <si>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</si>
  <si>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</si>
  <si>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</si>
  <si>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</si>
  <si>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</si>
  <si>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</si>
  <si>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</si>
  <si>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</si>
  <si>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</si>
  <si>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</si>
  <si>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</si>
  <si>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</si>
  <si>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</si>
  <si>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</si>
  <si>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</si>
  <si>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</si>
  <si>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</si>
  <si>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</si>
  <si>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</si>
  <si>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</si>
  <si>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</si>
  <si>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</si>
  <si>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</si>
  <si>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</si>
  <si>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</si>
  <si>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</si>
  <si>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</si>
  <si>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</si>
  <si>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</si>
  <si>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</si>
  <si>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</si>
  <si>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</si>
  <si>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za284</t>
  </si>
  <si>
    <t>インターカラー</t>
  </si>
  <si>
    <t>日本ジャーナル出版</t>
  </si>
  <si>
    <t>注意事項版（高宮菜々子）</t>
  </si>
  <si>
    <t>SEX目的でご登録をお考えの方</t>
  </si>
  <si>
    <t>y20</t>
  </si>
  <si>
    <t>週刊実話</t>
  </si>
  <si>
    <t>1C2P</t>
  </si>
  <si>
    <t>12月17日(水)</t>
  </si>
  <si>
    <t>za285</t>
  </si>
  <si>
    <t>空電</t>
  </si>
  <si>
    <t>ad949</t>
  </si>
  <si>
    <t>アドライヴ</t>
  </si>
  <si>
    <t>5P男女募集(インタビュー風)版-アレンジ</t>
  </si>
  <si>
    <t>lp07</t>
  </si>
  <si>
    <t>昭和の不思議101　2025-2026年　冬の男祭り</t>
  </si>
  <si>
    <t>1C5P</t>
  </si>
  <si>
    <t>12月01日(月)</t>
  </si>
  <si>
    <t>ad950</t>
  </si>
  <si>
    <t>ad951</t>
  </si>
  <si>
    <t>2P縦書き(記事風)版-アレンジ</t>
  </si>
  <si>
    <t>lp01</t>
  </si>
  <si>
    <t>実話ナックルズGOLD ドキュメント</t>
  </si>
  <si>
    <t>12月04日(木)</t>
  </si>
  <si>
    <t>ad952</t>
  </si>
  <si>
    <t>ad953</t>
  </si>
  <si>
    <t>1P縦書き男性募集版-アレンジ</t>
  </si>
  <si>
    <t>人妻百貨デラックス</t>
  </si>
  <si>
    <t>表2</t>
  </si>
  <si>
    <t>12月11日(木)</t>
  </si>
  <si>
    <t>ad954</t>
  </si>
  <si>
    <t>ad947</t>
  </si>
  <si>
    <t>2P縦書き男性募集版</t>
  </si>
  <si>
    <t>週刊漫画ゴラク.2W金</t>
  </si>
  <si>
    <t>12月12日(金)</t>
  </si>
  <si>
    <t>ad948</t>
  </si>
  <si>
    <t>ad957</t>
  </si>
  <si>
    <t>5P風俗ヘスティア(高宮菜々子さん)</t>
  </si>
  <si>
    <t>臨時増刊ラヴァーズ</t>
  </si>
  <si>
    <t>12月22日(月)</t>
  </si>
  <si>
    <t>ad958</t>
  </si>
  <si>
    <t>ad967</t>
  </si>
  <si>
    <t>DVD-袋専用セリフアレンジ黒_エロ1-ヘスティア</t>
  </si>
  <si>
    <t>y17</t>
  </si>
  <si>
    <t>アサヒ芸能.1W火 合併号</t>
  </si>
  <si>
    <t>DVD袋裏4C</t>
  </si>
  <si>
    <t>12月23日(火)</t>
  </si>
  <si>
    <t>ad968</t>
  </si>
  <si>
    <t>ad959</t>
  </si>
  <si>
    <t>1P注意事項版</t>
  </si>
  <si>
    <t>週刊実話増刊「実話ザ・タブー」</t>
  </si>
  <si>
    <t>表4</t>
  </si>
  <si>
    <t>12月24日(水)</t>
  </si>
  <si>
    <t>ad960</t>
  </si>
  <si>
    <t>ad961</t>
  </si>
  <si>
    <t>ゲッチュ</t>
  </si>
  <si>
    <t>12月26日(金)</t>
  </si>
  <si>
    <t>ad962</t>
  </si>
  <si>
    <t>雑誌 TOTAL</t>
  </si>
  <si>
    <t>●WEB純広広告 広告</t>
  </si>
  <si>
    <t>m_bak001</t>
  </si>
  <si>
    <t>爆サイ ヘッダミドル一般 (東京)</t>
  </si>
  <si>
    <t>W320px_H100px</t>
  </si>
  <si>
    <t>12/1～12/15</t>
  </si>
  <si>
    <t>m_bak002</t>
  </si>
  <si>
    <t>12/16～12/31</t>
  </si>
  <si>
    <t>m_bak003</t>
  </si>
  <si>
    <t>lp14</t>
  </si>
  <si>
    <t>爆サイ ヘッダミドルアダルト (東京)</t>
  </si>
  <si>
    <t>m_bak004</t>
  </si>
  <si>
    <t>rec03</t>
  </si>
  <si>
    <t>m_bak005</t>
  </si>
  <si>
    <t>爆サイ ヘッダミドル一般 (東京区外)</t>
  </si>
  <si>
    <t>m_bak006</t>
  </si>
  <si>
    <t>m_bak007</t>
  </si>
  <si>
    <t>爆サイ ヘッダミドルアダルト (東京区外)</t>
  </si>
  <si>
    <t>m_bak008</t>
  </si>
  <si>
    <t>m_bak009</t>
  </si>
  <si>
    <t>爆サイ ヘッダミドル一般 (大阪)</t>
  </si>
  <si>
    <t>m_bak010</t>
  </si>
  <si>
    <t>m_bak011</t>
  </si>
  <si>
    <t>爆サイ ヘッダミドルアダルト (大阪)</t>
  </si>
  <si>
    <t>m_bak012</t>
  </si>
  <si>
    <t>WEB純広広告 TOTAL</t>
  </si>
  <si>
    <t>●アフィリエイト 広告</t>
  </si>
  <si>
    <t>UA</t>
  </si>
  <si>
    <t>AF単価</t>
  </si>
  <si>
    <t>20歳以上</t>
  </si>
  <si>
    <t>fr002</t>
  </si>
  <si>
    <t>ファーストアール</t>
  </si>
  <si>
    <t>おまたせ出会いNavi</t>
  </si>
  <si>
    <t>12/1～12/31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</si>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</sst>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2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</v>
      </c>
      <c r="B6" s="189" t="s">
        <v>57</v>
      </c>
      <c r="C6" s="189" t="s">
        <v>58</v>
      </c>
      <c r="D6" s="189" t="s">
        <v>59</v>
      </c>
      <c r="E6" s="189" t="s">
        <v>60</v>
      </c>
      <c r="F6" s="189" t="s">
        <v>61</v>
      </c>
      <c r="G6" s="189" t="s">
        <v>62</v>
      </c>
      <c r="H6" s="89" t="s">
        <v>63</v>
      </c>
      <c r="I6" s="89" t="s">
        <v>64</v>
      </c>
      <c r="J6" s="89" t="s">
        <v>65</v>
      </c>
      <c r="K6" s="181">
        <v>300000</v>
      </c>
      <c r="L6" s="80">
        <v>0</v>
      </c>
      <c r="M6" s="80">
        <v>0</v>
      </c>
      <c r="N6" s="80">
        <v>0</v>
      </c>
      <c r="O6" s="91">
        <v>0</v>
      </c>
      <c r="P6" s="92">
        <v>0</v>
      </c>
      <c r="Q6" s="93">
        <f>O6+P6</f>
        <v>0</v>
      </c>
      <c r="R6" s="81" t="str">
        <f>IFERROR(Q6/N6,"-")</f>
        <v>-</v>
      </c>
      <c r="S6" s="80">
        <v>0</v>
      </c>
      <c r="T6" s="80">
        <v>0</v>
      </c>
      <c r="U6" s="81" t="str">
        <f>IFERROR(T6/(Q6),"-")</f>
        <v>-</v>
      </c>
      <c r="V6" s="82" t="str">
        <f>IFERROR(K6/SUM(Q6:Q7),"-")</f>
        <v>-</v>
      </c>
      <c r="W6" s="83">
        <v>0</v>
      </c>
      <c r="X6" s="81" t="str">
        <f>IF(Q6=0,"-",W6/Q6)</f>
        <v>-</v>
      </c>
      <c r="Y6" s="186">
        <v>0</v>
      </c>
      <c r="Z6" s="187" t="str">
        <f>IFERROR(Y6/Q6,"-")</f>
        <v>-</v>
      </c>
      <c r="AA6" s="187" t="str">
        <f>IFERROR(Y6/W6,"-")</f>
        <v>-</v>
      </c>
      <c r="AB6" s="181">
        <f>SUM(Y6:Y7)-SUM(K6:K7)</f>
        <v>-300000</v>
      </c>
      <c r="AC6" s="85">
        <f>SUM(Y6:Y7)/SUM(K6:K7)</f>
        <v>0</v>
      </c>
      <c r="AD6" s="78"/>
      <c r="AE6" s="94"/>
      <c r="AF6" s="95" t="str">
        <f>IF(Q6=0,"",IF(AE6=0,"",(AE6/Q6)))</f>
        <v/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 t="str">
        <f>IF(Q6=0,"",IF(AN6=0,"",(AN6/Q6)))</f>
        <v/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 t="str">
        <f>IF(Q6=0,"",IF(AW6=0,"",(AW6/Q6)))</f>
        <v/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 t="str">
        <f>IF(Q6=0,"",IF(BF6=0,"",(BF6/Q6)))</f>
        <v/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 t="str">
        <f>IF(Q6=0,"",IF(BO6=0,"",(BO6/Q6)))</f>
        <v/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/>
      <c r="BY6" s="127" t="str">
        <f>IF(Q6=0,"",IF(BX6=0,"",(BX6/Q6)))</f>
        <v/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 t="str">
        <f>IF(Q6=0,"",IF(CG6=0,"",(CG6/Q6)))</f>
        <v/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66</v>
      </c>
      <c r="C7" s="189" t="s">
        <v>58</v>
      </c>
      <c r="D7" s="189"/>
      <c r="E7" s="189"/>
      <c r="F7" s="189"/>
      <c r="G7" s="189" t="s">
        <v>67</v>
      </c>
      <c r="H7" s="89"/>
      <c r="I7" s="89"/>
      <c r="J7" s="89"/>
      <c r="K7" s="181"/>
      <c r="L7" s="80">
        <v>0</v>
      </c>
      <c r="M7" s="80">
        <v>0</v>
      </c>
      <c r="N7" s="80">
        <v>0</v>
      </c>
      <c r="O7" s="91">
        <v>0</v>
      </c>
      <c r="P7" s="92">
        <v>0</v>
      </c>
      <c r="Q7" s="93">
        <f>O7+P7</f>
        <v>0</v>
      </c>
      <c r="R7" s="81" t="str">
        <f>IFERROR(Q7/N7,"-")</f>
        <v>-</v>
      </c>
      <c r="S7" s="80">
        <v>0</v>
      </c>
      <c r="T7" s="80">
        <v>0</v>
      </c>
      <c r="U7" s="81" t="str">
        <f>IFERROR(T7/(Q7),"-")</f>
        <v>-</v>
      </c>
      <c r="V7" s="82"/>
      <c r="W7" s="83">
        <v>0</v>
      </c>
      <c r="X7" s="81" t="str">
        <f>IF(Q7=0,"-",W7/Q7)</f>
        <v>-</v>
      </c>
      <c r="Y7" s="186">
        <v>0</v>
      </c>
      <c r="Z7" s="187" t="str">
        <f>IFERROR(Y7/Q7,"-")</f>
        <v>-</v>
      </c>
      <c r="AA7" s="187" t="str">
        <f>IFERROR(Y7/W7,"-")</f>
        <v>-</v>
      </c>
      <c r="AB7" s="181"/>
      <c r="AC7" s="85"/>
      <c r="AD7" s="78"/>
      <c r="AE7" s="94"/>
      <c r="AF7" s="95" t="str">
        <f>IF(Q7=0,"",IF(AE7=0,"",(AE7/Q7)))</f>
        <v/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 t="str">
        <f>IF(Q7=0,"",IF(AN7=0,"",(AN7/Q7)))</f>
        <v/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 t="str">
        <f>IF(Q7=0,"",IF(AW7=0,"",(AW7/Q7)))</f>
        <v/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 t="str">
        <f>IF(Q7=0,"",IF(BF7=0,"",(BF7/Q7)))</f>
        <v/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 t="str">
        <f>IF(Q7=0,"",IF(BO7=0,"",(BO7/Q7)))</f>
        <v/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/>
      <c r="BY7" s="127" t="str">
        <f>IF(Q7=0,"",IF(BX7=0,"",(BX7/Q7)))</f>
        <v/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 t="str">
        <f>IF(Q7=0,"",IF(CG7=0,"",(CG7/Q7)))</f>
        <v/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68</v>
      </c>
      <c r="C8" s="189" t="s">
        <v>69</v>
      </c>
      <c r="D8" s="189"/>
      <c r="E8" s="189" t="s">
        <v>70</v>
      </c>
      <c r="F8" s="189"/>
      <c r="G8" s="189" t="s">
        <v>71</v>
      </c>
      <c r="H8" s="89" t="s">
        <v>72</v>
      </c>
      <c r="I8" s="89" t="s">
        <v>73</v>
      </c>
      <c r="J8" s="89" t="s">
        <v>74</v>
      </c>
      <c r="K8" s="181">
        <v>75000</v>
      </c>
      <c r="L8" s="80">
        <v>1</v>
      </c>
      <c r="M8" s="80">
        <v>0</v>
      </c>
      <c r="N8" s="80">
        <v>6</v>
      </c>
      <c r="O8" s="91">
        <v>1</v>
      </c>
      <c r="P8" s="92">
        <v>0</v>
      </c>
      <c r="Q8" s="93">
        <f>O8+P8</f>
        <v>1</v>
      </c>
      <c r="R8" s="81">
        <f>IFERROR(Q8/N8,"-")</f>
        <v>0.16666666666667</v>
      </c>
      <c r="S8" s="80">
        <v>1</v>
      </c>
      <c r="T8" s="80">
        <v>0</v>
      </c>
      <c r="U8" s="81">
        <f>IFERROR(T8/(Q8),"-")</f>
        <v>0</v>
      </c>
      <c r="V8" s="82">
        <f>IFERROR(K8/SUM(Q8:Q9),"-")</f>
        <v>37500</v>
      </c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>
        <f>SUM(Y8:Y9)-SUM(K8:K9)</f>
        <v>-75000</v>
      </c>
      <c r="AC8" s="85">
        <f>SUM(Y8:Y9)/SUM(K8:K9)</f>
        <v>0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>
        <f>IF(Q8=0,"",IF(BO8=0,"",(BO8/Q8)))</f>
        <v>0</v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>
        <v>1</v>
      </c>
      <c r="BY8" s="127">
        <f>IF(Q8=0,"",IF(BX8=0,"",(BX8/Q8)))</f>
        <v>1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75</v>
      </c>
      <c r="C9" s="189" t="s">
        <v>69</v>
      </c>
      <c r="D9" s="189"/>
      <c r="E9" s="189"/>
      <c r="F9" s="189"/>
      <c r="G9" s="189" t="s">
        <v>67</v>
      </c>
      <c r="H9" s="89"/>
      <c r="I9" s="89"/>
      <c r="J9" s="89"/>
      <c r="K9" s="181"/>
      <c r="L9" s="80">
        <v>4</v>
      </c>
      <c r="M9" s="80">
        <v>3</v>
      </c>
      <c r="N9" s="80">
        <v>1</v>
      </c>
      <c r="O9" s="91">
        <v>1</v>
      </c>
      <c r="P9" s="92">
        <v>0</v>
      </c>
      <c r="Q9" s="93">
        <f>O9+P9</f>
        <v>1</v>
      </c>
      <c r="R9" s="81">
        <f>IFERROR(Q9/N9,"-")</f>
        <v>1</v>
      </c>
      <c r="S9" s="80">
        <v>1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>
        <v>1</v>
      </c>
      <c r="BG9" s="113">
        <f>IF(Q9=0,"",IF(BF9=0,"",(BF9/Q9)))</f>
        <v>1</v>
      </c>
      <c r="BH9" s="112"/>
      <c r="BI9" s="114">
        <f>IFERROR(BH9/BF9,"-")</f>
        <v>0</v>
      </c>
      <c r="BJ9" s="115"/>
      <c r="BK9" s="116">
        <f>IFERROR(BJ9/BF9,"-")</f>
        <v>0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0.066666666666667</v>
      </c>
      <c r="B10" s="189" t="s">
        <v>76</v>
      </c>
      <c r="C10" s="189" t="s">
        <v>69</v>
      </c>
      <c r="D10" s="189"/>
      <c r="E10" s="189" t="s">
        <v>77</v>
      </c>
      <c r="F10" s="189"/>
      <c r="G10" s="189" t="s">
        <v>78</v>
      </c>
      <c r="H10" s="89" t="s">
        <v>79</v>
      </c>
      <c r="I10" s="89" t="s">
        <v>64</v>
      </c>
      <c r="J10" s="89" t="s">
        <v>80</v>
      </c>
      <c r="K10" s="181">
        <v>45000</v>
      </c>
      <c r="L10" s="80">
        <v>2</v>
      </c>
      <c r="M10" s="80">
        <v>0</v>
      </c>
      <c r="N10" s="80">
        <v>9</v>
      </c>
      <c r="O10" s="91">
        <v>2</v>
      </c>
      <c r="P10" s="92">
        <v>0</v>
      </c>
      <c r="Q10" s="93">
        <f>O10+P10</f>
        <v>2</v>
      </c>
      <c r="R10" s="81">
        <f>IFERROR(Q10/N10,"-")</f>
        <v>0.22222222222222</v>
      </c>
      <c r="S10" s="80">
        <v>2</v>
      </c>
      <c r="T10" s="80">
        <v>0</v>
      </c>
      <c r="U10" s="81">
        <f>IFERROR(T10/(Q10),"-")</f>
        <v>0</v>
      </c>
      <c r="V10" s="82">
        <f>IFERROR(K10/SUM(Q10:Q11),"-")</f>
        <v>22500</v>
      </c>
      <c r="W10" s="83">
        <v>1</v>
      </c>
      <c r="X10" s="81">
        <f>IF(Q10=0,"-",W10/Q10)</f>
        <v>0.5</v>
      </c>
      <c r="Y10" s="186">
        <v>3000</v>
      </c>
      <c r="Z10" s="187">
        <f>IFERROR(Y10/Q10,"-")</f>
        <v>1500</v>
      </c>
      <c r="AA10" s="187">
        <f>IFERROR(Y10/W10,"-")</f>
        <v>3000</v>
      </c>
      <c r="AB10" s="181">
        <f>SUM(Y10:Y11)-SUM(K10:K11)</f>
        <v>-42000</v>
      </c>
      <c r="AC10" s="85">
        <f>SUM(Y10:Y11)/SUM(K10:K11)</f>
        <v>0.066666666666667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>
        <f>IF(Q10=0,"",IF(AN10=0,"",(AN10/Q10)))</f>
        <v>0</v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1</v>
      </c>
      <c r="BP10" s="120">
        <f>IF(Q10=0,"",IF(BO10=0,"",(BO10/Q10)))</f>
        <v>0.5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/>
      <c r="BY10" s="127">
        <f>IF(Q10=0,"",IF(BX10=0,"",(BX10/Q10)))</f>
        <v>0</v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>
        <v>1</v>
      </c>
      <c r="CH10" s="134">
        <f>IF(Q10=0,"",IF(CG10=0,"",(CG10/Q10)))</f>
        <v>0.5</v>
      </c>
      <c r="CI10" s="135">
        <v>1</v>
      </c>
      <c r="CJ10" s="136">
        <f>IFERROR(CI10/CG10,"-")</f>
        <v>1</v>
      </c>
      <c r="CK10" s="137">
        <v>3000</v>
      </c>
      <c r="CL10" s="138">
        <f>IFERROR(CK10/CG10,"-")</f>
        <v>3000</v>
      </c>
      <c r="CM10" s="139">
        <v>1</v>
      </c>
      <c r="CN10" s="139"/>
      <c r="CO10" s="139"/>
      <c r="CP10" s="140">
        <v>1</v>
      </c>
      <c r="CQ10" s="141">
        <v>3000</v>
      </c>
      <c r="CR10" s="141">
        <v>3000</v>
      </c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81</v>
      </c>
      <c r="C11" s="189" t="s">
        <v>69</v>
      </c>
      <c r="D11" s="189"/>
      <c r="E11" s="189"/>
      <c r="F11" s="189"/>
      <c r="G11" s="189" t="s">
        <v>67</v>
      </c>
      <c r="H11" s="89"/>
      <c r="I11" s="89"/>
      <c r="J11" s="89"/>
      <c r="K11" s="181"/>
      <c r="L11" s="80">
        <v>1</v>
      </c>
      <c r="M11" s="80">
        <v>1</v>
      </c>
      <c r="N11" s="80">
        <v>0</v>
      </c>
      <c r="O11" s="91">
        <v>0</v>
      </c>
      <c r="P11" s="92">
        <v>0</v>
      </c>
      <c r="Q11" s="93">
        <f>O11+P11</f>
        <v>0</v>
      </c>
      <c r="R11" s="81" t="str">
        <f>IFERROR(Q11/N11,"-")</f>
        <v>-</v>
      </c>
      <c r="S11" s="80">
        <v>0</v>
      </c>
      <c r="T11" s="80">
        <v>0</v>
      </c>
      <c r="U11" s="81" t="str">
        <f>IFERROR(T11/(Q11),"-")</f>
        <v>-</v>
      </c>
      <c r="V11" s="82"/>
      <c r="W11" s="83">
        <v>0</v>
      </c>
      <c r="X11" s="81" t="str">
        <f>IF(Q11=0,"-",W11/Q11)</f>
        <v>-</v>
      </c>
      <c r="Y11" s="186">
        <v>0</v>
      </c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0</v>
      </c>
      <c r="B12" s="189" t="s">
        <v>82</v>
      </c>
      <c r="C12" s="189" t="s">
        <v>69</v>
      </c>
      <c r="D12" s="189"/>
      <c r="E12" s="189" t="s">
        <v>83</v>
      </c>
      <c r="F12" s="189"/>
      <c r="G12" s="189" t="s">
        <v>78</v>
      </c>
      <c r="H12" s="89" t="s">
        <v>84</v>
      </c>
      <c r="I12" s="89" t="s">
        <v>85</v>
      </c>
      <c r="J12" s="89" t="s">
        <v>86</v>
      </c>
      <c r="K12" s="181">
        <v>35000</v>
      </c>
      <c r="L12" s="80">
        <v>0</v>
      </c>
      <c r="M12" s="80">
        <v>0</v>
      </c>
      <c r="N12" s="80">
        <v>1</v>
      </c>
      <c r="O12" s="91">
        <v>0</v>
      </c>
      <c r="P12" s="92">
        <v>0</v>
      </c>
      <c r="Q12" s="93">
        <f>O12+P12</f>
        <v>0</v>
      </c>
      <c r="R12" s="81">
        <f>IFERROR(Q12/N12,"-")</f>
        <v>0</v>
      </c>
      <c r="S12" s="80">
        <v>0</v>
      </c>
      <c r="T12" s="80">
        <v>0</v>
      </c>
      <c r="U12" s="81" t="str">
        <f>IFERROR(T12/(Q12),"-")</f>
        <v>-</v>
      </c>
      <c r="V12" s="82" t="str">
        <f>IFERROR(K12/SUM(Q12:Q13),"-")</f>
        <v>-</v>
      </c>
      <c r="W12" s="83">
        <v>0</v>
      </c>
      <c r="X12" s="81" t="str">
        <f>IF(Q12=0,"-",W12/Q12)</f>
        <v>-</v>
      </c>
      <c r="Y12" s="186">
        <v>0</v>
      </c>
      <c r="Z12" s="187" t="str">
        <f>IFERROR(Y12/Q12,"-")</f>
        <v>-</v>
      </c>
      <c r="AA12" s="187" t="str">
        <f>IFERROR(Y12/W12,"-")</f>
        <v>-</v>
      </c>
      <c r="AB12" s="181">
        <f>SUM(Y12:Y13)-SUM(K12:K13)</f>
        <v>-35000</v>
      </c>
      <c r="AC12" s="85">
        <f>SUM(Y12:Y13)/SUM(K12:K13)</f>
        <v>0</v>
      </c>
      <c r="AD12" s="78"/>
      <c r="AE12" s="94"/>
      <c r="AF12" s="95" t="str">
        <f>IF(Q12=0,"",IF(AE12=0,"",(AE12/Q12)))</f>
        <v/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 t="str">
        <f>IF(Q12=0,"",IF(AN12=0,"",(AN12/Q12)))</f>
        <v/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 t="str">
        <f>IF(Q12=0,"",IF(AW12=0,"",(AW12/Q12)))</f>
        <v/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 t="str">
        <f>IF(Q12=0,"",IF(BF12=0,"",(BF12/Q12)))</f>
        <v/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 t="str">
        <f>IF(Q12=0,"",IF(BO12=0,"",(BO12/Q12)))</f>
        <v/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 t="str">
        <f>IF(Q12=0,"",IF(BX12=0,"",(BX12/Q12)))</f>
        <v/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 t="str">
        <f>IF(Q12=0,"",IF(CG12=0,"",(CG12/Q12)))</f>
        <v/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87</v>
      </c>
      <c r="C13" s="189" t="s">
        <v>69</v>
      </c>
      <c r="D13" s="189"/>
      <c r="E13" s="189"/>
      <c r="F13" s="189"/>
      <c r="G13" s="189" t="s">
        <v>67</v>
      </c>
      <c r="H13" s="89"/>
      <c r="I13" s="89"/>
      <c r="J13" s="89"/>
      <c r="K13" s="181"/>
      <c r="L13" s="80">
        <v>0</v>
      </c>
      <c r="M13" s="80">
        <v>0</v>
      </c>
      <c r="N13" s="80">
        <v>0</v>
      </c>
      <c r="O13" s="91">
        <v>0</v>
      </c>
      <c r="P13" s="92">
        <v>0</v>
      </c>
      <c r="Q13" s="93">
        <f>O13+P13</f>
        <v>0</v>
      </c>
      <c r="R13" s="81" t="str">
        <f>IFERROR(Q13/N13,"-")</f>
        <v>-</v>
      </c>
      <c r="S13" s="80">
        <v>0</v>
      </c>
      <c r="T13" s="80">
        <v>0</v>
      </c>
      <c r="U13" s="81" t="str">
        <f>IFERROR(T13/(Q13),"-")</f>
        <v>-</v>
      </c>
      <c r="V13" s="82"/>
      <c r="W13" s="83">
        <v>0</v>
      </c>
      <c r="X13" s="81" t="str">
        <f>IF(Q13=0,"-",W13/Q13)</f>
        <v>-</v>
      </c>
      <c r="Y13" s="186">
        <v>0</v>
      </c>
      <c r="Z13" s="187" t="str">
        <f>IFERROR(Y13/Q13,"-")</f>
        <v>-</v>
      </c>
      <c r="AA13" s="187" t="str">
        <f>IFERROR(Y13/W13,"-")</f>
        <v>-</v>
      </c>
      <c r="AB13" s="181"/>
      <c r="AC13" s="85"/>
      <c r="AD13" s="78"/>
      <c r="AE13" s="94"/>
      <c r="AF13" s="95" t="str">
        <f>IF(Q13=0,"",IF(AE13=0,"",(AE13/Q13)))</f>
        <v/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 t="str">
        <f>IF(Q13=0,"",IF(AN13=0,"",(AN13/Q13)))</f>
        <v/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 t="str">
        <f>IF(Q13=0,"",IF(AW13=0,"",(AW13/Q13)))</f>
        <v/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 t="str">
        <f>IF(Q13=0,"",IF(BF13=0,"",(BF13/Q13)))</f>
        <v/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 t="str">
        <f>IF(Q13=0,"",IF(BO13=0,"",(BO13/Q13)))</f>
        <v/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/>
      <c r="BY13" s="127" t="str">
        <f>IF(Q13=0,"",IF(BX13=0,"",(BX13/Q13)))</f>
        <v/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 t="str">
        <f>IF(Q13=0,"",IF(CG13=0,"",(CG13/Q13)))</f>
        <v/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>
        <f>AC14</f>
        <v>0</v>
      </c>
      <c r="B14" s="189" t="s">
        <v>88</v>
      </c>
      <c r="C14" s="189" t="s">
        <v>69</v>
      </c>
      <c r="D14" s="189"/>
      <c r="E14" s="189" t="s">
        <v>89</v>
      </c>
      <c r="F14" s="189"/>
      <c r="G14" s="189" t="s">
        <v>71</v>
      </c>
      <c r="H14" s="89" t="s">
        <v>90</v>
      </c>
      <c r="I14" s="89" t="s">
        <v>64</v>
      </c>
      <c r="J14" s="89" t="s">
        <v>91</v>
      </c>
      <c r="K14" s="181">
        <v>85000</v>
      </c>
      <c r="L14" s="80">
        <v>0</v>
      </c>
      <c r="M14" s="80">
        <v>0</v>
      </c>
      <c r="N14" s="80">
        <v>2</v>
      </c>
      <c r="O14" s="91">
        <v>0</v>
      </c>
      <c r="P14" s="92">
        <v>0</v>
      </c>
      <c r="Q14" s="93">
        <f>O14+P14</f>
        <v>0</v>
      </c>
      <c r="R14" s="81">
        <f>IFERROR(Q14/N14,"-")</f>
        <v>0</v>
      </c>
      <c r="S14" s="80">
        <v>0</v>
      </c>
      <c r="T14" s="80">
        <v>0</v>
      </c>
      <c r="U14" s="81" t="str">
        <f>IFERROR(T14/(Q14),"-")</f>
        <v>-</v>
      </c>
      <c r="V14" s="82" t="str">
        <f>IFERROR(K14/SUM(Q14:Q15),"-")</f>
        <v>-</v>
      </c>
      <c r="W14" s="83">
        <v>0</v>
      </c>
      <c r="X14" s="81" t="str">
        <f>IF(Q14=0,"-",W14/Q14)</f>
        <v>-</v>
      </c>
      <c r="Y14" s="186">
        <v>0</v>
      </c>
      <c r="Z14" s="187" t="str">
        <f>IFERROR(Y14/Q14,"-")</f>
        <v>-</v>
      </c>
      <c r="AA14" s="187" t="str">
        <f>IFERROR(Y14/W14,"-")</f>
        <v>-</v>
      </c>
      <c r="AB14" s="181">
        <f>SUM(Y14:Y15)-SUM(K14:K15)</f>
        <v>-85000</v>
      </c>
      <c r="AC14" s="85">
        <f>SUM(Y14:Y15)/SUM(K14:K15)</f>
        <v>0</v>
      </c>
      <c r="AD14" s="78"/>
      <c r="AE14" s="94"/>
      <c r="AF14" s="95" t="str">
        <f>IF(Q14=0,"",IF(AE14=0,"",(AE14/Q14)))</f>
        <v/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 t="str">
        <f>IF(Q14=0,"",IF(AN14=0,"",(AN14/Q14)))</f>
        <v/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 t="str">
        <f>IF(Q14=0,"",IF(AW14=0,"",(AW14/Q14)))</f>
        <v/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 t="str">
        <f>IF(Q14=0,"",IF(BF14=0,"",(BF14/Q14)))</f>
        <v/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/>
      <c r="BP14" s="120" t="str">
        <f>IF(Q14=0,"",IF(BO14=0,"",(BO14/Q14)))</f>
        <v/>
      </c>
      <c r="BQ14" s="121"/>
      <c r="BR14" s="122" t="str">
        <f>IFERROR(BQ14/BO14,"-")</f>
        <v>-</v>
      </c>
      <c r="BS14" s="123"/>
      <c r="BT14" s="124" t="str">
        <f>IFERROR(BS14/BO14,"-")</f>
        <v>-</v>
      </c>
      <c r="BU14" s="125"/>
      <c r="BV14" s="125"/>
      <c r="BW14" s="125"/>
      <c r="BX14" s="126"/>
      <c r="BY14" s="127" t="str">
        <f>IF(Q14=0,"",IF(BX14=0,"",(BX14/Q14)))</f>
        <v/>
      </c>
      <c r="BZ14" s="128"/>
      <c r="CA14" s="129" t="str">
        <f>IFERROR(BZ14/BX14,"-")</f>
        <v>-</v>
      </c>
      <c r="CB14" s="130"/>
      <c r="CC14" s="131" t="str">
        <f>IFERROR(CB14/BX14,"-")</f>
        <v>-</v>
      </c>
      <c r="CD14" s="132"/>
      <c r="CE14" s="132"/>
      <c r="CF14" s="132"/>
      <c r="CG14" s="133"/>
      <c r="CH14" s="134" t="str">
        <f>IF(Q14=0,"",IF(CG14=0,"",(CG14/Q14)))</f>
        <v/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92</v>
      </c>
      <c r="C15" s="189" t="s">
        <v>69</v>
      </c>
      <c r="D15" s="189"/>
      <c r="E15" s="189"/>
      <c r="F15" s="189"/>
      <c r="G15" s="189" t="s">
        <v>67</v>
      </c>
      <c r="H15" s="89"/>
      <c r="I15" s="89"/>
      <c r="J15" s="89"/>
      <c r="K15" s="181"/>
      <c r="L15" s="80">
        <v>0</v>
      </c>
      <c r="M15" s="80">
        <v>0</v>
      </c>
      <c r="N15" s="80">
        <v>0</v>
      </c>
      <c r="O15" s="91">
        <v>0</v>
      </c>
      <c r="P15" s="92">
        <v>0</v>
      </c>
      <c r="Q15" s="93">
        <f>O15+P15</f>
        <v>0</v>
      </c>
      <c r="R15" s="81" t="str">
        <f>IFERROR(Q15/N15,"-")</f>
        <v>-</v>
      </c>
      <c r="S15" s="80">
        <v>0</v>
      </c>
      <c r="T15" s="80">
        <v>0</v>
      </c>
      <c r="U15" s="81" t="str">
        <f>IFERROR(T15/(Q15),"-")</f>
        <v>-</v>
      </c>
      <c r="V15" s="82"/>
      <c r="W15" s="83">
        <v>0</v>
      </c>
      <c r="X15" s="81" t="str">
        <f>IF(Q15=0,"-",W15/Q15)</f>
        <v>-</v>
      </c>
      <c r="Y15" s="186">
        <v>0</v>
      </c>
      <c r="Z15" s="187" t="str">
        <f>IFERROR(Y15/Q15,"-")</f>
        <v>-</v>
      </c>
      <c r="AA15" s="187" t="str">
        <f>IFERROR(Y15/W15,"-")</f>
        <v>-</v>
      </c>
      <c r="AB15" s="181"/>
      <c r="AC15" s="85"/>
      <c r="AD15" s="78"/>
      <c r="AE15" s="94"/>
      <c r="AF15" s="95" t="str">
        <f>IF(Q15=0,"",IF(AE15=0,"",(AE15/Q15)))</f>
        <v/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 t="str">
        <f>IF(Q15=0,"",IF(AN15=0,"",(AN15/Q15)))</f>
        <v/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 t="str">
        <f>IF(Q15=0,"",IF(AW15=0,"",(AW15/Q15)))</f>
        <v/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 t="str">
        <f>IF(Q15=0,"",IF(BF15=0,"",(BF15/Q15)))</f>
        <v/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 t="str">
        <f>IF(Q15=0,"",IF(BO15=0,"",(BO15/Q15)))</f>
        <v/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 t="str">
        <f>IF(Q15=0,"",IF(BX15=0,"",(BX15/Q15)))</f>
        <v/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/>
      <c r="CH15" s="134" t="str">
        <f>IF(Q15=0,"",IF(CG15=0,"",(CG15/Q15)))</f>
        <v/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>
        <f>AC16</f>
        <v>0</v>
      </c>
      <c r="B16" s="189" t="s">
        <v>93</v>
      </c>
      <c r="C16" s="189" t="s">
        <v>69</v>
      </c>
      <c r="D16" s="189"/>
      <c r="E16" s="189" t="s">
        <v>94</v>
      </c>
      <c r="F16" s="189"/>
      <c r="G16" s="189" t="s">
        <v>78</v>
      </c>
      <c r="H16" s="89" t="s">
        <v>95</v>
      </c>
      <c r="I16" s="89" t="s">
        <v>73</v>
      </c>
      <c r="J16" s="89" t="s">
        <v>96</v>
      </c>
      <c r="K16" s="181">
        <v>75000</v>
      </c>
      <c r="L16" s="80">
        <v>0</v>
      </c>
      <c r="M16" s="80">
        <v>0</v>
      </c>
      <c r="N16" s="80">
        <v>2</v>
      </c>
      <c r="O16" s="91">
        <v>0</v>
      </c>
      <c r="P16" s="92">
        <v>0</v>
      </c>
      <c r="Q16" s="93">
        <f>O16+P16</f>
        <v>0</v>
      </c>
      <c r="R16" s="81">
        <f>IFERROR(Q16/N16,"-")</f>
        <v>0</v>
      </c>
      <c r="S16" s="80">
        <v>0</v>
      </c>
      <c r="T16" s="80">
        <v>0</v>
      </c>
      <c r="U16" s="81" t="str">
        <f>IFERROR(T16/(Q16),"-")</f>
        <v>-</v>
      </c>
      <c r="V16" s="82" t="str">
        <f>IFERROR(K16/SUM(Q16:Q17),"-")</f>
        <v>-</v>
      </c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>
        <f>SUM(Y16:Y17)-SUM(K16:K17)</f>
        <v>-75000</v>
      </c>
      <c r="AC16" s="85">
        <f>SUM(Y16:Y17)/SUM(K16:K17)</f>
        <v>0</v>
      </c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97</v>
      </c>
      <c r="C17" s="189" t="s">
        <v>69</v>
      </c>
      <c r="D17" s="189"/>
      <c r="E17" s="189"/>
      <c r="F17" s="189"/>
      <c r="G17" s="189" t="s">
        <v>67</v>
      </c>
      <c r="H17" s="89"/>
      <c r="I17" s="89"/>
      <c r="J17" s="89"/>
      <c r="K17" s="181"/>
      <c r="L17" s="80">
        <v>0</v>
      </c>
      <c r="M17" s="80">
        <v>0</v>
      </c>
      <c r="N17" s="80">
        <v>0</v>
      </c>
      <c r="O17" s="91">
        <v>0</v>
      </c>
      <c r="P17" s="92">
        <v>0</v>
      </c>
      <c r="Q17" s="93">
        <f>O17+P17</f>
        <v>0</v>
      </c>
      <c r="R17" s="81" t="str">
        <f>IFERROR(Q17/N17,"-")</f>
        <v>-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>
        <f>AC18</f>
        <v>0</v>
      </c>
      <c r="B18" s="189" t="s">
        <v>98</v>
      </c>
      <c r="C18" s="189" t="s">
        <v>69</v>
      </c>
      <c r="D18" s="189"/>
      <c r="E18" s="189" t="s">
        <v>99</v>
      </c>
      <c r="F18" s="189"/>
      <c r="G18" s="189" t="s">
        <v>100</v>
      </c>
      <c r="H18" s="89" t="s">
        <v>101</v>
      </c>
      <c r="I18" s="89" t="s">
        <v>102</v>
      </c>
      <c r="J18" s="89" t="s">
        <v>103</v>
      </c>
      <c r="K18" s="181">
        <v>75000</v>
      </c>
      <c r="L18" s="80">
        <v>0</v>
      </c>
      <c r="M18" s="80">
        <v>0</v>
      </c>
      <c r="N18" s="80">
        <v>4</v>
      </c>
      <c r="O18" s="91">
        <v>0</v>
      </c>
      <c r="P18" s="92">
        <v>0</v>
      </c>
      <c r="Q18" s="93">
        <f>O18+P18</f>
        <v>0</v>
      </c>
      <c r="R18" s="81">
        <f>IFERROR(Q18/N18,"-")</f>
        <v>0</v>
      </c>
      <c r="S18" s="80">
        <v>0</v>
      </c>
      <c r="T18" s="80">
        <v>0</v>
      </c>
      <c r="U18" s="81" t="str">
        <f>IFERROR(T18/(Q18),"-")</f>
        <v>-</v>
      </c>
      <c r="V18" s="82" t="str">
        <f>IFERROR(K18/SUM(Q18:Q19),"-")</f>
        <v>-</v>
      </c>
      <c r="W18" s="83">
        <v>0</v>
      </c>
      <c r="X18" s="81" t="str">
        <f>IF(Q18=0,"-",W18/Q18)</f>
        <v>-</v>
      </c>
      <c r="Y18" s="186">
        <v>0</v>
      </c>
      <c r="Z18" s="187" t="str">
        <f>IFERROR(Y18/Q18,"-")</f>
        <v>-</v>
      </c>
      <c r="AA18" s="187" t="str">
        <f>IFERROR(Y18/W18,"-")</f>
        <v>-</v>
      </c>
      <c r="AB18" s="181">
        <f>SUM(Y18:Y19)-SUM(K18:K19)</f>
        <v>-75000</v>
      </c>
      <c r="AC18" s="85">
        <f>SUM(Y18:Y19)/SUM(K18:K19)</f>
        <v>0</v>
      </c>
      <c r="AD18" s="78"/>
      <c r="AE18" s="94"/>
      <c r="AF18" s="95" t="str">
        <f>IF(Q18=0,"",IF(AE18=0,"",(AE18/Q18)))</f>
        <v/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/>
      <c r="AO18" s="101" t="str">
        <f>IF(Q18=0,"",IF(AN18=0,"",(AN18/Q18)))</f>
        <v/>
      </c>
      <c r="AP18" s="100"/>
      <c r="AQ18" s="102" t="str">
        <f>IFERROR(AP18/AN18,"-")</f>
        <v>-</v>
      </c>
      <c r="AR18" s="103"/>
      <c r="AS18" s="104" t="str">
        <f>IFERROR(AR18/AN18,"-")</f>
        <v>-</v>
      </c>
      <c r="AT18" s="105"/>
      <c r="AU18" s="105"/>
      <c r="AV18" s="105"/>
      <c r="AW18" s="106"/>
      <c r="AX18" s="107" t="str">
        <f>IF(Q18=0,"",IF(AW18=0,"",(AW18/Q18)))</f>
        <v/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/>
      <c r="BG18" s="113" t="str">
        <f>IF(Q18=0,"",IF(BF18=0,"",(BF18/Q18)))</f>
        <v/>
      </c>
      <c r="BH18" s="112"/>
      <c r="BI18" s="114" t="str">
        <f>IFERROR(BH18/BF18,"-")</f>
        <v>-</v>
      </c>
      <c r="BJ18" s="115"/>
      <c r="BK18" s="116" t="str">
        <f>IFERROR(BJ18/BF18,"-")</f>
        <v>-</v>
      </c>
      <c r="BL18" s="117"/>
      <c r="BM18" s="117"/>
      <c r="BN18" s="117"/>
      <c r="BO18" s="119"/>
      <c r="BP18" s="120" t="str">
        <f>IF(Q18=0,"",IF(BO18=0,"",(BO18/Q18)))</f>
        <v/>
      </c>
      <c r="BQ18" s="121"/>
      <c r="BR18" s="122" t="str">
        <f>IFERROR(BQ18/BO18,"-")</f>
        <v>-</v>
      </c>
      <c r="BS18" s="123"/>
      <c r="BT18" s="124" t="str">
        <f>IFERROR(BS18/BO18,"-")</f>
        <v>-</v>
      </c>
      <c r="BU18" s="125"/>
      <c r="BV18" s="125"/>
      <c r="BW18" s="125"/>
      <c r="BX18" s="126"/>
      <c r="BY18" s="127" t="str">
        <f>IF(Q18=0,"",IF(BX18=0,"",(BX18/Q18)))</f>
        <v/>
      </c>
      <c r="BZ18" s="128"/>
      <c r="CA18" s="129" t="str">
        <f>IFERROR(BZ18/BX18,"-")</f>
        <v>-</v>
      </c>
      <c r="CB18" s="130"/>
      <c r="CC18" s="131" t="str">
        <f>IFERROR(CB18/BX18,"-")</f>
        <v>-</v>
      </c>
      <c r="CD18" s="132"/>
      <c r="CE18" s="132"/>
      <c r="CF18" s="132"/>
      <c r="CG18" s="133"/>
      <c r="CH18" s="134" t="str">
        <f>IF(Q18=0,"",IF(CG18=0,"",(CG18/Q18)))</f>
        <v/>
      </c>
      <c r="CI18" s="135"/>
      <c r="CJ18" s="136" t="str">
        <f>IFERROR(CI18/CG18,"-")</f>
        <v>-</v>
      </c>
      <c r="CK18" s="137"/>
      <c r="CL18" s="138" t="str">
        <f>IFERROR(CK18/CG18,"-")</f>
        <v>-</v>
      </c>
      <c r="CM18" s="139"/>
      <c r="CN18" s="139"/>
      <c r="CO18" s="139"/>
      <c r="CP18" s="140">
        <v>0</v>
      </c>
      <c r="CQ18" s="141">
        <v>0</v>
      </c>
      <c r="CR18" s="141"/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/>
      <c r="B19" s="189" t="s">
        <v>104</v>
      </c>
      <c r="C19" s="189" t="s">
        <v>69</v>
      </c>
      <c r="D19" s="189"/>
      <c r="E19" s="189"/>
      <c r="F19" s="189"/>
      <c r="G19" s="189" t="s">
        <v>67</v>
      </c>
      <c r="H19" s="89"/>
      <c r="I19" s="89"/>
      <c r="J19" s="89"/>
      <c r="K19" s="181"/>
      <c r="L19" s="80">
        <v>0</v>
      </c>
      <c r="M19" s="80">
        <v>0</v>
      </c>
      <c r="N19" s="80">
        <v>0</v>
      </c>
      <c r="O19" s="91">
        <v>0</v>
      </c>
      <c r="P19" s="92">
        <v>0</v>
      </c>
      <c r="Q19" s="93">
        <f>O19+P19</f>
        <v>0</v>
      </c>
      <c r="R19" s="81" t="str">
        <f>IFERROR(Q19/N19,"-")</f>
        <v>-</v>
      </c>
      <c r="S19" s="80">
        <v>0</v>
      </c>
      <c r="T19" s="80">
        <v>0</v>
      </c>
      <c r="U19" s="81" t="str">
        <f>IFERROR(T19/(Q19),"-")</f>
        <v>-</v>
      </c>
      <c r="V19" s="82"/>
      <c r="W19" s="83">
        <v>0</v>
      </c>
      <c r="X19" s="81" t="str">
        <f>IF(Q19=0,"-",W19/Q19)</f>
        <v>-</v>
      </c>
      <c r="Y19" s="186">
        <v>0</v>
      </c>
      <c r="Z19" s="187" t="str">
        <f>IFERROR(Y19/Q19,"-")</f>
        <v>-</v>
      </c>
      <c r="AA19" s="187" t="str">
        <f>IFERROR(Y19/W19,"-")</f>
        <v>-</v>
      </c>
      <c r="AB19" s="181"/>
      <c r="AC19" s="85"/>
      <c r="AD19" s="78"/>
      <c r="AE19" s="94"/>
      <c r="AF19" s="95" t="str">
        <f>IF(Q19=0,"",IF(AE19=0,"",(AE19/Q19)))</f>
        <v/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 t="str">
        <f>IF(Q19=0,"",IF(AN19=0,"",(AN19/Q19)))</f>
        <v/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/>
      <c r="AX19" s="107" t="str">
        <f>IF(Q19=0,"",IF(AW19=0,"",(AW19/Q19)))</f>
        <v/>
      </c>
      <c r="AY19" s="106"/>
      <c r="AZ19" s="108" t="str">
        <f>IFERROR(AY19/AW19,"-")</f>
        <v>-</v>
      </c>
      <c r="BA19" s="109"/>
      <c r="BB19" s="110" t="str">
        <f>IFERROR(BA19/AW19,"-")</f>
        <v>-</v>
      </c>
      <c r="BC19" s="111"/>
      <c r="BD19" s="111"/>
      <c r="BE19" s="111"/>
      <c r="BF19" s="112"/>
      <c r="BG19" s="113" t="str">
        <f>IF(Q19=0,"",IF(BF19=0,"",(BF19/Q19)))</f>
        <v/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/>
      <c r="BP19" s="120" t="str">
        <f>IF(Q19=0,"",IF(BO19=0,"",(BO19/Q19)))</f>
        <v/>
      </c>
      <c r="BQ19" s="121"/>
      <c r="BR19" s="122" t="str">
        <f>IFERROR(BQ19/BO19,"-")</f>
        <v>-</v>
      </c>
      <c r="BS19" s="123"/>
      <c r="BT19" s="124" t="str">
        <f>IFERROR(BS19/BO19,"-")</f>
        <v>-</v>
      </c>
      <c r="BU19" s="125"/>
      <c r="BV19" s="125"/>
      <c r="BW19" s="125"/>
      <c r="BX19" s="126"/>
      <c r="BY19" s="127" t="str">
        <f>IF(Q19=0,"",IF(BX19=0,"",(BX19/Q19)))</f>
        <v/>
      </c>
      <c r="BZ19" s="128"/>
      <c r="CA19" s="129" t="str">
        <f>IFERROR(BZ19/BX19,"-")</f>
        <v>-</v>
      </c>
      <c r="CB19" s="130"/>
      <c r="CC19" s="131" t="str">
        <f>IFERROR(CB19/BX19,"-")</f>
        <v>-</v>
      </c>
      <c r="CD19" s="132"/>
      <c r="CE19" s="132"/>
      <c r="CF19" s="132"/>
      <c r="CG19" s="133"/>
      <c r="CH19" s="134" t="str">
        <f>IF(Q19=0,"",IF(CG19=0,"",(CG19/Q19)))</f>
        <v/>
      </c>
      <c r="CI19" s="135"/>
      <c r="CJ19" s="136" t="str">
        <f>IFERROR(CI19/CG19,"-")</f>
        <v>-</v>
      </c>
      <c r="CK19" s="137"/>
      <c r="CL19" s="138" t="str">
        <f>IFERROR(CK19/CG19,"-")</f>
        <v>-</v>
      </c>
      <c r="CM19" s="139"/>
      <c r="CN19" s="139"/>
      <c r="CO19" s="139"/>
      <c r="CP19" s="140">
        <v>0</v>
      </c>
      <c r="CQ19" s="141">
        <v>0</v>
      </c>
      <c r="CR19" s="141"/>
      <c r="CS19" s="141"/>
      <c r="CT19" s="142" t="str">
        <f>IF(AND(CR19=0,CS19=0),"",IF(AND(CR19&lt;=100000,CS19&lt;=100000),"",IF(CR19/CQ19&gt;0.7,"男高",IF(CS19/CQ19&gt;0.7,"女高",""))))</f>
        <v/>
      </c>
    </row>
    <row r="20" spans="1:99">
      <c r="A20" s="79">
        <f>AC20</f>
        <v>0</v>
      </c>
      <c r="B20" s="189" t="s">
        <v>105</v>
      </c>
      <c r="C20" s="189" t="s">
        <v>69</v>
      </c>
      <c r="D20" s="189"/>
      <c r="E20" s="189" t="s">
        <v>106</v>
      </c>
      <c r="F20" s="189"/>
      <c r="G20" s="189" t="s">
        <v>78</v>
      </c>
      <c r="H20" s="89" t="s">
        <v>107</v>
      </c>
      <c r="I20" s="89" t="s">
        <v>108</v>
      </c>
      <c r="J20" s="89" t="s">
        <v>109</v>
      </c>
      <c r="K20" s="181">
        <v>125000</v>
      </c>
      <c r="L20" s="80">
        <v>0</v>
      </c>
      <c r="M20" s="80">
        <v>0</v>
      </c>
      <c r="N20" s="80">
        <v>0</v>
      </c>
      <c r="O20" s="91">
        <v>0</v>
      </c>
      <c r="P20" s="92">
        <v>0</v>
      </c>
      <c r="Q20" s="93">
        <f>O20+P20</f>
        <v>0</v>
      </c>
      <c r="R20" s="81" t="str">
        <f>IFERROR(Q20/N20,"-")</f>
        <v>-</v>
      </c>
      <c r="S20" s="80">
        <v>0</v>
      </c>
      <c r="T20" s="80">
        <v>0</v>
      </c>
      <c r="U20" s="81" t="str">
        <f>IFERROR(T20/(Q20),"-")</f>
        <v>-</v>
      </c>
      <c r="V20" s="82" t="str">
        <f>IFERROR(K20/SUM(Q20:Q21),"-")</f>
        <v>-</v>
      </c>
      <c r="W20" s="83">
        <v>0</v>
      </c>
      <c r="X20" s="81" t="str">
        <f>IF(Q20=0,"-",W20/Q20)</f>
        <v>-</v>
      </c>
      <c r="Y20" s="186">
        <v>0</v>
      </c>
      <c r="Z20" s="187" t="str">
        <f>IFERROR(Y20/Q20,"-")</f>
        <v>-</v>
      </c>
      <c r="AA20" s="187" t="str">
        <f>IFERROR(Y20/W20,"-")</f>
        <v>-</v>
      </c>
      <c r="AB20" s="181">
        <f>SUM(Y20:Y21)-SUM(K20:K21)</f>
        <v>-125000</v>
      </c>
      <c r="AC20" s="85">
        <f>SUM(Y20:Y21)/SUM(K20:K21)</f>
        <v>0</v>
      </c>
      <c r="AD20" s="78"/>
      <c r="AE20" s="94"/>
      <c r="AF20" s="95" t="str">
        <f>IF(Q20=0,"",IF(AE20=0,"",(AE20/Q20)))</f>
        <v/>
      </c>
      <c r="AG20" s="94"/>
      <c r="AH20" s="96" t="str">
        <f>IFERROR(AG20/AE20,"-")</f>
        <v>-</v>
      </c>
      <c r="AI20" s="97"/>
      <c r="AJ20" s="98" t="str">
        <f>IFERROR(AI20/AE20,"-")</f>
        <v>-</v>
      </c>
      <c r="AK20" s="99"/>
      <c r="AL20" s="99"/>
      <c r="AM20" s="99"/>
      <c r="AN20" s="100"/>
      <c r="AO20" s="101" t="str">
        <f>IF(Q20=0,"",IF(AN20=0,"",(AN20/Q20)))</f>
        <v/>
      </c>
      <c r="AP20" s="100"/>
      <c r="AQ20" s="102" t="str">
        <f>IFERROR(AP20/AN20,"-")</f>
        <v>-</v>
      </c>
      <c r="AR20" s="103"/>
      <c r="AS20" s="104" t="str">
        <f>IFERROR(AR20/AN20,"-")</f>
        <v>-</v>
      </c>
      <c r="AT20" s="105"/>
      <c r="AU20" s="105"/>
      <c r="AV20" s="105"/>
      <c r="AW20" s="106"/>
      <c r="AX20" s="107" t="str">
        <f>IF(Q20=0,"",IF(AW20=0,"",(AW20/Q20)))</f>
        <v/>
      </c>
      <c r="AY20" s="106"/>
      <c r="AZ20" s="108" t="str">
        <f>IFERROR(AY20/AW20,"-")</f>
        <v>-</v>
      </c>
      <c r="BA20" s="109"/>
      <c r="BB20" s="110" t="str">
        <f>IFERROR(BA20/AW20,"-")</f>
        <v>-</v>
      </c>
      <c r="BC20" s="111"/>
      <c r="BD20" s="111"/>
      <c r="BE20" s="111"/>
      <c r="BF20" s="112"/>
      <c r="BG20" s="113" t="str">
        <f>IF(Q20=0,"",IF(BF20=0,"",(BF20/Q20)))</f>
        <v/>
      </c>
      <c r="BH20" s="112"/>
      <c r="BI20" s="114" t="str">
        <f>IFERROR(BH20/BF20,"-")</f>
        <v>-</v>
      </c>
      <c r="BJ20" s="115"/>
      <c r="BK20" s="116" t="str">
        <f>IFERROR(BJ20/BF20,"-")</f>
        <v>-</v>
      </c>
      <c r="BL20" s="117"/>
      <c r="BM20" s="117"/>
      <c r="BN20" s="117"/>
      <c r="BO20" s="119"/>
      <c r="BP20" s="120" t="str">
        <f>IF(Q20=0,"",IF(BO20=0,"",(BO20/Q20)))</f>
        <v/>
      </c>
      <c r="BQ20" s="121"/>
      <c r="BR20" s="122" t="str">
        <f>IFERROR(BQ20/BO20,"-")</f>
        <v>-</v>
      </c>
      <c r="BS20" s="123"/>
      <c r="BT20" s="124" t="str">
        <f>IFERROR(BS20/BO20,"-")</f>
        <v>-</v>
      </c>
      <c r="BU20" s="125"/>
      <c r="BV20" s="125"/>
      <c r="BW20" s="125"/>
      <c r="BX20" s="126"/>
      <c r="BY20" s="127" t="str">
        <f>IF(Q20=0,"",IF(BX20=0,"",(BX20/Q20)))</f>
        <v/>
      </c>
      <c r="BZ20" s="128"/>
      <c r="CA20" s="129" t="str">
        <f>IFERROR(BZ20/BX20,"-")</f>
        <v>-</v>
      </c>
      <c r="CB20" s="130"/>
      <c r="CC20" s="131" t="str">
        <f>IFERROR(CB20/BX20,"-")</f>
        <v>-</v>
      </c>
      <c r="CD20" s="132"/>
      <c r="CE20" s="132"/>
      <c r="CF20" s="132"/>
      <c r="CG20" s="133"/>
      <c r="CH20" s="134" t="str">
        <f>IF(Q20=0,"",IF(CG20=0,"",(CG20/Q20)))</f>
        <v/>
      </c>
      <c r="CI20" s="135"/>
      <c r="CJ20" s="136" t="str">
        <f>IFERROR(CI20/CG20,"-")</f>
        <v>-</v>
      </c>
      <c r="CK20" s="137"/>
      <c r="CL20" s="138" t="str">
        <f>IFERROR(CK20/CG20,"-")</f>
        <v>-</v>
      </c>
      <c r="CM20" s="139"/>
      <c r="CN20" s="139"/>
      <c r="CO20" s="139"/>
      <c r="CP20" s="140">
        <v>0</v>
      </c>
      <c r="CQ20" s="141">
        <v>0</v>
      </c>
      <c r="CR20" s="141"/>
      <c r="CS20" s="141"/>
      <c r="CT20" s="142" t="str">
        <f>IF(AND(CR20=0,CS20=0),"",IF(AND(CR20&lt;=100000,CS20&lt;=100000),"",IF(CR20/CQ20&gt;0.7,"男高",IF(CS20/CQ20&gt;0.7,"女高",""))))</f>
        <v/>
      </c>
    </row>
    <row r="21" spans="1:99">
      <c r="A21" s="79"/>
      <c r="B21" s="189" t="s">
        <v>110</v>
      </c>
      <c r="C21" s="189" t="s">
        <v>69</v>
      </c>
      <c r="D21" s="189"/>
      <c r="E21" s="189"/>
      <c r="F21" s="189"/>
      <c r="G21" s="189" t="s">
        <v>67</v>
      </c>
      <c r="H21" s="89"/>
      <c r="I21" s="89"/>
      <c r="J21" s="89"/>
      <c r="K21" s="181"/>
      <c r="L21" s="80">
        <v>0</v>
      </c>
      <c r="M21" s="80">
        <v>0</v>
      </c>
      <c r="N21" s="80">
        <v>0</v>
      </c>
      <c r="O21" s="91">
        <v>0</v>
      </c>
      <c r="P21" s="92">
        <v>0</v>
      </c>
      <c r="Q21" s="93">
        <f>O21+P21</f>
        <v>0</v>
      </c>
      <c r="R21" s="81" t="str">
        <f>IFERROR(Q21/N21,"-")</f>
        <v>-</v>
      </c>
      <c r="S21" s="80">
        <v>0</v>
      </c>
      <c r="T21" s="80">
        <v>0</v>
      </c>
      <c r="U21" s="81" t="str">
        <f>IFERROR(T21/(Q21),"-")</f>
        <v>-</v>
      </c>
      <c r="V21" s="82"/>
      <c r="W21" s="83">
        <v>0</v>
      </c>
      <c r="X21" s="81" t="str">
        <f>IF(Q21=0,"-",W21/Q21)</f>
        <v>-</v>
      </c>
      <c r="Y21" s="186">
        <v>0</v>
      </c>
      <c r="Z21" s="187" t="str">
        <f>IFERROR(Y21/Q21,"-")</f>
        <v>-</v>
      </c>
      <c r="AA21" s="187" t="str">
        <f>IFERROR(Y21/W21,"-")</f>
        <v>-</v>
      </c>
      <c r="AB21" s="181"/>
      <c r="AC21" s="85"/>
      <c r="AD21" s="78"/>
      <c r="AE21" s="94"/>
      <c r="AF21" s="95" t="str">
        <f>IF(Q21=0,"",IF(AE21=0,"",(AE21/Q21)))</f>
        <v/>
      </c>
      <c r="AG21" s="94"/>
      <c r="AH21" s="96" t="str">
        <f>IFERROR(AG21/AE21,"-")</f>
        <v>-</v>
      </c>
      <c r="AI21" s="97"/>
      <c r="AJ21" s="98" t="str">
        <f>IFERROR(AI21/AE21,"-")</f>
        <v>-</v>
      </c>
      <c r="AK21" s="99"/>
      <c r="AL21" s="99"/>
      <c r="AM21" s="99"/>
      <c r="AN21" s="100"/>
      <c r="AO21" s="101" t="str">
        <f>IF(Q21=0,"",IF(AN21=0,"",(AN21/Q21)))</f>
        <v/>
      </c>
      <c r="AP21" s="100"/>
      <c r="AQ21" s="102" t="str">
        <f>IFERROR(AP21/AN21,"-")</f>
        <v>-</v>
      </c>
      <c r="AR21" s="103"/>
      <c r="AS21" s="104" t="str">
        <f>IFERROR(AR21/AN21,"-")</f>
        <v>-</v>
      </c>
      <c r="AT21" s="105"/>
      <c r="AU21" s="105"/>
      <c r="AV21" s="105"/>
      <c r="AW21" s="106"/>
      <c r="AX21" s="107" t="str">
        <f>IF(Q21=0,"",IF(AW21=0,"",(AW21/Q21)))</f>
        <v/>
      </c>
      <c r="AY21" s="106"/>
      <c r="AZ21" s="108" t="str">
        <f>IFERROR(AY21/AW21,"-")</f>
        <v>-</v>
      </c>
      <c r="BA21" s="109"/>
      <c r="BB21" s="110" t="str">
        <f>IFERROR(BA21/AW21,"-")</f>
        <v>-</v>
      </c>
      <c r="BC21" s="111"/>
      <c r="BD21" s="111"/>
      <c r="BE21" s="111"/>
      <c r="BF21" s="112"/>
      <c r="BG21" s="113" t="str">
        <f>IF(Q21=0,"",IF(BF21=0,"",(BF21/Q21)))</f>
        <v/>
      </c>
      <c r="BH21" s="112"/>
      <c r="BI21" s="114" t="str">
        <f>IFERROR(BH21/BF21,"-")</f>
        <v>-</v>
      </c>
      <c r="BJ21" s="115"/>
      <c r="BK21" s="116" t="str">
        <f>IFERROR(BJ21/BF21,"-")</f>
        <v>-</v>
      </c>
      <c r="BL21" s="117"/>
      <c r="BM21" s="117"/>
      <c r="BN21" s="117"/>
      <c r="BO21" s="119"/>
      <c r="BP21" s="120" t="str">
        <f>IF(Q21=0,"",IF(BO21=0,"",(BO21/Q21)))</f>
        <v/>
      </c>
      <c r="BQ21" s="121"/>
      <c r="BR21" s="122" t="str">
        <f>IFERROR(BQ21/BO21,"-")</f>
        <v>-</v>
      </c>
      <c r="BS21" s="123"/>
      <c r="BT21" s="124" t="str">
        <f>IFERROR(BS21/BO21,"-")</f>
        <v>-</v>
      </c>
      <c r="BU21" s="125"/>
      <c r="BV21" s="125"/>
      <c r="BW21" s="125"/>
      <c r="BX21" s="126"/>
      <c r="BY21" s="127" t="str">
        <f>IF(Q21=0,"",IF(BX21=0,"",(BX21/Q21)))</f>
        <v/>
      </c>
      <c r="BZ21" s="128"/>
      <c r="CA21" s="129" t="str">
        <f>IFERROR(BZ21/BX21,"-")</f>
        <v>-</v>
      </c>
      <c r="CB21" s="130"/>
      <c r="CC21" s="131" t="str">
        <f>IFERROR(CB21/BX21,"-")</f>
        <v>-</v>
      </c>
      <c r="CD21" s="132"/>
      <c r="CE21" s="132"/>
      <c r="CF21" s="132"/>
      <c r="CG21" s="133"/>
      <c r="CH21" s="134" t="str">
        <f>IF(Q21=0,"",IF(CG21=0,"",(CG21/Q21)))</f>
        <v/>
      </c>
      <c r="CI21" s="135"/>
      <c r="CJ21" s="136" t="str">
        <f>IFERROR(CI21/CG21,"-")</f>
        <v>-</v>
      </c>
      <c r="CK21" s="137"/>
      <c r="CL21" s="138" t="str">
        <f>IFERROR(CK21/CG21,"-")</f>
        <v>-</v>
      </c>
      <c r="CM21" s="139"/>
      <c r="CN21" s="139"/>
      <c r="CO21" s="139"/>
      <c r="CP21" s="140">
        <v>0</v>
      </c>
      <c r="CQ21" s="141">
        <v>0</v>
      </c>
      <c r="CR21" s="141"/>
      <c r="CS21" s="141"/>
      <c r="CT21" s="142" t="str">
        <f>IF(AND(CR21=0,CS21=0),"",IF(AND(CR21&lt;=100000,CS21&lt;=100000),"",IF(CR21/CQ21&gt;0.7,"男高",IF(CS21/CQ21&gt;0.7,"女高",""))))</f>
        <v/>
      </c>
    </row>
    <row r="22" spans="1:99">
      <c r="A22" s="79">
        <f>AC22</f>
        <v>0</v>
      </c>
      <c r="B22" s="189" t="s">
        <v>111</v>
      </c>
      <c r="C22" s="189" t="s">
        <v>69</v>
      </c>
      <c r="D22" s="189"/>
      <c r="E22" s="189" t="s">
        <v>106</v>
      </c>
      <c r="F22" s="189"/>
      <c r="G22" s="189" t="s">
        <v>78</v>
      </c>
      <c r="H22" s="89" t="s">
        <v>112</v>
      </c>
      <c r="I22" s="89" t="s">
        <v>85</v>
      </c>
      <c r="J22" s="89" t="s">
        <v>113</v>
      </c>
      <c r="K22" s="181">
        <v>35000</v>
      </c>
      <c r="L22" s="80">
        <v>0</v>
      </c>
      <c r="M22" s="80">
        <v>0</v>
      </c>
      <c r="N22" s="80">
        <v>3</v>
      </c>
      <c r="O22" s="91">
        <v>0</v>
      </c>
      <c r="P22" s="92">
        <v>0</v>
      </c>
      <c r="Q22" s="93">
        <f>O22+P22</f>
        <v>0</v>
      </c>
      <c r="R22" s="81">
        <f>IFERROR(Q22/N22,"-")</f>
        <v>0</v>
      </c>
      <c r="S22" s="80">
        <v>0</v>
      </c>
      <c r="T22" s="80">
        <v>0</v>
      </c>
      <c r="U22" s="81" t="str">
        <f>IFERROR(T22/(Q22),"-")</f>
        <v>-</v>
      </c>
      <c r="V22" s="82" t="str">
        <f>IFERROR(K22/SUM(Q22:Q23),"-")</f>
        <v>-</v>
      </c>
      <c r="W22" s="83">
        <v>0</v>
      </c>
      <c r="X22" s="81" t="str">
        <f>IF(Q22=0,"-",W22/Q22)</f>
        <v>-</v>
      </c>
      <c r="Y22" s="186">
        <v>0</v>
      </c>
      <c r="Z22" s="187" t="str">
        <f>IFERROR(Y22/Q22,"-")</f>
        <v>-</v>
      </c>
      <c r="AA22" s="187" t="str">
        <f>IFERROR(Y22/W22,"-")</f>
        <v>-</v>
      </c>
      <c r="AB22" s="181">
        <f>SUM(Y22:Y23)-SUM(K22:K23)</f>
        <v>-35000</v>
      </c>
      <c r="AC22" s="85">
        <f>SUM(Y22:Y23)/SUM(K22:K23)</f>
        <v>0</v>
      </c>
      <c r="AD22" s="78"/>
      <c r="AE22" s="94"/>
      <c r="AF22" s="95" t="str">
        <f>IF(Q22=0,"",IF(AE22=0,"",(AE22/Q22)))</f>
        <v/>
      </c>
      <c r="AG22" s="94"/>
      <c r="AH22" s="96" t="str">
        <f>IFERROR(AG22/AE22,"-")</f>
        <v>-</v>
      </c>
      <c r="AI22" s="97"/>
      <c r="AJ22" s="98" t="str">
        <f>IFERROR(AI22/AE22,"-")</f>
        <v>-</v>
      </c>
      <c r="AK22" s="99"/>
      <c r="AL22" s="99"/>
      <c r="AM22" s="99"/>
      <c r="AN22" s="100"/>
      <c r="AO22" s="101" t="str">
        <f>IF(Q22=0,"",IF(AN22=0,"",(AN22/Q22)))</f>
        <v/>
      </c>
      <c r="AP22" s="100"/>
      <c r="AQ22" s="102" t="str">
        <f>IFERROR(AP22/AN22,"-")</f>
        <v>-</v>
      </c>
      <c r="AR22" s="103"/>
      <c r="AS22" s="104" t="str">
        <f>IFERROR(AR22/AN22,"-")</f>
        <v>-</v>
      </c>
      <c r="AT22" s="105"/>
      <c r="AU22" s="105"/>
      <c r="AV22" s="105"/>
      <c r="AW22" s="106"/>
      <c r="AX22" s="107" t="str">
        <f>IF(Q22=0,"",IF(AW22=0,"",(AW22/Q22)))</f>
        <v/>
      </c>
      <c r="AY22" s="106"/>
      <c r="AZ22" s="108" t="str">
        <f>IFERROR(AY22/AW22,"-")</f>
        <v>-</v>
      </c>
      <c r="BA22" s="109"/>
      <c r="BB22" s="110" t="str">
        <f>IFERROR(BA22/AW22,"-")</f>
        <v>-</v>
      </c>
      <c r="BC22" s="111"/>
      <c r="BD22" s="111"/>
      <c r="BE22" s="111"/>
      <c r="BF22" s="112"/>
      <c r="BG22" s="113" t="str">
        <f>IF(Q22=0,"",IF(BF22=0,"",(BF22/Q22)))</f>
        <v/>
      </c>
      <c r="BH22" s="112"/>
      <c r="BI22" s="114" t="str">
        <f>IFERROR(BH22/BF22,"-")</f>
        <v>-</v>
      </c>
      <c r="BJ22" s="115"/>
      <c r="BK22" s="116" t="str">
        <f>IFERROR(BJ22/BF22,"-")</f>
        <v>-</v>
      </c>
      <c r="BL22" s="117"/>
      <c r="BM22" s="117"/>
      <c r="BN22" s="117"/>
      <c r="BO22" s="119"/>
      <c r="BP22" s="120" t="str">
        <f>IF(Q22=0,"",IF(BO22=0,"",(BO22/Q22)))</f>
        <v/>
      </c>
      <c r="BQ22" s="121"/>
      <c r="BR22" s="122" t="str">
        <f>IFERROR(BQ22/BO22,"-")</f>
        <v>-</v>
      </c>
      <c r="BS22" s="123"/>
      <c r="BT22" s="124" t="str">
        <f>IFERROR(BS22/BO22,"-")</f>
        <v>-</v>
      </c>
      <c r="BU22" s="125"/>
      <c r="BV22" s="125"/>
      <c r="BW22" s="125"/>
      <c r="BX22" s="126"/>
      <c r="BY22" s="127" t="str">
        <f>IF(Q22=0,"",IF(BX22=0,"",(BX22/Q22)))</f>
        <v/>
      </c>
      <c r="BZ22" s="128"/>
      <c r="CA22" s="129" t="str">
        <f>IFERROR(BZ22/BX22,"-")</f>
        <v>-</v>
      </c>
      <c r="CB22" s="130"/>
      <c r="CC22" s="131" t="str">
        <f>IFERROR(CB22/BX22,"-")</f>
        <v>-</v>
      </c>
      <c r="CD22" s="132"/>
      <c r="CE22" s="132"/>
      <c r="CF22" s="132"/>
      <c r="CG22" s="133"/>
      <c r="CH22" s="134" t="str">
        <f>IF(Q22=0,"",IF(CG22=0,"",(CG22/Q22)))</f>
        <v/>
      </c>
      <c r="CI22" s="135"/>
      <c r="CJ22" s="136" t="str">
        <f>IFERROR(CI22/CG22,"-")</f>
        <v>-</v>
      </c>
      <c r="CK22" s="137"/>
      <c r="CL22" s="138" t="str">
        <f>IFERROR(CK22/CG22,"-")</f>
        <v>-</v>
      </c>
      <c r="CM22" s="139"/>
      <c r="CN22" s="139"/>
      <c r="CO22" s="139"/>
      <c r="CP22" s="140">
        <v>0</v>
      </c>
      <c r="CQ22" s="141">
        <v>0</v>
      </c>
      <c r="CR22" s="141"/>
      <c r="CS22" s="141"/>
      <c r="CT22" s="142" t="str">
        <f>IF(AND(CR22=0,CS22=0),"",IF(AND(CR22&lt;=100000,CS22&lt;=100000),"",IF(CR22/CQ22&gt;0.7,"男高",IF(CS22/CQ22&gt;0.7,"女高",""))))</f>
        <v/>
      </c>
    </row>
    <row r="23" spans="1:99">
      <c r="A23" s="79"/>
      <c r="B23" s="189" t="s">
        <v>114</v>
      </c>
      <c r="C23" s="189" t="s">
        <v>69</v>
      </c>
      <c r="D23" s="189"/>
      <c r="E23" s="189"/>
      <c r="F23" s="189"/>
      <c r="G23" s="189" t="s">
        <v>67</v>
      </c>
      <c r="H23" s="89"/>
      <c r="I23" s="89"/>
      <c r="J23" s="89"/>
      <c r="K23" s="181"/>
      <c r="L23" s="80">
        <v>0</v>
      </c>
      <c r="M23" s="80">
        <v>0</v>
      </c>
      <c r="N23" s="80">
        <v>0</v>
      </c>
      <c r="O23" s="91">
        <v>0</v>
      </c>
      <c r="P23" s="92">
        <v>0</v>
      </c>
      <c r="Q23" s="93">
        <f>O23+P23</f>
        <v>0</v>
      </c>
      <c r="R23" s="81" t="str">
        <f>IFERROR(Q23/N23,"-")</f>
        <v>-</v>
      </c>
      <c r="S23" s="80">
        <v>0</v>
      </c>
      <c r="T23" s="80">
        <v>0</v>
      </c>
      <c r="U23" s="81" t="str">
        <f>IFERROR(T23/(Q23),"-")</f>
        <v>-</v>
      </c>
      <c r="V23" s="82"/>
      <c r="W23" s="83">
        <v>0</v>
      </c>
      <c r="X23" s="81" t="str">
        <f>IF(Q23=0,"-",W23/Q23)</f>
        <v>-</v>
      </c>
      <c r="Y23" s="186">
        <v>0</v>
      </c>
      <c r="Z23" s="187" t="str">
        <f>IFERROR(Y23/Q23,"-")</f>
        <v>-</v>
      </c>
      <c r="AA23" s="187" t="str">
        <f>IFERROR(Y23/W23,"-")</f>
        <v>-</v>
      </c>
      <c r="AB23" s="181"/>
      <c r="AC23" s="85"/>
      <c r="AD23" s="78"/>
      <c r="AE23" s="94"/>
      <c r="AF23" s="95" t="str">
        <f>IF(Q23=0,"",IF(AE23=0,"",(AE23/Q23)))</f>
        <v/>
      </c>
      <c r="AG23" s="94"/>
      <c r="AH23" s="96" t="str">
        <f>IFERROR(AG23/AE23,"-")</f>
        <v>-</v>
      </c>
      <c r="AI23" s="97"/>
      <c r="AJ23" s="98" t="str">
        <f>IFERROR(AI23/AE23,"-")</f>
        <v>-</v>
      </c>
      <c r="AK23" s="99"/>
      <c r="AL23" s="99"/>
      <c r="AM23" s="99"/>
      <c r="AN23" s="100"/>
      <c r="AO23" s="101" t="str">
        <f>IF(Q23=0,"",IF(AN23=0,"",(AN23/Q23)))</f>
        <v/>
      </c>
      <c r="AP23" s="100"/>
      <c r="AQ23" s="102" t="str">
        <f>IFERROR(AP23/AN23,"-")</f>
        <v>-</v>
      </c>
      <c r="AR23" s="103"/>
      <c r="AS23" s="104" t="str">
        <f>IFERROR(AR23/AN23,"-")</f>
        <v>-</v>
      </c>
      <c r="AT23" s="105"/>
      <c r="AU23" s="105"/>
      <c r="AV23" s="105"/>
      <c r="AW23" s="106"/>
      <c r="AX23" s="107" t="str">
        <f>IF(Q23=0,"",IF(AW23=0,"",(AW23/Q23)))</f>
        <v/>
      </c>
      <c r="AY23" s="106"/>
      <c r="AZ23" s="108" t="str">
        <f>IFERROR(AY23/AW23,"-")</f>
        <v>-</v>
      </c>
      <c r="BA23" s="109"/>
      <c r="BB23" s="110" t="str">
        <f>IFERROR(BA23/AW23,"-")</f>
        <v>-</v>
      </c>
      <c r="BC23" s="111"/>
      <c r="BD23" s="111"/>
      <c r="BE23" s="111"/>
      <c r="BF23" s="112"/>
      <c r="BG23" s="113" t="str">
        <f>IF(Q23=0,"",IF(BF23=0,"",(BF23/Q23)))</f>
        <v/>
      </c>
      <c r="BH23" s="112"/>
      <c r="BI23" s="114" t="str">
        <f>IFERROR(BH23/BF23,"-")</f>
        <v>-</v>
      </c>
      <c r="BJ23" s="115"/>
      <c r="BK23" s="116" t="str">
        <f>IFERROR(BJ23/BF23,"-")</f>
        <v>-</v>
      </c>
      <c r="BL23" s="117"/>
      <c r="BM23" s="117"/>
      <c r="BN23" s="117"/>
      <c r="BO23" s="119"/>
      <c r="BP23" s="120" t="str">
        <f>IF(Q23=0,"",IF(BO23=0,"",(BO23/Q23)))</f>
        <v/>
      </c>
      <c r="BQ23" s="121"/>
      <c r="BR23" s="122" t="str">
        <f>IFERROR(BQ23/BO23,"-")</f>
        <v>-</v>
      </c>
      <c r="BS23" s="123"/>
      <c r="BT23" s="124" t="str">
        <f>IFERROR(BS23/BO23,"-")</f>
        <v>-</v>
      </c>
      <c r="BU23" s="125"/>
      <c r="BV23" s="125"/>
      <c r="BW23" s="125"/>
      <c r="BX23" s="126"/>
      <c r="BY23" s="127" t="str">
        <f>IF(Q23=0,"",IF(BX23=0,"",(BX23/Q23)))</f>
        <v/>
      </c>
      <c r="BZ23" s="128"/>
      <c r="CA23" s="129" t="str">
        <f>IFERROR(BZ23/BX23,"-")</f>
        <v>-</v>
      </c>
      <c r="CB23" s="130"/>
      <c r="CC23" s="131" t="str">
        <f>IFERROR(CB23/BX23,"-")</f>
        <v>-</v>
      </c>
      <c r="CD23" s="132"/>
      <c r="CE23" s="132"/>
      <c r="CF23" s="132"/>
      <c r="CG23" s="133"/>
      <c r="CH23" s="134" t="str">
        <f>IF(Q23=0,"",IF(CG23=0,"",(CG23/Q23)))</f>
        <v/>
      </c>
      <c r="CI23" s="135"/>
      <c r="CJ23" s="136" t="str">
        <f>IFERROR(CI23/CG23,"-")</f>
        <v>-</v>
      </c>
      <c r="CK23" s="137"/>
      <c r="CL23" s="138" t="str">
        <f>IFERROR(CK23/CG23,"-")</f>
        <v>-</v>
      </c>
      <c r="CM23" s="139"/>
      <c r="CN23" s="139"/>
      <c r="CO23" s="139"/>
      <c r="CP23" s="140">
        <v>0</v>
      </c>
      <c r="CQ23" s="141">
        <v>0</v>
      </c>
      <c r="CR23" s="141"/>
      <c r="CS23" s="141"/>
      <c r="CT23" s="142" t="str">
        <f>IF(AND(CR23=0,CS23=0),"",IF(AND(CR23&lt;=100000,CS23&lt;=100000),"",IF(CR23/CQ23&gt;0.7,"男高",IF(CS23/CQ23&gt;0.7,"女高",""))))</f>
        <v/>
      </c>
    </row>
    <row r="24" spans="1:99">
      <c r="A24" s="30"/>
      <c r="B24" s="86"/>
      <c r="C24" s="86"/>
      <c r="D24" s="87"/>
      <c r="E24" s="87"/>
      <c r="F24" s="87"/>
      <c r="G24" s="88"/>
      <c r="H24" s="89"/>
      <c r="I24" s="89"/>
      <c r="J24" s="89"/>
      <c r="K24" s="182"/>
      <c r="L24" s="34"/>
      <c r="M24" s="34"/>
      <c r="N24" s="31"/>
      <c r="O24" s="23"/>
      <c r="P24" s="23"/>
      <c r="Q24" s="23"/>
      <c r="R24" s="32"/>
      <c r="S24" s="32"/>
      <c r="T24" s="23"/>
      <c r="U24" s="32"/>
      <c r="V24" s="25"/>
      <c r="W24" s="25"/>
      <c r="X24" s="25"/>
      <c r="Y24" s="188"/>
      <c r="Z24" s="188"/>
      <c r="AA24" s="188"/>
      <c r="AB24" s="188"/>
      <c r="AC24" s="33"/>
      <c r="AD24" s="58"/>
      <c r="AE24" s="62"/>
      <c r="AF24" s="63"/>
      <c r="AG24" s="62"/>
      <c r="AH24" s="66"/>
      <c r="AI24" s="67"/>
      <c r="AJ24" s="68"/>
      <c r="AK24" s="69"/>
      <c r="AL24" s="69"/>
      <c r="AM24" s="69"/>
      <c r="AN24" s="62"/>
      <c r="AO24" s="63"/>
      <c r="AP24" s="62"/>
      <c r="AQ24" s="66"/>
      <c r="AR24" s="67"/>
      <c r="AS24" s="68"/>
      <c r="AT24" s="69"/>
      <c r="AU24" s="69"/>
      <c r="AV24" s="69"/>
      <c r="AW24" s="62"/>
      <c r="AX24" s="63"/>
      <c r="AY24" s="62"/>
      <c r="AZ24" s="66"/>
      <c r="BA24" s="67"/>
      <c r="BB24" s="68"/>
      <c r="BC24" s="69"/>
      <c r="BD24" s="69"/>
      <c r="BE24" s="69"/>
      <c r="BF24" s="62"/>
      <c r="BG24" s="63"/>
      <c r="BH24" s="62"/>
      <c r="BI24" s="66"/>
      <c r="BJ24" s="67"/>
      <c r="BK24" s="68"/>
      <c r="BL24" s="69"/>
      <c r="BM24" s="69"/>
      <c r="BN24" s="69"/>
      <c r="BO24" s="64"/>
      <c r="BP24" s="65"/>
      <c r="BQ24" s="62"/>
      <c r="BR24" s="66"/>
      <c r="BS24" s="67"/>
      <c r="BT24" s="68"/>
      <c r="BU24" s="69"/>
      <c r="BV24" s="69"/>
      <c r="BW24" s="69"/>
      <c r="BX24" s="64"/>
      <c r="BY24" s="65"/>
      <c r="BZ24" s="62"/>
      <c r="CA24" s="66"/>
      <c r="CB24" s="67"/>
      <c r="CC24" s="68"/>
      <c r="CD24" s="69"/>
      <c r="CE24" s="69"/>
      <c r="CF24" s="69"/>
      <c r="CG24" s="64"/>
      <c r="CH24" s="65"/>
      <c r="CI24" s="62"/>
      <c r="CJ24" s="66"/>
      <c r="CK24" s="67"/>
      <c r="CL24" s="68"/>
      <c r="CM24" s="69"/>
      <c r="CN24" s="69"/>
      <c r="CO24" s="69"/>
      <c r="CP24" s="70"/>
      <c r="CQ24" s="67"/>
      <c r="CR24" s="67"/>
      <c r="CS24" s="67"/>
      <c r="CT24" s="71"/>
    </row>
    <row r="25" spans="1:99">
      <c r="A25" s="30"/>
      <c r="B25" s="37"/>
      <c r="C25" s="37"/>
      <c r="D25" s="21"/>
      <c r="E25" s="21"/>
      <c r="F25" s="21"/>
      <c r="G25" s="22"/>
      <c r="H25" s="36"/>
      <c r="I25" s="36"/>
      <c r="J25" s="74"/>
      <c r="K25" s="183"/>
      <c r="L25" s="34"/>
      <c r="M25" s="34"/>
      <c r="N25" s="31"/>
      <c r="O25" s="23"/>
      <c r="P25" s="23"/>
      <c r="Q25" s="23"/>
      <c r="R25" s="32"/>
      <c r="S25" s="32"/>
      <c r="T25" s="23"/>
      <c r="U25" s="32"/>
      <c r="V25" s="25"/>
      <c r="W25" s="25"/>
      <c r="X25" s="25"/>
      <c r="Y25" s="188"/>
      <c r="Z25" s="188"/>
      <c r="AA25" s="188"/>
      <c r="AB25" s="188"/>
      <c r="AC25" s="33"/>
      <c r="AD25" s="60"/>
      <c r="AE25" s="62"/>
      <c r="AF25" s="63"/>
      <c r="AG25" s="62"/>
      <c r="AH25" s="66"/>
      <c r="AI25" s="67"/>
      <c r="AJ25" s="68"/>
      <c r="AK25" s="69"/>
      <c r="AL25" s="69"/>
      <c r="AM25" s="69"/>
      <c r="AN25" s="62"/>
      <c r="AO25" s="63"/>
      <c r="AP25" s="62"/>
      <c r="AQ25" s="66"/>
      <c r="AR25" s="67"/>
      <c r="AS25" s="68"/>
      <c r="AT25" s="69"/>
      <c r="AU25" s="69"/>
      <c r="AV25" s="69"/>
      <c r="AW25" s="62"/>
      <c r="AX25" s="63"/>
      <c r="AY25" s="62"/>
      <c r="AZ25" s="66"/>
      <c r="BA25" s="67"/>
      <c r="BB25" s="68"/>
      <c r="BC25" s="69"/>
      <c r="BD25" s="69"/>
      <c r="BE25" s="69"/>
      <c r="BF25" s="62"/>
      <c r="BG25" s="63"/>
      <c r="BH25" s="62"/>
      <c r="BI25" s="66"/>
      <c r="BJ25" s="67"/>
      <c r="BK25" s="68"/>
      <c r="BL25" s="69"/>
      <c r="BM25" s="69"/>
      <c r="BN25" s="69"/>
      <c r="BO25" s="64"/>
      <c r="BP25" s="65"/>
      <c r="BQ25" s="62"/>
      <c r="BR25" s="66"/>
      <c r="BS25" s="67"/>
      <c r="BT25" s="68"/>
      <c r="BU25" s="69"/>
      <c r="BV25" s="69"/>
      <c r="BW25" s="69"/>
      <c r="BX25" s="64"/>
      <c r="BY25" s="65"/>
      <c r="BZ25" s="62"/>
      <c r="CA25" s="66"/>
      <c r="CB25" s="67"/>
      <c r="CC25" s="68"/>
      <c r="CD25" s="69"/>
      <c r="CE25" s="69"/>
      <c r="CF25" s="69"/>
      <c r="CG25" s="64"/>
      <c r="CH25" s="65"/>
      <c r="CI25" s="62"/>
      <c r="CJ25" s="66"/>
      <c r="CK25" s="67"/>
      <c r="CL25" s="68"/>
      <c r="CM25" s="69"/>
      <c r="CN25" s="69"/>
      <c r="CO25" s="69"/>
      <c r="CP25" s="70"/>
      <c r="CQ25" s="67"/>
      <c r="CR25" s="67"/>
      <c r="CS25" s="67"/>
      <c r="CT25" s="71"/>
    </row>
    <row r="26" spans="1:99">
      <c r="A26" s="19">
        <f>AC26</f>
        <v>0.0035294117647059</v>
      </c>
      <c r="B26" s="39"/>
      <c r="C26" s="39"/>
      <c r="D26" s="39"/>
      <c r="E26" s="39"/>
      <c r="F26" s="39"/>
      <c r="G26" s="39"/>
      <c r="H26" s="40" t="s">
        <v>115</v>
      </c>
      <c r="I26" s="40"/>
      <c r="J26" s="40"/>
      <c r="K26" s="184">
        <f>SUM(K6:K25)</f>
        <v>850000</v>
      </c>
      <c r="L26" s="41">
        <f>SUM(L6:L25)</f>
        <v>8</v>
      </c>
      <c r="M26" s="41">
        <f>SUM(M6:M25)</f>
        <v>4</v>
      </c>
      <c r="N26" s="41">
        <f>SUM(N6:N25)</f>
        <v>28</v>
      </c>
      <c r="O26" s="41">
        <f>SUM(O6:O25)</f>
        <v>4</v>
      </c>
      <c r="P26" s="41">
        <f>SUM(P6:P25)</f>
        <v>0</v>
      </c>
      <c r="Q26" s="41">
        <f>SUM(Q6:Q25)</f>
        <v>4</v>
      </c>
      <c r="R26" s="42">
        <f>IFERROR(Q26/N26,"-")</f>
        <v>0.14285714285714</v>
      </c>
      <c r="S26" s="77">
        <f>SUM(S6:S25)</f>
        <v>4</v>
      </c>
      <c r="T26" s="77">
        <f>SUM(T6:T25)</f>
        <v>0</v>
      </c>
      <c r="U26" s="42">
        <f>IFERROR(S26/Q26,"-")</f>
        <v>1</v>
      </c>
      <c r="V26" s="43">
        <f>IFERROR(K26/Q26,"-")</f>
        <v>212500</v>
      </c>
      <c r="W26" s="44">
        <f>SUM(W6:W25)</f>
        <v>1</v>
      </c>
      <c r="X26" s="42">
        <f>IFERROR(W26/Q26,"-")</f>
        <v>0.25</v>
      </c>
      <c r="Y26" s="184">
        <f>SUM(Y6:Y25)</f>
        <v>3000</v>
      </c>
      <c r="Z26" s="184">
        <f>IFERROR(Y26/Q26,"-")</f>
        <v>750</v>
      </c>
      <c r="AA26" s="184">
        <f>IFERROR(Y26/W26,"-")</f>
        <v>3000</v>
      </c>
      <c r="AB26" s="184">
        <f>Y26-K26</f>
        <v>-847000</v>
      </c>
      <c r="AC26" s="46">
        <f>Y26/K26</f>
        <v>0.0035294117647059</v>
      </c>
      <c r="AD26" s="59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  <mergeCell ref="A16:A17"/>
    <mergeCell ref="K16:K17"/>
    <mergeCell ref="V16:V17"/>
    <mergeCell ref="AB16:AB17"/>
    <mergeCell ref="AC16:AC17"/>
    <mergeCell ref="A18:A19"/>
    <mergeCell ref="K18:K19"/>
    <mergeCell ref="V18:V19"/>
    <mergeCell ref="AB18:AB19"/>
    <mergeCell ref="AC18:AC19"/>
    <mergeCell ref="A20:A21"/>
    <mergeCell ref="K20:K21"/>
    <mergeCell ref="V20:V21"/>
    <mergeCell ref="AB20:AB21"/>
    <mergeCell ref="AC20:AC21"/>
    <mergeCell ref="A22:A23"/>
    <mergeCell ref="K22:K23"/>
    <mergeCell ref="V22:V23"/>
    <mergeCell ref="AB22:AB23"/>
    <mergeCell ref="AC22:AC23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2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116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</v>
      </c>
      <c r="B6" s="189" t="s">
        <v>117</v>
      </c>
      <c r="C6" s="189" t="s">
        <v>58</v>
      </c>
      <c r="D6" s="189"/>
      <c r="E6" s="189"/>
      <c r="F6" s="189"/>
      <c r="G6" s="189" t="s">
        <v>62</v>
      </c>
      <c r="H6" s="89" t="s">
        <v>118</v>
      </c>
      <c r="I6" s="89" t="s">
        <v>119</v>
      </c>
      <c r="J6" s="89" t="s">
        <v>120</v>
      </c>
      <c r="K6" s="181">
        <v>120000</v>
      </c>
      <c r="L6" s="80">
        <v>7</v>
      </c>
      <c r="M6" s="80">
        <v>0</v>
      </c>
      <c r="N6" s="80">
        <v>2780</v>
      </c>
      <c r="O6" s="91">
        <v>1</v>
      </c>
      <c r="P6" s="92">
        <v>0</v>
      </c>
      <c r="Q6" s="93">
        <f>O6+P6</f>
        <v>1</v>
      </c>
      <c r="R6" s="81">
        <f>IFERROR(Q6/N6,"-")</f>
        <v>0.00035971223021583</v>
      </c>
      <c r="S6" s="80">
        <v>1</v>
      </c>
      <c r="T6" s="80">
        <v>0</v>
      </c>
      <c r="U6" s="81">
        <f>IFERROR(T6/(Q6),"-")</f>
        <v>0</v>
      </c>
      <c r="V6" s="82">
        <f>IFERROR(K6/SUM(Q6:Q7),"-")</f>
        <v>40000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SUM(Y6:Y7)-SUM(K6:K7)</f>
        <v>-120000</v>
      </c>
      <c r="AC6" s="85">
        <f>SUM(Y6:Y7)/SUM(K6:K7)</f>
        <v>0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>
        <v>1</v>
      </c>
      <c r="BP6" s="120">
        <f>IF(Q6=0,"",IF(BO6=0,"",(BO6/Q6)))</f>
        <v>1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/>
      <c r="BY6" s="127">
        <f>IF(Q6=0,"",IF(BX6=0,"",(BX6/Q6)))</f>
        <v>0</v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121</v>
      </c>
      <c r="C7" s="189" t="s">
        <v>58</v>
      </c>
      <c r="D7" s="189"/>
      <c r="E7" s="189"/>
      <c r="F7" s="189"/>
      <c r="G7" s="189" t="s">
        <v>62</v>
      </c>
      <c r="H7" s="89"/>
      <c r="I7" s="89"/>
      <c r="J7" s="89" t="s">
        <v>122</v>
      </c>
      <c r="K7" s="181"/>
      <c r="L7" s="80">
        <v>4</v>
      </c>
      <c r="M7" s="80">
        <v>0</v>
      </c>
      <c r="N7" s="80">
        <v>2835</v>
      </c>
      <c r="O7" s="91">
        <v>2</v>
      </c>
      <c r="P7" s="92">
        <v>0</v>
      </c>
      <c r="Q7" s="93">
        <f>O7+P7</f>
        <v>2</v>
      </c>
      <c r="R7" s="81">
        <f>IFERROR(Q7/N7,"-")</f>
        <v>0.00070546737213404</v>
      </c>
      <c r="S7" s="80">
        <v>1</v>
      </c>
      <c r="T7" s="80">
        <v>1</v>
      </c>
      <c r="U7" s="81">
        <f>IFERROR(T7/(Q7),"-")</f>
        <v>0.5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>
        <v>1</v>
      </c>
      <c r="AX7" s="107">
        <f>IF(Q7=0,"",IF(AW7=0,"",(AW7/Q7)))</f>
        <v>0.5</v>
      </c>
      <c r="AY7" s="106"/>
      <c r="AZ7" s="108">
        <f>IFERROR(AY7/AW7,"-")</f>
        <v>0</v>
      </c>
      <c r="BA7" s="109"/>
      <c r="BB7" s="110">
        <f>IFERROR(BA7/AW7,"-")</f>
        <v>0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1</v>
      </c>
      <c r="BP7" s="120">
        <f>IF(Q7=0,"",IF(BO7=0,"",(BO7/Q7)))</f>
        <v>0.5</v>
      </c>
      <c r="BQ7" s="121"/>
      <c r="BR7" s="122">
        <f>IFERROR(BQ7/BO7,"-")</f>
        <v>0</v>
      </c>
      <c r="BS7" s="123"/>
      <c r="BT7" s="124">
        <f>IFERROR(BS7/BO7,"-")</f>
        <v>0</v>
      </c>
      <c r="BU7" s="125"/>
      <c r="BV7" s="125"/>
      <c r="BW7" s="125"/>
      <c r="BX7" s="126"/>
      <c r="BY7" s="127">
        <f>IF(Q7=0,"",IF(BX7=0,"",(BX7/Q7)))</f>
        <v>0</v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123</v>
      </c>
      <c r="C8" s="189" t="s">
        <v>58</v>
      </c>
      <c r="D8" s="189"/>
      <c r="E8" s="189"/>
      <c r="F8" s="189"/>
      <c r="G8" s="189" t="s">
        <v>124</v>
      </c>
      <c r="H8" s="89" t="s">
        <v>125</v>
      </c>
      <c r="I8" s="89" t="s">
        <v>119</v>
      </c>
      <c r="J8" s="89" t="s">
        <v>120</v>
      </c>
      <c r="K8" s="181">
        <v>135000</v>
      </c>
      <c r="L8" s="80">
        <v>2</v>
      </c>
      <c r="M8" s="80">
        <v>0</v>
      </c>
      <c r="N8" s="80">
        <v>2347</v>
      </c>
      <c r="O8" s="91">
        <v>0</v>
      </c>
      <c r="P8" s="92">
        <v>0</v>
      </c>
      <c r="Q8" s="93">
        <f>O8+P8</f>
        <v>0</v>
      </c>
      <c r="R8" s="81">
        <f>IFERROR(Q8/N8,"-")</f>
        <v>0</v>
      </c>
      <c r="S8" s="80">
        <v>0</v>
      </c>
      <c r="T8" s="80">
        <v>0</v>
      </c>
      <c r="U8" s="81" t="str">
        <f>IFERROR(T8/(Q8),"-")</f>
        <v>-</v>
      </c>
      <c r="V8" s="82">
        <f>IFERROR(K8/SUM(Q8:Q9),"-")</f>
        <v>135000</v>
      </c>
      <c r="W8" s="83">
        <v>0</v>
      </c>
      <c r="X8" s="81" t="str">
        <f>IF(Q8=0,"-",W8/Q8)</f>
        <v>-</v>
      </c>
      <c r="Y8" s="186">
        <v>0</v>
      </c>
      <c r="Z8" s="187" t="str">
        <f>IFERROR(Y8/Q8,"-")</f>
        <v>-</v>
      </c>
      <c r="AA8" s="187" t="str">
        <f>IFERROR(Y8/W8,"-")</f>
        <v>-</v>
      </c>
      <c r="AB8" s="181">
        <f>SUM(Y8:Y9)-SUM(K8:K9)</f>
        <v>-135000</v>
      </c>
      <c r="AC8" s="85">
        <f>SUM(Y8:Y9)/SUM(K8:K9)</f>
        <v>0</v>
      </c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126</v>
      </c>
      <c r="C9" s="189" t="s">
        <v>58</v>
      </c>
      <c r="D9" s="189"/>
      <c r="E9" s="189"/>
      <c r="F9" s="189"/>
      <c r="G9" s="189" t="s">
        <v>127</v>
      </c>
      <c r="H9" s="89"/>
      <c r="I9" s="89"/>
      <c r="J9" s="89" t="s">
        <v>122</v>
      </c>
      <c r="K9" s="181"/>
      <c r="L9" s="80">
        <v>7</v>
      </c>
      <c r="M9" s="80">
        <v>0</v>
      </c>
      <c r="N9" s="80">
        <v>1</v>
      </c>
      <c r="O9" s="91">
        <v>1</v>
      </c>
      <c r="P9" s="92">
        <v>0</v>
      </c>
      <c r="Q9" s="93">
        <f>O9+P9</f>
        <v>1</v>
      </c>
      <c r="R9" s="81">
        <f>IFERROR(Q9/N9,"-")</f>
        <v>1</v>
      </c>
      <c r="S9" s="80">
        <v>1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>
        <v>1</v>
      </c>
      <c r="BP9" s="120">
        <f>IF(Q9=0,"",IF(BO9=0,"",(BO9/Q9)))</f>
        <v>1</v>
      </c>
      <c r="BQ9" s="121"/>
      <c r="BR9" s="122">
        <f>IFERROR(BQ9/BO9,"-")</f>
        <v>0</v>
      </c>
      <c r="BS9" s="123"/>
      <c r="BT9" s="124">
        <f>IFERROR(BS9/BO9,"-")</f>
        <v>0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</v>
      </c>
      <c r="B10" s="189" t="s">
        <v>128</v>
      </c>
      <c r="C10" s="189" t="s">
        <v>58</v>
      </c>
      <c r="D10" s="189"/>
      <c r="E10" s="189"/>
      <c r="F10" s="189"/>
      <c r="G10" s="189" t="s">
        <v>62</v>
      </c>
      <c r="H10" s="89" t="s">
        <v>129</v>
      </c>
      <c r="I10" s="89" t="s">
        <v>119</v>
      </c>
      <c r="J10" s="89" t="s">
        <v>120</v>
      </c>
      <c r="K10" s="181">
        <v>120000</v>
      </c>
      <c r="L10" s="80">
        <v>1</v>
      </c>
      <c r="M10" s="80">
        <v>0</v>
      </c>
      <c r="N10" s="80">
        <v>1723</v>
      </c>
      <c r="O10" s="91">
        <v>0</v>
      </c>
      <c r="P10" s="92">
        <v>0</v>
      </c>
      <c r="Q10" s="93">
        <f>O10+P10</f>
        <v>0</v>
      </c>
      <c r="R10" s="81">
        <f>IFERROR(Q10/N10,"-")</f>
        <v>0</v>
      </c>
      <c r="S10" s="80">
        <v>0</v>
      </c>
      <c r="T10" s="80">
        <v>0</v>
      </c>
      <c r="U10" s="81" t="str">
        <f>IFERROR(T10/(Q10),"-")</f>
        <v>-</v>
      </c>
      <c r="V10" s="82">
        <f>IFERROR(K10/SUM(Q10:Q11),"-")</f>
        <v>120000</v>
      </c>
      <c r="W10" s="83">
        <v>0</v>
      </c>
      <c r="X10" s="81" t="str">
        <f>IF(Q10=0,"-",W10/Q10)</f>
        <v>-</v>
      </c>
      <c r="Y10" s="186">
        <v>0</v>
      </c>
      <c r="Z10" s="187" t="str">
        <f>IFERROR(Y10/Q10,"-")</f>
        <v>-</v>
      </c>
      <c r="AA10" s="187" t="str">
        <f>IFERROR(Y10/W10,"-")</f>
        <v>-</v>
      </c>
      <c r="AB10" s="181">
        <f>SUM(Y10:Y11)-SUM(K10:K11)</f>
        <v>-120000</v>
      </c>
      <c r="AC10" s="85">
        <f>SUM(Y10:Y11)/SUM(K10:K11)</f>
        <v>0</v>
      </c>
      <c r="AD10" s="78"/>
      <c r="AE10" s="94"/>
      <c r="AF10" s="95" t="str">
        <f>IF(Q10=0,"",IF(AE10=0,"",(AE10/Q10)))</f>
        <v/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 t="str">
        <f>IF(Q10=0,"",IF(AN10=0,"",(AN10/Q10)))</f>
        <v/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 t="str">
        <f>IF(Q10=0,"",IF(AW10=0,"",(AW10/Q10)))</f>
        <v/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 t="str">
        <f>IF(Q10=0,"",IF(BF10=0,"",(BF10/Q10)))</f>
        <v/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 t="str">
        <f>IF(Q10=0,"",IF(BO10=0,"",(BO10/Q10)))</f>
        <v/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 t="str">
        <f>IF(Q10=0,"",IF(BX10=0,"",(BX10/Q10)))</f>
        <v/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 t="str">
        <f>IF(Q10=0,"",IF(CG10=0,"",(CG10/Q10)))</f>
        <v/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130</v>
      </c>
      <c r="C11" s="189" t="s">
        <v>58</v>
      </c>
      <c r="D11" s="189"/>
      <c r="E11" s="189"/>
      <c r="F11" s="189"/>
      <c r="G11" s="189" t="s">
        <v>62</v>
      </c>
      <c r="H11" s="89"/>
      <c r="I11" s="89"/>
      <c r="J11" s="89" t="s">
        <v>122</v>
      </c>
      <c r="K11" s="181"/>
      <c r="L11" s="80">
        <v>1</v>
      </c>
      <c r="M11" s="80">
        <v>0</v>
      </c>
      <c r="N11" s="80">
        <v>1957</v>
      </c>
      <c r="O11" s="91">
        <v>1</v>
      </c>
      <c r="P11" s="92">
        <v>0</v>
      </c>
      <c r="Q11" s="93">
        <f>O11+P11</f>
        <v>1</v>
      </c>
      <c r="R11" s="81">
        <f>IFERROR(Q11/N11,"-")</f>
        <v>0.00051098620337251</v>
      </c>
      <c r="S11" s="80">
        <v>1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>
        <v>1</v>
      </c>
      <c r="AO11" s="101">
        <f>IF(Q11=0,"",IF(AN11=0,"",(AN11/Q11)))</f>
        <v>1</v>
      </c>
      <c r="AP11" s="100"/>
      <c r="AQ11" s="102">
        <f>IFERROR(AP11/AN11,"-")</f>
        <v>0</v>
      </c>
      <c r="AR11" s="103"/>
      <c r="AS11" s="104">
        <f>IFERROR(AR11/AN11,"-")</f>
        <v>0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>
        <f>IF(Q11=0,"",IF(BX11=0,"",(BX11/Q11)))</f>
        <v>0</v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0</v>
      </c>
      <c r="B12" s="189" t="s">
        <v>131</v>
      </c>
      <c r="C12" s="189" t="s">
        <v>58</v>
      </c>
      <c r="D12" s="189"/>
      <c r="E12" s="189"/>
      <c r="F12" s="189"/>
      <c r="G12" s="189" t="s">
        <v>124</v>
      </c>
      <c r="H12" s="89" t="s">
        <v>132</v>
      </c>
      <c r="I12" s="89" t="s">
        <v>119</v>
      </c>
      <c r="J12" s="89" t="s">
        <v>120</v>
      </c>
      <c r="K12" s="181">
        <v>135000</v>
      </c>
      <c r="L12" s="80">
        <v>5</v>
      </c>
      <c r="M12" s="80">
        <v>0</v>
      </c>
      <c r="N12" s="80">
        <v>2196</v>
      </c>
      <c r="O12" s="91">
        <v>2</v>
      </c>
      <c r="P12" s="92">
        <v>0</v>
      </c>
      <c r="Q12" s="93">
        <f>O12+P12</f>
        <v>2</v>
      </c>
      <c r="R12" s="81">
        <f>IFERROR(Q12/N12,"-")</f>
        <v>0.00091074681238616</v>
      </c>
      <c r="S12" s="80">
        <v>1</v>
      </c>
      <c r="T12" s="80">
        <v>1</v>
      </c>
      <c r="U12" s="81">
        <f>IFERROR(T12/(Q12),"-")</f>
        <v>0.5</v>
      </c>
      <c r="V12" s="82">
        <f>IFERROR(K12/SUM(Q12:Q13),"-")</f>
        <v>33750</v>
      </c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>
        <f>SUM(Y12:Y13)-SUM(K12:K13)</f>
        <v>-135000</v>
      </c>
      <c r="AC12" s="85">
        <f>SUM(Y12:Y13)/SUM(K12:K13)</f>
        <v>0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>
        <v>1</v>
      </c>
      <c r="AO12" s="101">
        <f>IF(Q12=0,"",IF(AN12=0,"",(AN12/Q12)))</f>
        <v>0.5</v>
      </c>
      <c r="AP12" s="100"/>
      <c r="AQ12" s="102">
        <f>IFERROR(AP12/AN12,"-")</f>
        <v>0</v>
      </c>
      <c r="AR12" s="103"/>
      <c r="AS12" s="104">
        <f>IFERROR(AR12/AN12,"-")</f>
        <v>0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>
        <v>1</v>
      </c>
      <c r="BP12" s="120">
        <f>IF(Q12=0,"",IF(BO12=0,"",(BO12/Q12)))</f>
        <v>0.5</v>
      </c>
      <c r="BQ12" s="121"/>
      <c r="BR12" s="122">
        <f>IFERROR(BQ12/BO12,"-")</f>
        <v>0</v>
      </c>
      <c r="BS12" s="123"/>
      <c r="BT12" s="124">
        <f>IFERROR(BS12/BO12,"-")</f>
        <v>0</v>
      </c>
      <c r="BU12" s="125"/>
      <c r="BV12" s="125"/>
      <c r="BW12" s="125"/>
      <c r="BX12" s="126"/>
      <c r="BY12" s="127">
        <f>IF(Q12=0,"",IF(BX12=0,"",(BX12/Q12)))</f>
        <v>0</v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133</v>
      </c>
      <c r="C13" s="189" t="s">
        <v>58</v>
      </c>
      <c r="D13" s="189"/>
      <c r="E13" s="189"/>
      <c r="F13" s="189"/>
      <c r="G13" s="189" t="s">
        <v>127</v>
      </c>
      <c r="H13" s="89"/>
      <c r="I13" s="89"/>
      <c r="J13" s="89" t="s">
        <v>122</v>
      </c>
      <c r="K13" s="181"/>
      <c r="L13" s="80">
        <v>2</v>
      </c>
      <c r="M13" s="80">
        <v>0</v>
      </c>
      <c r="N13" s="80">
        <v>0</v>
      </c>
      <c r="O13" s="91">
        <v>2</v>
      </c>
      <c r="P13" s="92">
        <v>0</v>
      </c>
      <c r="Q13" s="93">
        <f>O13+P13</f>
        <v>2</v>
      </c>
      <c r="R13" s="81" t="str">
        <f>IFERROR(Q13/N13,"-")</f>
        <v>-</v>
      </c>
      <c r="S13" s="80">
        <v>1</v>
      </c>
      <c r="T13" s="80">
        <v>1</v>
      </c>
      <c r="U13" s="81">
        <f>IFERROR(T13/(Q13),"-")</f>
        <v>0.5</v>
      </c>
      <c r="V13" s="82"/>
      <c r="W13" s="83">
        <v>0</v>
      </c>
      <c r="X13" s="81">
        <f>IF(Q13=0,"-",W13/Q13)</f>
        <v>0</v>
      </c>
      <c r="Y13" s="186">
        <v>0</v>
      </c>
      <c r="Z13" s="187">
        <f>IFERROR(Y13/Q13,"-")</f>
        <v>0</v>
      </c>
      <c r="AA13" s="187" t="str">
        <f>IFERROR(Y13/W13,"-")</f>
        <v>-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>
        <v>1</v>
      </c>
      <c r="AX13" s="107">
        <f>IF(Q13=0,"",IF(AW13=0,"",(AW13/Q13)))</f>
        <v>0.5</v>
      </c>
      <c r="AY13" s="106"/>
      <c r="AZ13" s="108">
        <f>IFERROR(AY13/AW13,"-")</f>
        <v>0</v>
      </c>
      <c r="BA13" s="109"/>
      <c r="BB13" s="110">
        <f>IFERROR(BA13/AW13,"-")</f>
        <v>0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>
        <v>1</v>
      </c>
      <c r="BP13" s="120">
        <f>IF(Q13=0,"",IF(BO13=0,"",(BO13/Q13)))</f>
        <v>0.5</v>
      </c>
      <c r="BQ13" s="121"/>
      <c r="BR13" s="122">
        <f>IFERROR(BQ13/BO13,"-")</f>
        <v>0</v>
      </c>
      <c r="BS13" s="123"/>
      <c r="BT13" s="124">
        <f>IFERROR(BS13/BO13,"-")</f>
        <v>0</v>
      </c>
      <c r="BU13" s="125"/>
      <c r="BV13" s="125"/>
      <c r="BW13" s="125"/>
      <c r="BX13" s="126"/>
      <c r="BY13" s="127">
        <f>IF(Q13=0,"",IF(BX13=0,"",(BX13/Q13)))</f>
        <v>0</v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>
        <f>AC14</f>
        <v>0</v>
      </c>
      <c r="B14" s="189" t="s">
        <v>134</v>
      </c>
      <c r="C14" s="189" t="s">
        <v>58</v>
      </c>
      <c r="D14" s="189"/>
      <c r="E14" s="189"/>
      <c r="F14" s="189"/>
      <c r="G14" s="189" t="s">
        <v>62</v>
      </c>
      <c r="H14" s="89" t="s">
        <v>135</v>
      </c>
      <c r="I14" s="89" t="s">
        <v>119</v>
      </c>
      <c r="J14" s="89" t="s">
        <v>120</v>
      </c>
      <c r="K14" s="181">
        <v>120000</v>
      </c>
      <c r="L14" s="80">
        <v>0</v>
      </c>
      <c r="M14" s="80">
        <v>0</v>
      </c>
      <c r="N14" s="80">
        <v>1228</v>
      </c>
      <c r="O14" s="91">
        <v>0</v>
      </c>
      <c r="P14" s="92">
        <v>0</v>
      </c>
      <c r="Q14" s="93">
        <f>O14+P14</f>
        <v>0</v>
      </c>
      <c r="R14" s="81">
        <f>IFERROR(Q14/N14,"-")</f>
        <v>0</v>
      </c>
      <c r="S14" s="80">
        <v>0</v>
      </c>
      <c r="T14" s="80">
        <v>0</v>
      </c>
      <c r="U14" s="81" t="str">
        <f>IFERROR(T14/(Q14),"-")</f>
        <v>-</v>
      </c>
      <c r="V14" s="82">
        <f>IFERROR(K14/SUM(Q14:Q15),"-")</f>
        <v>120000</v>
      </c>
      <c r="W14" s="83">
        <v>0</v>
      </c>
      <c r="X14" s="81" t="str">
        <f>IF(Q14=0,"-",W14/Q14)</f>
        <v>-</v>
      </c>
      <c r="Y14" s="186">
        <v>0</v>
      </c>
      <c r="Z14" s="187" t="str">
        <f>IFERROR(Y14/Q14,"-")</f>
        <v>-</v>
      </c>
      <c r="AA14" s="187" t="str">
        <f>IFERROR(Y14/W14,"-")</f>
        <v>-</v>
      </c>
      <c r="AB14" s="181">
        <f>SUM(Y14:Y15)-SUM(K14:K15)</f>
        <v>-120000</v>
      </c>
      <c r="AC14" s="85">
        <f>SUM(Y14:Y15)/SUM(K14:K15)</f>
        <v>0</v>
      </c>
      <c r="AD14" s="78"/>
      <c r="AE14" s="94"/>
      <c r="AF14" s="95" t="str">
        <f>IF(Q14=0,"",IF(AE14=0,"",(AE14/Q14)))</f>
        <v/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 t="str">
        <f>IF(Q14=0,"",IF(AN14=0,"",(AN14/Q14)))</f>
        <v/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 t="str">
        <f>IF(Q14=0,"",IF(AW14=0,"",(AW14/Q14)))</f>
        <v/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 t="str">
        <f>IF(Q14=0,"",IF(BF14=0,"",(BF14/Q14)))</f>
        <v/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/>
      <c r="BP14" s="120" t="str">
        <f>IF(Q14=0,"",IF(BO14=0,"",(BO14/Q14)))</f>
        <v/>
      </c>
      <c r="BQ14" s="121"/>
      <c r="BR14" s="122" t="str">
        <f>IFERROR(BQ14/BO14,"-")</f>
        <v>-</v>
      </c>
      <c r="BS14" s="123"/>
      <c r="BT14" s="124" t="str">
        <f>IFERROR(BS14/BO14,"-")</f>
        <v>-</v>
      </c>
      <c r="BU14" s="125"/>
      <c r="BV14" s="125"/>
      <c r="BW14" s="125"/>
      <c r="BX14" s="126"/>
      <c r="BY14" s="127" t="str">
        <f>IF(Q14=0,"",IF(BX14=0,"",(BX14/Q14)))</f>
        <v/>
      </c>
      <c r="BZ14" s="128"/>
      <c r="CA14" s="129" t="str">
        <f>IFERROR(BZ14/BX14,"-")</f>
        <v>-</v>
      </c>
      <c r="CB14" s="130"/>
      <c r="CC14" s="131" t="str">
        <f>IFERROR(CB14/BX14,"-")</f>
        <v>-</v>
      </c>
      <c r="CD14" s="132"/>
      <c r="CE14" s="132"/>
      <c r="CF14" s="132"/>
      <c r="CG14" s="133"/>
      <c r="CH14" s="134" t="str">
        <f>IF(Q14=0,"",IF(CG14=0,"",(CG14/Q14)))</f>
        <v/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136</v>
      </c>
      <c r="C15" s="189" t="s">
        <v>58</v>
      </c>
      <c r="D15" s="189"/>
      <c r="E15" s="189"/>
      <c r="F15" s="189"/>
      <c r="G15" s="189" t="s">
        <v>62</v>
      </c>
      <c r="H15" s="89"/>
      <c r="I15" s="89"/>
      <c r="J15" s="89" t="s">
        <v>122</v>
      </c>
      <c r="K15" s="181"/>
      <c r="L15" s="80">
        <v>1</v>
      </c>
      <c r="M15" s="80">
        <v>0</v>
      </c>
      <c r="N15" s="80">
        <v>1484</v>
      </c>
      <c r="O15" s="91">
        <v>1</v>
      </c>
      <c r="P15" s="92">
        <v>0</v>
      </c>
      <c r="Q15" s="93">
        <f>O15+P15</f>
        <v>1</v>
      </c>
      <c r="R15" s="81">
        <f>IFERROR(Q15/N15,"-")</f>
        <v>0.00067385444743935</v>
      </c>
      <c r="S15" s="80">
        <v>1</v>
      </c>
      <c r="T15" s="80">
        <v>0</v>
      </c>
      <c r="U15" s="81">
        <f>IFERROR(T15/(Q15),"-")</f>
        <v>0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>
        <f>IF(Q15=0,"",IF(AN15=0,"",(AN15/Q15)))</f>
        <v>0</v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>
        <f>IF(Q15=0,"",IF(AW15=0,"",(AW15/Q15)))</f>
        <v>0</v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>
        <f>IF(Q15=0,"",IF(BF15=0,"",(BF15/Q15)))</f>
        <v>0</v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>
        <f>IF(Q15=0,"",IF(BO15=0,"",(BO15/Q15)))</f>
        <v>0</v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>
        <v>1</v>
      </c>
      <c r="BY15" s="127">
        <f>IF(Q15=0,"",IF(BX15=0,"",(BX15/Q15)))</f>
        <v>1</v>
      </c>
      <c r="BZ15" s="128"/>
      <c r="CA15" s="129">
        <f>IFERROR(BZ15/BX15,"-")</f>
        <v>0</v>
      </c>
      <c r="CB15" s="130"/>
      <c r="CC15" s="131">
        <f>IFERROR(CB15/BX15,"-")</f>
        <v>0</v>
      </c>
      <c r="CD15" s="132"/>
      <c r="CE15" s="132"/>
      <c r="CF15" s="132"/>
      <c r="CG15" s="133"/>
      <c r="CH15" s="134">
        <f>IF(Q15=0,"",IF(CG15=0,"",(CG15/Q15)))</f>
        <v>0</v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>
        <f>AC16</f>
        <v>0</v>
      </c>
      <c r="B16" s="189" t="s">
        <v>137</v>
      </c>
      <c r="C16" s="189" t="s">
        <v>58</v>
      </c>
      <c r="D16" s="189"/>
      <c r="E16" s="189"/>
      <c r="F16" s="189"/>
      <c r="G16" s="189" t="s">
        <v>124</v>
      </c>
      <c r="H16" s="89" t="s">
        <v>138</v>
      </c>
      <c r="I16" s="89" t="s">
        <v>119</v>
      </c>
      <c r="J16" s="89" t="s">
        <v>120</v>
      </c>
      <c r="K16" s="181">
        <v>135000</v>
      </c>
      <c r="L16" s="80">
        <v>4</v>
      </c>
      <c r="M16" s="80">
        <v>0</v>
      </c>
      <c r="N16" s="80">
        <v>2509</v>
      </c>
      <c r="O16" s="91">
        <v>1</v>
      </c>
      <c r="P16" s="92">
        <v>0</v>
      </c>
      <c r="Q16" s="93">
        <f>O16+P16</f>
        <v>1</v>
      </c>
      <c r="R16" s="81">
        <f>IFERROR(Q16/N16,"-")</f>
        <v>0.00039856516540454</v>
      </c>
      <c r="S16" s="80">
        <v>1</v>
      </c>
      <c r="T16" s="80">
        <v>0</v>
      </c>
      <c r="U16" s="81">
        <f>IFERROR(T16/(Q16),"-")</f>
        <v>0</v>
      </c>
      <c r="V16" s="82">
        <f>IFERROR(K16/SUM(Q16:Q17),"-")</f>
        <v>33750</v>
      </c>
      <c r="W16" s="83">
        <v>0</v>
      </c>
      <c r="X16" s="81">
        <f>IF(Q16=0,"-",W16/Q16)</f>
        <v>0</v>
      </c>
      <c r="Y16" s="186">
        <v>0</v>
      </c>
      <c r="Z16" s="187">
        <f>IFERROR(Y16/Q16,"-")</f>
        <v>0</v>
      </c>
      <c r="AA16" s="187" t="str">
        <f>IFERROR(Y16/W16,"-")</f>
        <v>-</v>
      </c>
      <c r="AB16" s="181">
        <f>SUM(Y16:Y17)-SUM(K16:K17)</f>
        <v>-135000</v>
      </c>
      <c r="AC16" s="85">
        <f>SUM(Y16:Y17)/SUM(K16:K17)</f>
        <v>0</v>
      </c>
      <c r="AD16" s="78"/>
      <c r="AE16" s="94"/>
      <c r="AF16" s="95">
        <f>IF(Q16=0,"",IF(AE16=0,"",(AE16/Q16)))</f>
        <v>0</v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>
        <f>IF(Q16=0,"",IF(AN16=0,"",(AN16/Q16)))</f>
        <v>0</v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>
        <v>1</v>
      </c>
      <c r="AX16" s="107">
        <f>IF(Q16=0,"",IF(AW16=0,"",(AW16/Q16)))</f>
        <v>1</v>
      </c>
      <c r="AY16" s="106"/>
      <c r="AZ16" s="108">
        <f>IFERROR(AY16/AW16,"-")</f>
        <v>0</v>
      </c>
      <c r="BA16" s="109"/>
      <c r="BB16" s="110">
        <f>IFERROR(BA16/AW16,"-")</f>
        <v>0</v>
      </c>
      <c r="BC16" s="111"/>
      <c r="BD16" s="111"/>
      <c r="BE16" s="111"/>
      <c r="BF16" s="112"/>
      <c r="BG16" s="113">
        <f>IF(Q16=0,"",IF(BF16=0,"",(BF16/Q16)))</f>
        <v>0</v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>
        <f>IF(Q16=0,"",IF(BO16=0,"",(BO16/Q16)))</f>
        <v>0</v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>
        <f>IF(Q16=0,"",IF(BX16=0,"",(BX16/Q16)))</f>
        <v>0</v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>
        <f>IF(Q16=0,"",IF(CG16=0,"",(CG16/Q16)))</f>
        <v>0</v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139</v>
      </c>
      <c r="C17" s="189" t="s">
        <v>58</v>
      </c>
      <c r="D17" s="189"/>
      <c r="E17" s="189"/>
      <c r="F17" s="189"/>
      <c r="G17" s="189" t="s">
        <v>127</v>
      </c>
      <c r="H17" s="89"/>
      <c r="I17" s="89"/>
      <c r="J17" s="89" t="s">
        <v>122</v>
      </c>
      <c r="K17" s="181"/>
      <c r="L17" s="80">
        <v>4</v>
      </c>
      <c r="M17" s="80">
        <v>0</v>
      </c>
      <c r="N17" s="80">
        <v>0</v>
      </c>
      <c r="O17" s="91">
        <v>3</v>
      </c>
      <c r="P17" s="92">
        <v>0</v>
      </c>
      <c r="Q17" s="93">
        <f>O17+P17</f>
        <v>3</v>
      </c>
      <c r="R17" s="81" t="str">
        <f>IFERROR(Q17/N17,"-")</f>
        <v>-</v>
      </c>
      <c r="S17" s="80">
        <v>3</v>
      </c>
      <c r="T17" s="80">
        <v>0</v>
      </c>
      <c r="U17" s="81">
        <f>IFERROR(T17/(Q17),"-")</f>
        <v>0</v>
      </c>
      <c r="V17" s="82"/>
      <c r="W17" s="83">
        <v>0</v>
      </c>
      <c r="X17" s="81">
        <f>IF(Q17=0,"-",W17/Q17)</f>
        <v>0</v>
      </c>
      <c r="Y17" s="186">
        <v>0</v>
      </c>
      <c r="Z17" s="187">
        <f>IFERROR(Y17/Q17,"-")</f>
        <v>0</v>
      </c>
      <c r="AA17" s="187" t="str">
        <f>IFERROR(Y17/W17,"-")</f>
        <v>-</v>
      </c>
      <c r="AB17" s="181"/>
      <c r="AC17" s="85"/>
      <c r="AD17" s="78"/>
      <c r="AE17" s="94"/>
      <c r="AF17" s="95">
        <f>IF(Q17=0,"",IF(AE17=0,"",(AE17/Q17)))</f>
        <v>0</v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>
        <f>IF(Q17=0,"",IF(AN17=0,"",(AN17/Q17)))</f>
        <v>0</v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>
        <f>IF(Q17=0,"",IF(AW17=0,"",(AW17/Q17)))</f>
        <v>0</v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>
        <f>IF(Q17=0,"",IF(BF17=0,"",(BF17/Q17)))</f>
        <v>0</v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>
        <v>2</v>
      </c>
      <c r="BP17" s="120">
        <f>IF(Q17=0,"",IF(BO17=0,"",(BO17/Q17)))</f>
        <v>0.66666666666667</v>
      </c>
      <c r="BQ17" s="121"/>
      <c r="BR17" s="122">
        <f>IFERROR(BQ17/BO17,"-")</f>
        <v>0</v>
      </c>
      <c r="BS17" s="123"/>
      <c r="BT17" s="124">
        <f>IFERROR(BS17/BO17,"-")</f>
        <v>0</v>
      </c>
      <c r="BU17" s="125"/>
      <c r="BV17" s="125"/>
      <c r="BW17" s="125"/>
      <c r="BX17" s="126">
        <v>1</v>
      </c>
      <c r="BY17" s="127">
        <f>IF(Q17=0,"",IF(BX17=0,"",(BX17/Q17)))</f>
        <v>0.33333333333333</v>
      </c>
      <c r="BZ17" s="128"/>
      <c r="CA17" s="129">
        <f>IFERROR(BZ17/BX17,"-")</f>
        <v>0</v>
      </c>
      <c r="CB17" s="130"/>
      <c r="CC17" s="131">
        <f>IFERROR(CB17/BX17,"-")</f>
        <v>0</v>
      </c>
      <c r="CD17" s="132"/>
      <c r="CE17" s="132"/>
      <c r="CF17" s="132"/>
      <c r="CG17" s="133"/>
      <c r="CH17" s="134">
        <f>IF(Q17=0,"",IF(CG17=0,"",(CG17/Q17)))</f>
        <v>0</v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30"/>
      <c r="B18" s="86"/>
      <c r="C18" s="86"/>
      <c r="D18" s="87"/>
      <c r="E18" s="87"/>
      <c r="F18" s="87"/>
      <c r="G18" s="88"/>
      <c r="H18" s="89"/>
      <c r="I18" s="89"/>
      <c r="J18" s="89"/>
      <c r="K18" s="182"/>
      <c r="L18" s="34"/>
      <c r="M18" s="34"/>
      <c r="N18" s="31"/>
      <c r="O18" s="23"/>
      <c r="P18" s="23"/>
      <c r="Q18" s="23"/>
      <c r="R18" s="32"/>
      <c r="S18" s="32"/>
      <c r="T18" s="23"/>
      <c r="U18" s="32"/>
      <c r="V18" s="25"/>
      <c r="W18" s="25"/>
      <c r="X18" s="25"/>
      <c r="Y18" s="188"/>
      <c r="Z18" s="188"/>
      <c r="AA18" s="188"/>
      <c r="AB18" s="188"/>
      <c r="AC18" s="33"/>
      <c r="AD18" s="58"/>
      <c r="AE18" s="62"/>
      <c r="AF18" s="63"/>
      <c r="AG18" s="62"/>
      <c r="AH18" s="66"/>
      <c r="AI18" s="67"/>
      <c r="AJ18" s="68"/>
      <c r="AK18" s="69"/>
      <c r="AL18" s="69"/>
      <c r="AM18" s="69"/>
      <c r="AN18" s="62"/>
      <c r="AO18" s="63"/>
      <c r="AP18" s="62"/>
      <c r="AQ18" s="66"/>
      <c r="AR18" s="67"/>
      <c r="AS18" s="68"/>
      <c r="AT18" s="69"/>
      <c r="AU18" s="69"/>
      <c r="AV18" s="69"/>
      <c r="AW18" s="62"/>
      <c r="AX18" s="63"/>
      <c r="AY18" s="62"/>
      <c r="AZ18" s="66"/>
      <c r="BA18" s="67"/>
      <c r="BB18" s="68"/>
      <c r="BC18" s="69"/>
      <c r="BD18" s="69"/>
      <c r="BE18" s="69"/>
      <c r="BF18" s="62"/>
      <c r="BG18" s="63"/>
      <c r="BH18" s="62"/>
      <c r="BI18" s="66"/>
      <c r="BJ18" s="67"/>
      <c r="BK18" s="68"/>
      <c r="BL18" s="69"/>
      <c r="BM18" s="69"/>
      <c r="BN18" s="69"/>
      <c r="BO18" s="64"/>
      <c r="BP18" s="65"/>
      <c r="BQ18" s="62"/>
      <c r="BR18" s="66"/>
      <c r="BS18" s="67"/>
      <c r="BT18" s="68"/>
      <c r="BU18" s="69"/>
      <c r="BV18" s="69"/>
      <c r="BW18" s="69"/>
      <c r="BX18" s="64"/>
      <c r="BY18" s="65"/>
      <c r="BZ18" s="62"/>
      <c r="CA18" s="66"/>
      <c r="CB18" s="67"/>
      <c r="CC18" s="68"/>
      <c r="CD18" s="69"/>
      <c r="CE18" s="69"/>
      <c r="CF18" s="69"/>
      <c r="CG18" s="64"/>
      <c r="CH18" s="65"/>
      <c r="CI18" s="62"/>
      <c r="CJ18" s="66"/>
      <c r="CK18" s="67"/>
      <c r="CL18" s="68"/>
      <c r="CM18" s="69"/>
      <c r="CN18" s="69"/>
      <c r="CO18" s="69"/>
      <c r="CP18" s="70"/>
      <c r="CQ18" s="67"/>
      <c r="CR18" s="67"/>
      <c r="CS18" s="67"/>
      <c r="CT18" s="71"/>
    </row>
    <row r="19" spans="1:99">
      <c r="A19" s="30"/>
      <c r="B19" s="37"/>
      <c r="C19" s="37"/>
      <c r="D19" s="21"/>
      <c r="E19" s="21"/>
      <c r="F19" s="21"/>
      <c r="G19" s="22"/>
      <c r="H19" s="36"/>
      <c r="I19" s="36"/>
      <c r="J19" s="74"/>
      <c r="K19" s="183"/>
      <c r="L19" s="34"/>
      <c r="M19" s="34"/>
      <c r="N19" s="31"/>
      <c r="O19" s="23"/>
      <c r="P19" s="23"/>
      <c r="Q19" s="23"/>
      <c r="R19" s="32"/>
      <c r="S19" s="32"/>
      <c r="T19" s="23"/>
      <c r="U19" s="32"/>
      <c r="V19" s="25"/>
      <c r="W19" s="25"/>
      <c r="X19" s="25"/>
      <c r="Y19" s="188"/>
      <c r="Z19" s="188"/>
      <c r="AA19" s="188"/>
      <c r="AB19" s="188"/>
      <c r="AC19" s="33"/>
      <c r="AD19" s="60"/>
      <c r="AE19" s="62"/>
      <c r="AF19" s="63"/>
      <c r="AG19" s="62"/>
      <c r="AH19" s="66"/>
      <c r="AI19" s="67"/>
      <c r="AJ19" s="68"/>
      <c r="AK19" s="69"/>
      <c r="AL19" s="69"/>
      <c r="AM19" s="69"/>
      <c r="AN19" s="62"/>
      <c r="AO19" s="63"/>
      <c r="AP19" s="62"/>
      <c r="AQ19" s="66"/>
      <c r="AR19" s="67"/>
      <c r="AS19" s="68"/>
      <c r="AT19" s="69"/>
      <c r="AU19" s="69"/>
      <c r="AV19" s="69"/>
      <c r="AW19" s="62"/>
      <c r="AX19" s="63"/>
      <c r="AY19" s="62"/>
      <c r="AZ19" s="66"/>
      <c r="BA19" s="67"/>
      <c r="BB19" s="68"/>
      <c r="BC19" s="69"/>
      <c r="BD19" s="69"/>
      <c r="BE19" s="69"/>
      <c r="BF19" s="62"/>
      <c r="BG19" s="63"/>
      <c r="BH19" s="62"/>
      <c r="BI19" s="66"/>
      <c r="BJ19" s="67"/>
      <c r="BK19" s="68"/>
      <c r="BL19" s="69"/>
      <c r="BM19" s="69"/>
      <c r="BN19" s="69"/>
      <c r="BO19" s="64"/>
      <c r="BP19" s="65"/>
      <c r="BQ19" s="62"/>
      <c r="BR19" s="66"/>
      <c r="BS19" s="67"/>
      <c r="BT19" s="68"/>
      <c r="BU19" s="69"/>
      <c r="BV19" s="69"/>
      <c r="BW19" s="69"/>
      <c r="BX19" s="64"/>
      <c r="BY19" s="65"/>
      <c r="BZ19" s="62"/>
      <c r="CA19" s="66"/>
      <c r="CB19" s="67"/>
      <c r="CC19" s="68"/>
      <c r="CD19" s="69"/>
      <c r="CE19" s="69"/>
      <c r="CF19" s="69"/>
      <c r="CG19" s="64"/>
      <c r="CH19" s="65"/>
      <c r="CI19" s="62"/>
      <c r="CJ19" s="66"/>
      <c r="CK19" s="67"/>
      <c r="CL19" s="68"/>
      <c r="CM19" s="69"/>
      <c r="CN19" s="69"/>
      <c r="CO19" s="69"/>
      <c r="CP19" s="70"/>
      <c r="CQ19" s="67"/>
      <c r="CR19" s="67"/>
      <c r="CS19" s="67"/>
      <c r="CT19" s="71"/>
    </row>
    <row r="20" spans="1:99">
      <c r="A20" s="19">
        <f>AC20</f>
        <v>0</v>
      </c>
      <c r="B20" s="39"/>
      <c r="C20" s="39"/>
      <c r="D20" s="39"/>
      <c r="E20" s="39"/>
      <c r="F20" s="39"/>
      <c r="G20" s="39"/>
      <c r="H20" s="40" t="s">
        <v>140</v>
      </c>
      <c r="I20" s="40"/>
      <c r="J20" s="40"/>
      <c r="K20" s="184">
        <f>SUM(K6:K19)</f>
        <v>765000</v>
      </c>
      <c r="L20" s="41">
        <f>SUM(L6:L19)</f>
        <v>38</v>
      </c>
      <c r="M20" s="41">
        <f>SUM(M6:M19)</f>
        <v>0</v>
      </c>
      <c r="N20" s="41">
        <f>SUM(N6:N19)</f>
        <v>19060</v>
      </c>
      <c r="O20" s="41">
        <f>SUM(O6:O19)</f>
        <v>14</v>
      </c>
      <c r="P20" s="41">
        <f>SUM(P6:P19)</f>
        <v>0</v>
      </c>
      <c r="Q20" s="41">
        <f>SUM(Q6:Q19)</f>
        <v>14</v>
      </c>
      <c r="R20" s="42">
        <f>IFERROR(Q20/N20,"-")</f>
        <v>0.00073452256033578</v>
      </c>
      <c r="S20" s="77">
        <f>SUM(S6:S19)</f>
        <v>11</v>
      </c>
      <c r="T20" s="77">
        <f>SUM(T6:T19)</f>
        <v>3</v>
      </c>
      <c r="U20" s="42">
        <f>IFERROR(S20/Q20,"-")</f>
        <v>0.78571428571429</v>
      </c>
      <c r="V20" s="43">
        <f>IFERROR(K20/Q20,"-")</f>
        <v>54642.857142857</v>
      </c>
      <c r="W20" s="44">
        <f>SUM(W6:W19)</f>
        <v>0</v>
      </c>
      <c r="X20" s="42">
        <f>IFERROR(W20/Q20,"-")</f>
        <v>0</v>
      </c>
      <c r="Y20" s="184">
        <f>SUM(Y6:Y19)</f>
        <v>0</v>
      </c>
      <c r="Z20" s="184">
        <f>IFERROR(Y20/Q20,"-")</f>
        <v>0</v>
      </c>
      <c r="AA20" s="184" t="str">
        <f>IFERROR(Y20/W20,"-")</f>
        <v>-</v>
      </c>
      <c r="AB20" s="184">
        <f>Y20-K20</f>
        <v>-765000</v>
      </c>
      <c r="AC20" s="46">
        <f>Y20/K20</f>
        <v>0</v>
      </c>
      <c r="AD20" s="59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  <mergeCell ref="A16:A17"/>
    <mergeCell ref="K16:K17"/>
    <mergeCell ref="V16:V17"/>
    <mergeCell ref="AB16:AB17"/>
    <mergeCell ref="AC16:AC17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141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142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143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144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145</v>
      </c>
      <c r="C6" s="189" t="s">
        <v>146</v>
      </c>
      <c r="D6" s="189"/>
      <c r="E6" s="189" t="s">
        <v>71</v>
      </c>
      <c r="F6" s="89" t="s">
        <v>147</v>
      </c>
      <c r="G6" s="89" t="s">
        <v>148</v>
      </c>
      <c r="H6" s="181">
        <v>0</v>
      </c>
      <c r="I6" s="84">
        <v>1500</v>
      </c>
      <c r="J6" s="80">
        <v>0</v>
      </c>
      <c r="K6" s="80">
        <v>0</v>
      </c>
      <c r="L6" s="80">
        <v>0</v>
      </c>
      <c r="M6" s="93">
        <v>0</v>
      </c>
      <c r="N6" s="144">
        <v>0</v>
      </c>
      <c r="O6" s="81" t="str">
        <f>IFERROR(M6/L6,"-")</f>
        <v>-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149</v>
      </c>
      <c r="C7" s="189" t="s">
        <v>146</v>
      </c>
      <c r="D7" s="189"/>
      <c r="E7" s="189" t="s">
        <v>71</v>
      </c>
      <c r="F7" s="89" t="s">
        <v>150</v>
      </c>
      <c r="G7" s="89" t="s">
        <v>148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151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0</v>
      </c>
      <c r="M10" s="41">
        <f>SUM(M6:M9)</f>
        <v>0</v>
      </c>
      <c r="N10" s="41">
        <f>SUM(N6:N9)</f>
        <v>0</v>
      </c>
      <c r="O10" s="42" t="str">
        <f>IFERROR(M10/L10,"-")</f>
        <v>-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152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142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153</v>
      </c>
      <c r="C6" s="189" t="s">
        <v>154</v>
      </c>
      <c r="D6" s="189" t="s">
        <v>155</v>
      </c>
      <c r="E6" s="189" t="s">
        <v>78</v>
      </c>
      <c r="F6" s="89" t="s">
        <v>156</v>
      </c>
      <c r="G6" s="89" t="s">
        <v>148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0.21855853361795</v>
      </c>
      <c r="B7" s="189" t="s">
        <v>157</v>
      </c>
      <c r="C7" s="189" t="s">
        <v>154</v>
      </c>
      <c r="D7" s="189" t="s">
        <v>155</v>
      </c>
      <c r="E7" s="189" t="s">
        <v>78</v>
      </c>
      <c r="F7" s="89" t="s">
        <v>158</v>
      </c>
      <c r="G7" s="89" t="s">
        <v>148</v>
      </c>
      <c r="H7" s="181">
        <v>1372630</v>
      </c>
      <c r="I7" s="80">
        <v>1830</v>
      </c>
      <c r="J7" s="80">
        <v>0</v>
      </c>
      <c r="K7" s="80">
        <v>64716</v>
      </c>
      <c r="L7" s="93">
        <v>419</v>
      </c>
      <c r="M7" s="81">
        <f>IFERROR(L7/K7,"-")</f>
        <v>0.0064744421781321</v>
      </c>
      <c r="N7" s="80">
        <v>391</v>
      </c>
      <c r="O7" s="80">
        <v>24</v>
      </c>
      <c r="P7" s="81">
        <f>IFERROR(N7/(L7),"-")</f>
        <v>0.93317422434368</v>
      </c>
      <c r="Q7" s="82">
        <f>IFERROR(H7/SUM(L7:L7),"-")</f>
        <v>3275.9665871122</v>
      </c>
      <c r="R7" s="83">
        <v>20</v>
      </c>
      <c r="S7" s="81">
        <f>IF(L7=0,"-",R7/L7)</f>
        <v>0.047732696897375</v>
      </c>
      <c r="T7" s="186">
        <v>300000</v>
      </c>
      <c r="U7" s="187">
        <f>IFERROR(T7/L7,"-")</f>
        <v>715.99045346062</v>
      </c>
      <c r="V7" s="187">
        <f>IFERROR(T7/R7,"-")</f>
        <v>15000</v>
      </c>
      <c r="W7" s="181">
        <f>SUM(T7:T7)-SUM(H7:H7)</f>
        <v>-1072630</v>
      </c>
      <c r="X7" s="85">
        <f>SUM(T7:T7)/SUM(H7:H7)</f>
        <v>0.21855853361795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/>
      <c r="AJ7" s="101">
        <f>IF(L7=0,"",IF(AI7=0,"",(AI7/L7)))</f>
        <v>0</v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>
        <v>2</v>
      </c>
      <c r="AS7" s="107">
        <f>IF(L7=0,"",IF(AR7=0,"",(AR7/L7)))</f>
        <v>0.0047732696897375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9</v>
      </c>
      <c r="BB7" s="113">
        <f>IF(L7=0,"",IF(BA7=0,"",(BA7/L7)))</f>
        <v>0.021479713603819</v>
      </c>
      <c r="BC7" s="112"/>
      <c r="BD7" s="114">
        <f>IFERROR(BC7/BA7,"-")</f>
        <v>0</v>
      </c>
      <c r="BE7" s="115"/>
      <c r="BF7" s="116">
        <f>IFERROR(BE7/BA7,"-")</f>
        <v>0</v>
      </c>
      <c r="BG7" s="117"/>
      <c r="BH7" s="117"/>
      <c r="BI7" s="117"/>
      <c r="BJ7" s="119">
        <v>142</v>
      </c>
      <c r="BK7" s="120">
        <f>IF(L7=0,"",IF(BJ7=0,"",(BJ7/L7)))</f>
        <v>0.33890214797136</v>
      </c>
      <c r="BL7" s="121">
        <v>6</v>
      </c>
      <c r="BM7" s="122">
        <f>IFERROR(BL7/BJ7,"-")</f>
        <v>0.042253521126761</v>
      </c>
      <c r="BN7" s="123">
        <v>87000</v>
      </c>
      <c r="BO7" s="124">
        <f>IFERROR(BN7/BJ7,"-")</f>
        <v>612.67605633803</v>
      </c>
      <c r="BP7" s="125">
        <v>2</v>
      </c>
      <c r="BQ7" s="125">
        <v>2</v>
      </c>
      <c r="BR7" s="125">
        <v>2</v>
      </c>
      <c r="BS7" s="126">
        <v>192</v>
      </c>
      <c r="BT7" s="127">
        <f>IF(L7=0,"",IF(BS7=0,"",(BS7/L7)))</f>
        <v>0.4582338902148</v>
      </c>
      <c r="BU7" s="128">
        <v>11</v>
      </c>
      <c r="BV7" s="129">
        <f>IFERROR(BU7/BS7,"-")</f>
        <v>0.057291666666667</v>
      </c>
      <c r="BW7" s="130">
        <v>176000</v>
      </c>
      <c r="BX7" s="131">
        <f>IFERROR(BW7/BS7,"-")</f>
        <v>916.66666666667</v>
      </c>
      <c r="BY7" s="132">
        <v>6</v>
      </c>
      <c r="BZ7" s="132">
        <v>2</v>
      </c>
      <c r="CA7" s="132">
        <v>3</v>
      </c>
      <c r="CB7" s="133">
        <v>74</v>
      </c>
      <c r="CC7" s="134">
        <f>IF(L7=0,"",IF(CB7=0,"",(CB7/L7)))</f>
        <v>0.17661097852029</v>
      </c>
      <c r="CD7" s="135">
        <v>3</v>
      </c>
      <c r="CE7" s="136">
        <f>IFERROR(CD7/CB7,"-")</f>
        <v>0.040540540540541</v>
      </c>
      <c r="CF7" s="137">
        <v>37000</v>
      </c>
      <c r="CG7" s="138">
        <f>IFERROR(CF7/CB7,"-")</f>
        <v>500</v>
      </c>
      <c r="CH7" s="139">
        <v>2</v>
      </c>
      <c r="CI7" s="139"/>
      <c r="CJ7" s="139">
        <v>1</v>
      </c>
      <c r="CK7" s="140">
        <v>20</v>
      </c>
      <c r="CL7" s="141">
        <v>300000</v>
      </c>
      <c r="CM7" s="141">
        <v>70000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0.23688029393905</v>
      </c>
      <c r="B8" s="189" t="s">
        <v>159</v>
      </c>
      <c r="C8" s="189" t="s">
        <v>154</v>
      </c>
      <c r="D8" s="189" t="s">
        <v>155</v>
      </c>
      <c r="E8" s="189" t="s">
        <v>78</v>
      </c>
      <c r="F8" s="89" t="s">
        <v>160</v>
      </c>
      <c r="G8" s="89" t="s">
        <v>148</v>
      </c>
      <c r="H8" s="181">
        <v>485815</v>
      </c>
      <c r="I8" s="80">
        <v>523</v>
      </c>
      <c r="J8" s="80">
        <v>0</v>
      </c>
      <c r="K8" s="80">
        <v>11566</v>
      </c>
      <c r="L8" s="93">
        <v>207</v>
      </c>
      <c r="M8" s="81">
        <f>IFERROR(L8/K8,"-")</f>
        <v>0.017897285146118</v>
      </c>
      <c r="N8" s="80">
        <v>186</v>
      </c>
      <c r="O8" s="80">
        <v>25</v>
      </c>
      <c r="P8" s="81">
        <f>IFERROR(N8/(L8),"-")</f>
        <v>0.89855072463768</v>
      </c>
      <c r="Q8" s="82">
        <f>IFERROR(H8/SUM(L8:L8),"-")</f>
        <v>2346.9323671498</v>
      </c>
      <c r="R8" s="83">
        <v>11</v>
      </c>
      <c r="S8" s="81">
        <f>IF(L8=0,"-",R8/L8)</f>
        <v>0.053140096618357</v>
      </c>
      <c r="T8" s="186">
        <v>115080</v>
      </c>
      <c r="U8" s="187">
        <f>IFERROR(T8/L8,"-")</f>
        <v>555.94202898551</v>
      </c>
      <c r="V8" s="187">
        <f>IFERROR(T8/R8,"-")</f>
        <v>10461.818181818</v>
      </c>
      <c r="W8" s="181">
        <f>SUM(T8:T8)-SUM(H8:H8)</f>
        <v>-370735</v>
      </c>
      <c r="X8" s="85">
        <f>SUM(T8:T8)/SUM(H8:H8)</f>
        <v>0.23688029393905</v>
      </c>
      <c r="Y8" s="78"/>
      <c r="Z8" s="94">
        <v>18</v>
      </c>
      <c r="AA8" s="95">
        <f>IF(L8=0,"",IF(Z8=0,"",(Z8/L8)))</f>
        <v>0.08695652173913</v>
      </c>
      <c r="AB8" s="94"/>
      <c r="AC8" s="96">
        <f>IFERROR(AB8/Z8,"-")</f>
        <v>0</v>
      </c>
      <c r="AD8" s="97"/>
      <c r="AE8" s="98">
        <f>IFERROR(AD8/Z8,"-")</f>
        <v>0</v>
      </c>
      <c r="AF8" s="99"/>
      <c r="AG8" s="99"/>
      <c r="AH8" s="99"/>
      <c r="AI8" s="100">
        <v>47</v>
      </c>
      <c r="AJ8" s="101">
        <f>IF(L8=0,"",IF(AI8=0,"",(AI8/L8)))</f>
        <v>0.22705314009662</v>
      </c>
      <c r="AK8" s="100">
        <v>2</v>
      </c>
      <c r="AL8" s="102">
        <f>IFERROR(AK8/AI8,"-")</f>
        <v>0.042553191489362</v>
      </c>
      <c r="AM8" s="103">
        <v>8000</v>
      </c>
      <c r="AN8" s="104">
        <f>IFERROR(AM8/AI8,"-")</f>
        <v>170.21276595745</v>
      </c>
      <c r="AO8" s="105">
        <v>2</v>
      </c>
      <c r="AP8" s="105"/>
      <c r="AQ8" s="105"/>
      <c r="AR8" s="106">
        <v>25</v>
      </c>
      <c r="AS8" s="107">
        <f>IF(L8=0,"",IF(AR8=0,"",(AR8/L8)))</f>
        <v>0.1207729468599</v>
      </c>
      <c r="AT8" s="106"/>
      <c r="AU8" s="108">
        <f>IFERROR(AT8/AR8,"-")</f>
        <v>0</v>
      </c>
      <c r="AV8" s="109"/>
      <c r="AW8" s="110">
        <f>IFERROR(AV8/AR8,"-")</f>
        <v>0</v>
      </c>
      <c r="AX8" s="111"/>
      <c r="AY8" s="111"/>
      <c r="AZ8" s="111"/>
      <c r="BA8" s="112">
        <v>38</v>
      </c>
      <c r="BB8" s="113">
        <f>IF(L8=0,"",IF(BA8=0,"",(BA8/L8)))</f>
        <v>0.18357487922705</v>
      </c>
      <c r="BC8" s="112">
        <v>2</v>
      </c>
      <c r="BD8" s="114">
        <f>IFERROR(BC8/BA8,"-")</f>
        <v>0.052631578947368</v>
      </c>
      <c r="BE8" s="115">
        <v>30080</v>
      </c>
      <c r="BF8" s="116">
        <f>IFERROR(BE8/BA8,"-")</f>
        <v>791.57894736842</v>
      </c>
      <c r="BG8" s="117">
        <v>2</v>
      </c>
      <c r="BH8" s="117"/>
      <c r="BI8" s="117"/>
      <c r="BJ8" s="119">
        <v>54</v>
      </c>
      <c r="BK8" s="120">
        <f>IF(L8=0,"",IF(BJ8=0,"",(BJ8/L8)))</f>
        <v>0.26086956521739</v>
      </c>
      <c r="BL8" s="121">
        <v>3</v>
      </c>
      <c r="BM8" s="122">
        <f>IFERROR(BL8/BJ8,"-")</f>
        <v>0.055555555555556</v>
      </c>
      <c r="BN8" s="123">
        <v>9000</v>
      </c>
      <c r="BO8" s="124">
        <f>IFERROR(BN8/BJ8,"-")</f>
        <v>166.66666666667</v>
      </c>
      <c r="BP8" s="125">
        <v>3</v>
      </c>
      <c r="BQ8" s="125"/>
      <c r="BR8" s="125"/>
      <c r="BS8" s="126">
        <v>20</v>
      </c>
      <c r="BT8" s="127">
        <f>IF(L8=0,"",IF(BS8=0,"",(BS8/L8)))</f>
        <v>0.096618357487923</v>
      </c>
      <c r="BU8" s="128">
        <v>3</v>
      </c>
      <c r="BV8" s="129">
        <f>IFERROR(BU8/BS8,"-")</f>
        <v>0.15</v>
      </c>
      <c r="BW8" s="130">
        <v>58000</v>
      </c>
      <c r="BX8" s="131">
        <f>IFERROR(BW8/BS8,"-")</f>
        <v>2900</v>
      </c>
      <c r="BY8" s="132">
        <v>2</v>
      </c>
      <c r="BZ8" s="132"/>
      <c r="CA8" s="132">
        <v>1</v>
      </c>
      <c r="CB8" s="133">
        <v>5</v>
      </c>
      <c r="CC8" s="134">
        <f>IF(L8=0,"",IF(CB8=0,"",(CB8/L8)))</f>
        <v>0.024154589371981</v>
      </c>
      <c r="CD8" s="135">
        <v>1</v>
      </c>
      <c r="CE8" s="136">
        <f>IFERROR(CD8/CB8,"-")</f>
        <v>0.2</v>
      </c>
      <c r="CF8" s="137">
        <v>10000</v>
      </c>
      <c r="CG8" s="138">
        <f>IFERROR(CF8/CB8,"-")</f>
        <v>2000</v>
      </c>
      <c r="CH8" s="139"/>
      <c r="CI8" s="139">
        <v>1</v>
      </c>
      <c r="CJ8" s="139"/>
      <c r="CK8" s="140">
        <v>11</v>
      </c>
      <c r="CL8" s="141">
        <v>115080</v>
      </c>
      <c r="CM8" s="141">
        <v>43000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161</v>
      </c>
      <c r="C9" s="189" t="s">
        <v>154</v>
      </c>
      <c r="D9" s="189" t="s">
        <v>155</v>
      </c>
      <c r="E9" s="189" t="s">
        <v>78</v>
      </c>
      <c r="F9" s="89" t="s">
        <v>162</v>
      </c>
      <c r="G9" s="89" t="s">
        <v>148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0.061864811638833</v>
      </c>
      <c r="B10" s="189" t="s">
        <v>163</v>
      </c>
      <c r="C10" s="189" t="s">
        <v>154</v>
      </c>
      <c r="D10" s="189" t="s">
        <v>155</v>
      </c>
      <c r="E10" s="189" t="s">
        <v>78</v>
      </c>
      <c r="F10" s="89" t="s">
        <v>164</v>
      </c>
      <c r="G10" s="89" t="s">
        <v>148</v>
      </c>
      <c r="H10" s="181">
        <v>290957</v>
      </c>
      <c r="I10" s="80">
        <v>197</v>
      </c>
      <c r="J10" s="80">
        <v>0</v>
      </c>
      <c r="K10" s="80">
        <v>9862</v>
      </c>
      <c r="L10" s="93">
        <v>38</v>
      </c>
      <c r="M10" s="81">
        <f>IFERROR(L10/K10,"-")</f>
        <v>0.0038531737984182</v>
      </c>
      <c r="N10" s="80">
        <v>34</v>
      </c>
      <c r="O10" s="80">
        <v>6</v>
      </c>
      <c r="P10" s="81">
        <f>IFERROR(N10/(L10),"-")</f>
        <v>0.89473684210526</v>
      </c>
      <c r="Q10" s="82">
        <f>IFERROR(H10/SUM(L10:L10),"-")</f>
        <v>7656.7631578947</v>
      </c>
      <c r="R10" s="83">
        <v>3</v>
      </c>
      <c r="S10" s="81">
        <f>IF(L10=0,"-",R10/L10)</f>
        <v>0.078947368421053</v>
      </c>
      <c r="T10" s="186">
        <v>18000</v>
      </c>
      <c r="U10" s="187">
        <f>IFERROR(T10/L10,"-")</f>
        <v>473.68421052632</v>
      </c>
      <c r="V10" s="187">
        <f>IFERROR(T10/R10,"-")</f>
        <v>6000</v>
      </c>
      <c r="W10" s="181">
        <f>SUM(T10:T10)-SUM(H10:H10)</f>
        <v>-272957</v>
      </c>
      <c r="X10" s="85">
        <f>SUM(T10:T10)/SUM(H10:H10)</f>
        <v>0.061864811638833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>
        <f>IF(L10=0,"",IF(AR10=0,"",(AR10/L10)))</f>
        <v>0</v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>
        <v>4</v>
      </c>
      <c r="BB10" s="113">
        <f>IF(L10=0,"",IF(BA10=0,"",(BA10/L10)))</f>
        <v>0.10526315789474</v>
      </c>
      <c r="BC10" s="112"/>
      <c r="BD10" s="114">
        <f>IFERROR(BC10/BA10,"-")</f>
        <v>0</v>
      </c>
      <c r="BE10" s="115"/>
      <c r="BF10" s="116">
        <f>IFERROR(BE10/BA10,"-")</f>
        <v>0</v>
      </c>
      <c r="BG10" s="117"/>
      <c r="BH10" s="117"/>
      <c r="BI10" s="117"/>
      <c r="BJ10" s="119">
        <v>7</v>
      </c>
      <c r="BK10" s="120">
        <f>IF(L10=0,"",IF(BJ10=0,"",(BJ10/L10)))</f>
        <v>0.18421052631579</v>
      </c>
      <c r="BL10" s="121"/>
      <c r="BM10" s="122">
        <f>IFERROR(BL10/BJ10,"-")</f>
        <v>0</v>
      </c>
      <c r="BN10" s="123"/>
      <c r="BO10" s="124">
        <f>IFERROR(BN10/BJ10,"-")</f>
        <v>0</v>
      </c>
      <c r="BP10" s="125"/>
      <c r="BQ10" s="125"/>
      <c r="BR10" s="125"/>
      <c r="BS10" s="126">
        <v>20</v>
      </c>
      <c r="BT10" s="127">
        <f>IF(L10=0,"",IF(BS10=0,"",(BS10/L10)))</f>
        <v>0.52631578947368</v>
      </c>
      <c r="BU10" s="128">
        <v>3</v>
      </c>
      <c r="BV10" s="129">
        <f>IFERROR(BU10/BS10,"-")</f>
        <v>0.15</v>
      </c>
      <c r="BW10" s="130">
        <v>18000</v>
      </c>
      <c r="BX10" s="131">
        <f>IFERROR(BW10/BS10,"-")</f>
        <v>900</v>
      </c>
      <c r="BY10" s="132">
        <v>2</v>
      </c>
      <c r="BZ10" s="132"/>
      <c r="CA10" s="132">
        <v>1</v>
      </c>
      <c r="CB10" s="133">
        <v>7</v>
      </c>
      <c r="CC10" s="134">
        <f>IF(L10=0,"",IF(CB10=0,"",(CB10/L10)))</f>
        <v>0.18421052631579</v>
      </c>
      <c r="CD10" s="135"/>
      <c r="CE10" s="136">
        <f>IFERROR(CD10/CB10,"-")</f>
        <v>0</v>
      </c>
      <c r="CF10" s="137"/>
      <c r="CG10" s="138">
        <f>IFERROR(CF10/CB10,"-")</f>
        <v>0</v>
      </c>
      <c r="CH10" s="139"/>
      <c r="CI10" s="139"/>
      <c r="CJ10" s="139"/>
      <c r="CK10" s="140">
        <v>3</v>
      </c>
      <c r="CL10" s="141">
        <v>18000</v>
      </c>
      <c r="CM10" s="141">
        <v>12000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0.23853418720486</v>
      </c>
      <c r="B11" s="189" t="s">
        <v>165</v>
      </c>
      <c r="C11" s="189" t="s">
        <v>154</v>
      </c>
      <c r="D11" s="189" t="s">
        <v>155</v>
      </c>
      <c r="E11" s="189" t="s">
        <v>78</v>
      </c>
      <c r="F11" s="89" t="s">
        <v>166</v>
      </c>
      <c r="G11" s="89" t="s">
        <v>148</v>
      </c>
      <c r="H11" s="181">
        <v>247344</v>
      </c>
      <c r="I11" s="80">
        <v>250</v>
      </c>
      <c r="J11" s="80">
        <v>0</v>
      </c>
      <c r="K11" s="80">
        <v>1728</v>
      </c>
      <c r="L11" s="93">
        <v>86</v>
      </c>
      <c r="M11" s="81">
        <f>IFERROR(L11/K11,"-")</f>
        <v>0.049768518518519</v>
      </c>
      <c r="N11" s="80">
        <v>79</v>
      </c>
      <c r="O11" s="80">
        <v>10</v>
      </c>
      <c r="P11" s="81">
        <f>IFERROR(N11/(L11),"-")</f>
        <v>0.91860465116279</v>
      </c>
      <c r="Q11" s="82">
        <f>IFERROR(H11/SUM(L11:L11),"-")</f>
        <v>2876.0930232558</v>
      </c>
      <c r="R11" s="83">
        <v>4</v>
      </c>
      <c r="S11" s="81">
        <f>IF(L11=0,"-",R11/L11)</f>
        <v>0.046511627906977</v>
      </c>
      <c r="T11" s="186">
        <v>59000</v>
      </c>
      <c r="U11" s="187">
        <f>IFERROR(T11/L11,"-")</f>
        <v>686.04651162791</v>
      </c>
      <c r="V11" s="187">
        <f>IFERROR(T11/R11,"-")</f>
        <v>14750</v>
      </c>
      <c r="W11" s="181">
        <f>SUM(T11:T11)-SUM(H11:H11)</f>
        <v>-188344</v>
      </c>
      <c r="X11" s="85">
        <f>SUM(T11:T11)/SUM(H11:H11)</f>
        <v>0.23853418720486</v>
      </c>
      <c r="Y11" s="78"/>
      <c r="Z11" s="94">
        <v>3</v>
      </c>
      <c r="AA11" s="95">
        <f>IF(L11=0,"",IF(Z11=0,"",(Z11/L11)))</f>
        <v>0.034883720930233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7</v>
      </c>
      <c r="AJ11" s="101">
        <f>IF(L11=0,"",IF(AI11=0,"",(AI11/L11)))</f>
        <v>0.081395348837209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2</v>
      </c>
      <c r="AS11" s="107">
        <f>IF(L11=0,"",IF(AR11=0,"",(AR11/L11)))</f>
        <v>0.023255813953488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17</v>
      </c>
      <c r="BB11" s="113">
        <f>IF(L11=0,"",IF(BA11=0,"",(BA11/L11)))</f>
        <v>0.19767441860465</v>
      </c>
      <c r="BC11" s="112">
        <v>1</v>
      </c>
      <c r="BD11" s="114">
        <f>IFERROR(BC11/BA11,"-")</f>
        <v>0.058823529411765</v>
      </c>
      <c r="BE11" s="115">
        <v>5000</v>
      </c>
      <c r="BF11" s="116">
        <f>IFERROR(BE11/BA11,"-")</f>
        <v>294.11764705882</v>
      </c>
      <c r="BG11" s="117">
        <v>1</v>
      </c>
      <c r="BH11" s="117"/>
      <c r="BI11" s="117"/>
      <c r="BJ11" s="119">
        <v>28</v>
      </c>
      <c r="BK11" s="120">
        <f>IF(L11=0,"",IF(BJ11=0,"",(BJ11/L11)))</f>
        <v>0.32558139534884</v>
      </c>
      <c r="BL11" s="121">
        <v>1</v>
      </c>
      <c r="BM11" s="122">
        <f>IFERROR(BL11/BJ11,"-")</f>
        <v>0.035714285714286</v>
      </c>
      <c r="BN11" s="123">
        <v>18000</v>
      </c>
      <c r="BO11" s="124">
        <f>IFERROR(BN11/BJ11,"-")</f>
        <v>642.85714285714</v>
      </c>
      <c r="BP11" s="125"/>
      <c r="BQ11" s="125"/>
      <c r="BR11" s="125">
        <v>1</v>
      </c>
      <c r="BS11" s="126">
        <v>23</v>
      </c>
      <c r="BT11" s="127">
        <f>IF(L11=0,"",IF(BS11=0,"",(BS11/L11)))</f>
        <v>0.26744186046512</v>
      </c>
      <c r="BU11" s="128">
        <v>2</v>
      </c>
      <c r="BV11" s="129">
        <f>IFERROR(BU11/BS11,"-")</f>
        <v>0.08695652173913</v>
      </c>
      <c r="BW11" s="130">
        <v>36000</v>
      </c>
      <c r="BX11" s="131">
        <f>IFERROR(BW11/BS11,"-")</f>
        <v>1565.2173913043</v>
      </c>
      <c r="BY11" s="132"/>
      <c r="BZ11" s="132">
        <v>1</v>
      </c>
      <c r="CA11" s="132">
        <v>1</v>
      </c>
      <c r="CB11" s="133">
        <v>6</v>
      </c>
      <c r="CC11" s="134">
        <f>IF(L11=0,"",IF(CB11=0,"",(CB11/L11)))</f>
        <v>0.069767441860465</v>
      </c>
      <c r="CD11" s="135"/>
      <c r="CE11" s="136">
        <f>IFERROR(CD11/CB11,"-")</f>
        <v>0</v>
      </c>
      <c r="CF11" s="137"/>
      <c r="CG11" s="138">
        <f>IFERROR(CF11/CB11,"-")</f>
        <v>0</v>
      </c>
      <c r="CH11" s="139"/>
      <c r="CI11" s="139"/>
      <c r="CJ11" s="139"/>
      <c r="CK11" s="140">
        <v>4</v>
      </c>
      <c r="CL11" s="141">
        <v>59000</v>
      </c>
      <c r="CM11" s="141">
        <v>20000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 t="str">
        <f>X12</f>
        <v>0</v>
      </c>
      <c r="B12" s="189" t="s">
        <v>167</v>
      </c>
      <c r="C12" s="189" t="s">
        <v>154</v>
      </c>
      <c r="D12" s="189" t="s">
        <v>155</v>
      </c>
      <c r="E12" s="189" t="s">
        <v>78</v>
      </c>
      <c r="F12" s="89" t="s">
        <v>168</v>
      </c>
      <c r="G12" s="89" t="s">
        <v>148</v>
      </c>
      <c r="H12" s="181">
        <v>0</v>
      </c>
      <c r="I12" s="80">
        <v>0</v>
      </c>
      <c r="J12" s="80">
        <v>0</v>
      </c>
      <c r="K12" s="80">
        <v>165</v>
      </c>
      <c r="L12" s="93">
        <v>0</v>
      </c>
      <c r="M12" s="81">
        <f>IFERROR(L12/K12,"-")</f>
        <v>0</v>
      </c>
      <c r="N12" s="80">
        <v>0</v>
      </c>
      <c r="O12" s="80">
        <v>0</v>
      </c>
      <c r="P12" s="81" t="str">
        <f>IFERROR(N12/(L12),"-")</f>
        <v>-</v>
      </c>
      <c r="Q12" s="82" t="str">
        <f>IFERROR(H12/SUM(L12:L12),"-")</f>
        <v>-</v>
      </c>
      <c r="R12" s="83">
        <v>0</v>
      </c>
      <c r="S12" s="81" t="str">
        <f>IF(L12=0,"-",R12/L12)</f>
        <v>-</v>
      </c>
      <c r="T12" s="186"/>
      <c r="U12" s="187" t="str">
        <f>IFERROR(T12/L12,"-")</f>
        <v>-</v>
      </c>
      <c r="V12" s="187" t="str">
        <f>IFERROR(T12/R12,"-")</f>
        <v>-</v>
      </c>
      <c r="W12" s="181">
        <f>SUM(T12:T12)-SUM(H12:H12)</f>
        <v>0</v>
      </c>
      <c r="X12" s="85" t="str">
        <f>SUM(T12:T12)/SUM(H12:H12)</f>
        <v>0</v>
      </c>
      <c r="Y12" s="78"/>
      <c r="Z12" s="94"/>
      <c r="AA12" s="95" t="str">
        <f>IF(L12=0,"",IF(Z12=0,"",(Z12/L12)))</f>
        <v/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 t="str">
        <f>IF(L12=0,"",IF(AI12=0,"",(AI12/L12)))</f>
        <v/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 t="str">
        <f>IF(L12=0,"",IF(AR12=0,"",(AR12/L12)))</f>
        <v/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 t="str">
        <f>IF(L12=0,"",IF(BA12=0,"",(BA12/L12)))</f>
        <v/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/>
      <c r="BK12" s="120" t="str">
        <f>IF(L12=0,"",IF(BJ12=0,"",(BJ12/L12)))</f>
        <v/>
      </c>
      <c r="BL12" s="121"/>
      <c r="BM12" s="122" t="str">
        <f>IFERROR(BL12/BJ12,"-")</f>
        <v>-</v>
      </c>
      <c r="BN12" s="123"/>
      <c r="BO12" s="124" t="str">
        <f>IFERROR(BN12/BJ12,"-")</f>
        <v>-</v>
      </c>
      <c r="BP12" s="125"/>
      <c r="BQ12" s="125"/>
      <c r="BR12" s="125"/>
      <c r="BS12" s="126"/>
      <c r="BT12" s="127" t="str">
        <f>IF(L12=0,"",IF(BS12=0,"",(BS12/L12)))</f>
        <v/>
      </c>
      <c r="BU12" s="128"/>
      <c r="BV12" s="129" t="str">
        <f>IFERROR(BU12/BS12,"-")</f>
        <v>-</v>
      </c>
      <c r="BW12" s="130"/>
      <c r="BX12" s="131" t="str">
        <f>IFERROR(BW12/BS12,"-")</f>
        <v>-</v>
      </c>
      <c r="BY12" s="132"/>
      <c r="BZ12" s="132"/>
      <c r="CA12" s="132"/>
      <c r="CB12" s="133"/>
      <c r="CC12" s="134" t="str">
        <f>IF(L12=0,"",IF(CB12=0,"",(CB12/L12)))</f>
        <v/>
      </c>
      <c r="CD12" s="135"/>
      <c r="CE12" s="136" t="str">
        <f>IFERROR(CD12/CB12,"-")</f>
        <v>-</v>
      </c>
      <c r="CF12" s="137"/>
      <c r="CG12" s="138" t="str">
        <f>IFERROR(CF12/CB12,"-")</f>
        <v>-</v>
      </c>
      <c r="CH12" s="139"/>
      <c r="CI12" s="139"/>
      <c r="CJ12" s="139"/>
      <c r="CK12" s="140">
        <v>0</v>
      </c>
      <c r="CL12" s="141"/>
      <c r="CM12" s="141"/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169</v>
      </c>
      <c r="G15" s="40"/>
      <c r="H15" s="184"/>
      <c r="I15" s="41">
        <f>SUM(I6:I14)</f>
        <v>2800</v>
      </c>
      <c r="J15" s="41">
        <f>SUM(J6:J14)</f>
        <v>0</v>
      </c>
      <c r="K15" s="41">
        <f>SUM(K6:K14)</f>
        <v>88037</v>
      </c>
      <c r="L15" s="41">
        <f>SUM(L6:L14)</f>
        <v>750</v>
      </c>
      <c r="M15" s="42">
        <f>IFERROR(L15/K15,"-")</f>
        <v>0.0085191453593376</v>
      </c>
      <c r="N15" s="77">
        <f>SUM(N6:N14)</f>
        <v>690</v>
      </c>
      <c r="O15" s="77">
        <f>SUM(O6:O14)</f>
        <v>65</v>
      </c>
      <c r="P15" s="42">
        <f>IFERROR(N15/L15,"-")</f>
        <v>0.92</v>
      </c>
      <c r="Q15" s="43">
        <f>IFERROR(H15/L15,"-")</f>
        <v>0</v>
      </c>
      <c r="R15" s="44">
        <f>SUM(R6:R14)</f>
        <v>38</v>
      </c>
      <c r="S15" s="42">
        <f>IFERROR(R15/L15,"-")</f>
        <v>0.050666666666667</v>
      </c>
      <c r="T15" s="184">
        <f>SUM(T6:T14)</f>
        <v>492080</v>
      </c>
      <c r="U15" s="184">
        <f>IFERROR(T15/L15,"-")</f>
        <v>656.10666666667</v>
      </c>
      <c r="V15" s="184">
        <f>IFERROR(T15/R15,"-")</f>
        <v>12949.473684211</v>
      </c>
      <c r="W15" s="184">
        <f>T15-H15</f>
        <v>492080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雑誌</vt:lpstr>
      <vt:lpstr>WEB純広広告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