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アフィリエイト" sheetId="4" r:id="rId7"/>
    <sheet name="リスティング" sheetId="5" r:id="rId8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<sst xmlns="http://schemas.openxmlformats.org/spreadsheetml/2006/main" uniqueCount="225">
  <si>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</si>
  <si>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</si>
  <si>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</si>
  <si>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</si>
  <si>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</si>
  <si>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</si>
  <si>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</si>
  <si>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</si>
  <si>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</si>
  <si>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</si>
  <si>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</si>
  <si>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</si>
  <si>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</si>
  <si>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</si>
  <si>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</si>
  <si>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</si>
  <si>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</si>
  <si>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</si>
  <si>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</si>
  <si>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</si>
  <si>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</si>
  <si>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</si>
  <si>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</si>
  <si>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</si>
  <si>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</si>
  <si>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アフィリエイト</t>
  </si>
  <si>
    <t>リスティング</t>
  </si>
  <si>
    <t>10月</t>
  </si>
  <si>
    <t>ヘスティア</t>
  </si>
  <si>
    <t>最終更新日</t>
  </si>
  <si>
    <t>12月09日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</si>
  <si>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</si>
  <si>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</si>
  <si>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</si>
  <si>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</si>
  <si>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</si>
  <si>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</si>
  <si>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</si>
  <si>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</si>
  <si>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</si>
  <si>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</si>
  <si>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</si>
  <si>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</si>
  <si>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</si>
  <si>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</si>
  <si>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</si>
  <si>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</si>
  <si>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</si>
  <si>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</si>
  <si>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</si>
  <si>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</si>
  <si>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</si>
  <si>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</si>
  <si>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</si>
  <si>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</si>
  <si>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</si>
  <si>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</si>
  <si>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</si>
  <si>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</si>
  <si>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</si>
  <si>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</si>
  <si>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</si>
  <si>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</si>
  <si>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ic4551</t>
  </si>
  <si>
    <t>男女募集版（フリー女性③④）</t>
  </si>
  <si>
    <t>記事風アレンジ・スポニチ・報知</t>
  </si>
  <si>
    <t>y17</t>
  </si>
  <si>
    <t>スポニチ関東</t>
  </si>
  <si>
    <t>1C終面全5段</t>
  </si>
  <si>
    <t>10月18日(土)</t>
  </si>
  <si>
    <t>ic4552</t>
  </si>
  <si>
    <t>空電</t>
  </si>
  <si>
    <t>ic4553</t>
  </si>
  <si>
    <t>スポニチ関西</t>
  </si>
  <si>
    <t>ic4554</t>
  </si>
  <si>
    <t>ic4555</t>
  </si>
  <si>
    <t>男女募集版（フリー女性③）</t>
  </si>
  <si>
    <t>インタビュー形式</t>
  </si>
  <si>
    <t>スポーツ報知関東</t>
  </si>
  <si>
    <t>全5段つかみ2回</t>
  </si>
  <si>
    <t>10月12日(日)</t>
  </si>
  <si>
    <t>ic4556</t>
  </si>
  <si>
    <t>全5段バージョン</t>
  </si>
  <si>
    <t>y18</t>
  </si>
  <si>
    <t>10月13日(月)</t>
  </si>
  <si>
    <t>ic4557</t>
  </si>
  <si>
    <t>男女募集版（藤井レイラ）</t>
  </si>
  <si>
    <t>y20</t>
  </si>
  <si>
    <t>10月23日(木)</t>
  </si>
  <si>
    <t>ic4558</t>
  </si>
  <si>
    <t>(空電共通)</t>
  </si>
  <si>
    <t>ic4559</t>
  </si>
  <si>
    <t>狙い撃ち版（高宮菜々子）</t>
  </si>
  <si>
    <t>美しい自撮りを載せる美熟女をロックオン</t>
  </si>
  <si>
    <t>半2段つかみ10段保証</t>
  </si>
  <si>
    <t>10段保証</t>
  </si>
  <si>
    <t>ic4560</t>
  </si>
  <si>
    <t>興奮版（晶エリー）</t>
  </si>
  <si>
    <t>男性求む</t>
  </si>
  <si>
    <t>ic4561</t>
  </si>
  <si>
    <t>大正版（高宮菜々子）</t>
  </si>
  <si>
    <t>178「日帰り出会い」</t>
  </si>
  <si>
    <t>y19</t>
  </si>
  <si>
    <t>ic4562</t>
  </si>
  <si>
    <t>再婚&amp;理解者版（高宮菜々子）</t>
  </si>
  <si>
    <t>再婚&amp;理解者</t>
  </si>
  <si>
    <t>ic4563</t>
  </si>
  <si>
    <t>ic4564</t>
  </si>
  <si>
    <t>興奮版（高宮菜々子）</t>
  </si>
  <si>
    <t>学生いませんギャルもいません熟女熟女熟女熟女</t>
  </si>
  <si>
    <t>サンスポ関東</t>
  </si>
  <si>
    <t>半2段つかみ6段保証</t>
  </si>
  <si>
    <t>1～15日</t>
  </si>
  <si>
    <t>ic4565</t>
  </si>
  <si>
    <t>16～31日</t>
  </si>
  <si>
    <t>ic4566</t>
  </si>
  <si>
    <t>ic4567</t>
  </si>
  <si>
    <t>サンスポ関西</t>
  </si>
  <si>
    <t>ic4568</t>
  </si>
  <si>
    <t>求人版（晶エリー）</t>
  </si>
  <si>
    <t>ic4569</t>
  </si>
  <si>
    <t>ic4570</t>
  </si>
  <si>
    <t>登録すれば恋が始まる（高宮菜々子）</t>
  </si>
  <si>
    <t>60歳以上の男性パートナー探し</t>
  </si>
  <si>
    <t>東スポ</t>
  </si>
  <si>
    <t>アダルト面4C大雑4～5回</t>
  </si>
  <si>
    <t>10月03日(金)</t>
  </si>
  <si>
    <t>ic4571</t>
  </si>
  <si>
    <t>青春写メ加工版（藤井レイラ）</t>
  </si>
  <si>
    <t>第二の人生を楽しむなら</t>
  </si>
  <si>
    <t>10月10日(金)</t>
  </si>
  <si>
    <t>ic4572</t>
  </si>
  <si>
    <t>ヤリモクじゃダメですか（フリー女性⑧）</t>
  </si>
  <si>
    <t>高速マッチング恋愛</t>
  </si>
  <si>
    <t>10月17日(金)</t>
  </si>
  <si>
    <t>ic4573</t>
  </si>
  <si>
    <t>即ヤリ版（高宮菜々子）</t>
  </si>
  <si>
    <t>魅惑の体験</t>
  </si>
  <si>
    <t>10月24日(金)</t>
  </si>
  <si>
    <t>ic4574</t>
  </si>
  <si>
    <t>テキスト版－2（フリー女性④）</t>
  </si>
  <si>
    <t>熟女が大胆に</t>
  </si>
  <si>
    <t>10月31日(金)</t>
  </si>
  <si>
    <t>ic4575</t>
  </si>
  <si>
    <t>ic4576</t>
  </si>
  <si>
    <t>中京スポーツ</t>
  </si>
  <si>
    <t>ic4577</t>
  </si>
  <si>
    <t>寂しい女たち版（フリー女性②）</t>
  </si>
  <si>
    <t>私じゃダメですか</t>
  </si>
  <si>
    <t>ic4578</t>
  </si>
  <si>
    <t>ヤリもく限定版（晶エリー）</t>
  </si>
  <si>
    <t>真面目な出会いはお断り</t>
  </si>
  <si>
    <t>ic4579</t>
  </si>
  <si>
    <t>ic4580</t>
  </si>
  <si>
    <t>テキスト版ー1（フリー女性⑮）</t>
  </si>
  <si>
    <t>ヤリモク熟女</t>
  </si>
  <si>
    <t>ic4581</t>
  </si>
  <si>
    <t>ic4582</t>
  </si>
  <si>
    <t>エロくたっていいじゃない版（高宮菜々子）</t>
  </si>
  <si>
    <t>おじさんだもん</t>
  </si>
  <si>
    <t>大スポ</t>
  </si>
  <si>
    <t>ic4583</t>
  </si>
  <si>
    <t>ic4584</t>
  </si>
  <si>
    <t>ic4585</t>
  </si>
  <si>
    <t>ic4586</t>
  </si>
  <si>
    <t>ic4587</t>
  </si>
  <si>
    <t>ic4588</t>
  </si>
  <si>
    <t>九スポ</t>
  </si>
  <si>
    <t>ic4589</t>
  </si>
  <si>
    <t>ic4590</t>
  </si>
  <si>
    <t>ic4591</t>
  </si>
  <si>
    <t>ic4592</t>
  </si>
  <si>
    <t>ic4593</t>
  </si>
  <si>
    <t>新聞 TOTAL</t>
  </si>
  <si>
    <t>●雑誌 広告</t>
  </si>
  <si>
    <t>za280</t>
  </si>
  <si>
    <t>日本ジャーナル出版</t>
  </si>
  <si>
    <t>縦書き版（フリー女性③）</t>
  </si>
  <si>
    <t>優しい相手募集</t>
  </si>
  <si>
    <t>lp07</t>
  </si>
  <si>
    <t>週刊実話</t>
  </si>
  <si>
    <t>1C2P</t>
  </si>
  <si>
    <t>10月30日(木)</t>
  </si>
  <si>
    <t>za281</t>
  </si>
  <si>
    <t>ad942</t>
  </si>
  <si>
    <t>大洋図書</t>
  </si>
  <si>
    <t>2P縦書き男性募集版</t>
  </si>
  <si>
    <t>ナックルズ極ベスト</t>
  </si>
  <si>
    <t>10月15日(水)</t>
  </si>
  <si>
    <t>ad943</t>
  </si>
  <si>
    <t>ad944</t>
  </si>
  <si>
    <t>1P縦書き男性募集版-アレンジ</t>
  </si>
  <si>
    <t>臨時増刊ラヴァーズ</t>
  </si>
  <si>
    <t>表4</t>
  </si>
  <si>
    <t>10月21日(火)</t>
  </si>
  <si>
    <t>ad945</t>
  </si>
  <si>
    <t>雑誌 TOTAL</t>
  </si>
  <si>
    <t>●アフィリエイト 広告</t>
  </si>
  <si>
    <t>UA</t>
  </si>
  <si>
    <t>AF単価</t>
  </si>
  <si>
    <t>20歳以上</t>
  </si>
  <si>
    <t>fr002</t>
  </si>
  <si>
    <t>おまたせ出会いNavi</t>
  </si>
  <si>
    <t>10/1～10/31</t>
  </si>
  <si>
    <t>fr003</t>
  </si>
  <si>
    <t>おまたせ出会いNavi（通常ランキング枠）</t>
  </si>
  <si>
    <t>アフィリエイト TOTAL</t>
  </si>
  <si>
    <t>●リスティング 広告</t>
  </si>
  <si>
    <t>a_ydi</t>
  </si>
  <si>
    <t>SP</t>
  </si>
  <si>
    <t>lp01</t>
  </si>
  <si>
    <t>YDN（インフィード）</t>
  </si>
  <si>
    <t>a_ydd</t>
  </si>
  <si>
    <t>YDN（ターゲティング）</t>
  </si>
  <si>
    <t>a_yds</t>
  </si>
  <si>
    <t>YDN（検索広告）</t>
  </si>
  <si>
    <t>a_yl</t>
  </si>
  <si>
    <t>YDN（LINE登録）</t>
  </si>
  <si>
    <t>a_gsy</t>
  </si>
  <si>
    <t>Gunosy広告</t>
  </si>
  <si>
    <t>p_gds</t>
  </si>
  <si>
    <t>Google検索広告</t>
  </si>
  <si>
    <t>a_lad</t>
  </si>
  <si>
    <t>LINE広告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</si>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</sst>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5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6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9" t="s">
        <v>1</v>
      </c>
      <c r="F3" s="26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4"/>
      <c r="S5" s="334"/>
      <c r="T5" s="334"/>
      <c r="U5" s="334"/>
      <c r="V5" s="10"/>
      <c r="W5" s="59"/>
      <c r="X5" s="142"/>
    </row>
    <row r="6" spans="1:24">
      <c r="A6" s="78"/>
      <c r="B6" s="84" t="s">
        <v>23</v>
      </c>
      <c r="C6" s="84">
        <v>43</v>
      </c>
      <c r="D6" s="330">
        <v>1109000</v>
      </c>
      <c r="E6" s="79">
        <v>814</v>
      </c>
      <c r="F6" s="79">
        <v>200</v>
      </c>
      <c r="G6" s="79">
        <v>887</v>
      </c>
      <c r="H6" s="89">
        <v>70</v>
      </c>
      <c r="I6" s="90">
        <v>0</v>
      </c>
      <c r="J6" s="143">
        <f>H6+I6</f>
        <v>70</v>
      </c>
      <c r="K6" s="80">
        <f>IFERROR(J6/G6,"-")</f>
        <v>0.07891770011274</v>
      </c>
      <c r="L6" s="79">
        <v>6</v>
      </c>
      <c r="M6" s="79">
        <v>14</v>
      </c>
      <c r="N6" s="80">
        <f>IFERROR(L6/J6,"-")</f>
        <v>0.085714285714286</v>
      </c>
      <c r="O6" s="81">
        <f>IFERROR(D6/J6,"-")</f>
        <v>15842.857142857</v>
      </c>
      <c r="P6" s="82">
        <v>7</v>
      </c>
      <c r="Q6" s="80">
        <f>IFERROR(P6/J6,"-")</f>
        <v>0.1</v>
      </c>
      <c r="R6" s="335">
        <v>517000</v>
      </c>
      <c r="S6" s="336">
        <f>IFERROR(R6/J6,"-")</f>
        <v>7385.7142857143</v>
      </c>
      <c r="T6" s="336">
        <f>IFERROR(R6/P6,"-")</f>
        <v>73857.142857143</v>
      </c>
      <c r="U6" s="330">
        <f>IFERROR(R6-D6,"-")</f>
        <v>-592000</v>
      </c>
      <c r="V6" s="83">
        <f>R6/D6</f>
        <v>0.46618575293057</v>
      </c>
      <c r="W6" s="77"/>
      <c r="X6" s="142"/>
    </row>
    <row r="7" spans="1:24">
      <c r="A7" s="78"/>
      <c r="B7" s="84" t="s">
        <v>24</v>
      </c>
      <c r="C7" s="84">
        <v>6</v>
      </c>
      <c r="D7" s="330">
        <v>350000</v>
      </c>
      <c r="E7" s="79">
        <v>283</v>
      </c>
      <c r="F7" s="79">
        <v>131</v>
      </c>
      <c r="G7" s="79">
        <v>308</v>
      </c>
      <c r="H7" s="89">
        <v>36</v>
      </c>
      <c r="I7" s="90">
        <v>0</v>
      </c>
      <c r="J7" s="143">
        <f>H7+I7</f>
        <v>36</v>
      </c>
      <c r="K7" s="80">
        <f>IFERROR(J7/G7,"-")</f>
        <v>0.11688311688312</v>
      </c>
      <c r="L7" s="79">
        <v>7</v>
      </c>
      <c r="M7" s="79">
        <v>3</v>
      </c>
      <c r="N7" s="80">
        <f>IFERROR(L7/J7,"-")</f>
        <v>0.19444444444444</v>
      </c>
      <c r="O7" s="81">
        <f>IFERROR(D7/J7,"-")</f>
        <v>9722.2222222222</v>
      </c>
      <c r="P7" s="82">
        <v>3</v>
      </c>
      <c r="Q7" s="80">
        <f>IFERROR(P7/J7,"-")</f>
        <v>0.083333333333333</v>
      </c>
      <c r="R7" s="335">
        <v>56000</v>
      </c>
      <c r="S7" s="336">
        <f>IFERROR(R7/J7,"-")</f>
        <v>1555.5555555556</v>
      </c>
      <c r="T7" s="336">
        <f>IFERROR(R7/P7,"-")</f>
        <v>18666.666666667</v>
      </c>
      <c r="U7" s="330">
        <f>IFERROR(R7-D7,"-")</f>
        <v>-294000</v>
      </c>
      <c r="V7" s="83">
        <f>R7/D7</f>
        <v>0.16</v>
      </c>
      <c r="W7" s="77"/>
      <c r="X7" s="142"/>
    </row>
    <row r="8" spans="1:24">
      <c r="A8" s="78"/>
      <c r="B8" s="84" t="s">
        <v>25</v>
      </c>
      <c r="C8" s="84">
        <v>2</v>
      </c>
      <c r="D8" s="330">
        <v>0</v>
      </c>
      <c r="E8" s="79">
        <v>0</v>
      </c>
      <c r="F8" s="79">
        <v>0</v>
      </c>
      <c r="G8" s="79">
        <v>0</v>
      </c>
      <c r="H8" s="89">
        <v>0</v>
      </c>
      <c r="I8" s="90">
        <v>0</v>
      </c>
      <c r="J8" s="143">
        <f>H8+I8</f>
        <v>0</v>
      </c>
      <c r="K8" s="80" t="str">
        <f>IFERROR(J8/G8,"-")</f>
        <v>-</v>
      </c>
      <c r="L8" s="79">
        <v>0</v>
      </c>
      <c r="M8" s="79">
        <v>0</v>
      </c>
      <c r="N8" s="80" t="str">
        <f>IFERROR(L8/J8,"-")</f>
        <v>-</v>
      </c>
      <c r="O8" s="81" t="str">
        <f>IFERROR(D8/J8,"-")</f>
        <v>-</v>
      </c>
      <c r="P8" s="82">
        <v>0</v>
      </c>
      <c r="Q8" s="80" t="str">
        <f>IFERROR(P8/J8,"-")</f>
        <v>-</v>
      </c>
      <c r="R8" s="335">
        <v>0</v>
      </c>
      <c r="S8" s="336" t="str">
        <f>IFERROR(R8/J8,"-")</f>
        <v>-</v>
      </c>
      <c r="T8" s="336" t="str">
        <f>IFERROR(R8/P8,"-")</f>
        <v>-</v>
      </c>
      <c r="U8" s="330">
        <f>IFERROR(R8-D8,"-")</f>
        <v>0</v>
      </c>
      <c r="V8" s="83" t="str">
        <f>R8/D8</f>
        <v>0</v>
      </c>
      <c r="W8" s="77"/>
      <c r="X8" s="142"/>
    </row>
    <row r="9" spans="1:24">
      <c r="A9" s="78"/>
      <c r="B9" s="84" t="s">
        <v>26</v>
      </c>
      <c r="C9" s="84">
        <v>7</v>
      </c>
      <c r="D9" s="330">
        <v>7796761</v>
      </c>
      <c r="E9" s="79">
        <v>10084</v>
      </c>
      <c r="F9" s="79">
        <v>0</v>
      </c>
      <c r="G9" s="79">
        <v>308548</v>
      </c>
      <c r="H9" s="89">
        <v>2643</v>
      </c>
      <c r="I9" s="90">
        <v>63</v>
      </c>
      <c r="J9" s="143">
        <f>H9+I9</f>
        <v>2706</v>
      </c>
      <c r="K9" s="80">
        <f>IFERROR(J9/G9,"-")</f>
        <v>0.0087701103231912</v>
      </c>
      <c r="L9" s="79">
        <v>126</v>
      </c>
      <c r="M9" s="79">
        <v>652</v>
      </c>
      <c r="N9" s="80">
        <f>IFERROR(L9/J9,"-")</f>
        <v>0.046563192904656</v>
      </c>
      <c r="O9" s="81">
        <f>IFERROR(D9/J9,"-")</f>
        <v>2881.2864005913</v>
      </c>
      <c r="P9" s="82">
        <v>250</v>
      </c>
      <c r="Q9" s="80">
        <f>IFERROR(P9/J9,"-")</f>
        <v>0.092387287509239</v>
      </c>
      <c r="R9" s="335">
        <v>7305130</v>
      </c>
      <c r="S9" s="336">
        <f>IFERROR(R9/J9,"-")</f>
        <v>2699.6045824095</v>
      </c>
      <c r="T9" s="336">
        <f>IFERROR(R9/P9,"-")</f>
        <v>29220.52</v>
      </c>
      <c r="U9" s="330">
        <f>IFERROR(R9-D9,"-")</f>
        <v>-491631</v>
      </c>
      <c r="V9" s="83">
        <f>R9/D9</f>
        <v>0.93694420029035</v>
      </c>
      <c r="W9" s="77"/>
      <c r="X9" s="142"/>
    </row>
    <row r="10" spans="1:24">
      <c r="A10" s="30"/>
      <c r="B10" s="85"/>
      <c r="C10" s="85"/>
      <c r="D10" s="331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337"/>
      <c r="S10" s="337"/>
      <c r="T10" s="337"/>
      <c r="U10" s="337"/>
      <c r="V10" s="33"/>
      <c r="W10" s="59"/>
      <c r="X10" s="142"/>
    </row>
    <row r="11" spans="1:24">
      <c r="A11" s="30"/>
      <c r="B11" s="37"/>
      <c r="C11" s="37"/>
      <c r="D11" s="332"/>
      <c r="E11" s="34"/>
      <c r="F11" s="34"/>
      <c r="G11" s="31"/>
      <c r="H11" s="31"/>
      <c r="I11" s="31"/>
      <c r="J11" s="31"/>
      <c r="K11" s="33"/>
      <c r="L11" s="33"/>
      <c r="M11" s="31"/>
      <c r="N11" s="33"/>
      <c r="O11" s="25"/>
      <c r="P11" s="25"/>
      <c r="Q11" s="25"/>
      <c r="R11" s="337"/>
      <c r="S11" s="337"/>
      <c r="T11" s="337"/>
      <c r="U11" s="337"/>
      <c r="V11" s="33"/>
      <c r="W11" s="59"/>
      <c r="X11" s="142"/>
    </row>
    <row r="12" spans="1:24">
      <c r="A12" s="19"/>
      <c r="B12" s="41"/>
      <c r="C12" s="41"/>
      <c r="D12" s="333">
        <f>SUM(D6:D10)</f>
        <v>9255761</v>
      </c>
      <c r="E12" s="41">
        <f>SUM(E6:E10)</f>
        <v>11181</v>
      </c>
      <c r="F12" s="41">
        <f>SUM(F6:F10)</f>
        <v>331</v>
      </c>
      <c r="G12" s="41">
        <f>SUM(G6:G10)</f>
        <v>309743</v>
      </c>
      <c r="H12" s="41">
        <f>SUM(H6:H10)</f>
        <v>2749</v>
      </c>
      <c r="I12" s="41">
        <f>SUM(I6:I10)</f>
        <v>63</v>
      </c>
      <c r="J12" s="41">
        <f>SUM(J6:J10)</f>
        <v>2812</v>
      </c>
      <c r="K12" s="42">
        <f>IFERROR(J12/G12,"-")</f>
        <v>0.0090784941064043</v>
      </c>
      <c r="L12" s="76">
        <f>SUM(L6:L10)</f>
        <v>139</v>
      </c>
      <c r="M12" s="76">
        <f>SUM(M6:M10)</f>
        <v>669</v>
      </c>
      <c r="N12" s="42">
        <f>IFERROR(L12/J12,"-")</f>
        <v>0.049431009957326</v>
      </c>
      <c r="O12" s="43">
        <f>IFERROR(D12/J12,"-")</f>
        <v>3291.5224039829</v>
      </c>
      <c r="P12" s="44">
        <f>SUM(P6:P10)</f>
        <v>260</v>
      </c>
      <c r="Q12" s="42">
        <f>IFERROR(P12/J12,"-")</f>
        <v>0.092460881934566</v>
      </c>
      <c r="R12" s="333">
        <f>SUM(R6:R10)</f>
        <v>7878130</v>
      </c>
      <c r="S12" s="333">
        <f>IFERROR(R12/J12,"-")</f>
        <v>2801.6109530583</v>
      </c>
      <c r="T12" s="333">
        <f>IFERROR(R12/P12,"-")</f>
        <v>30300.5</v>
      </c>
      <c r="U12" s="333">
        <f>SUM(U6:U10)</f>
        <v>-1377631</v>
      </c>
      <c r="V12" s="45">
        <f>IFERROR(R12/D12,"-")</f>
        <v>0.85115961831772</v>
      </c>
      <c r="W12" s="58"/>
      <c r="X12" s="142"/>
    </row>
    <row r="13" spans="1:24">
      <c r="X13" s="142"/>
    </row>
    <row r="14" spans="1:24">
      <c r="X14" s="142"/>
    </row>
    <row r="15" spans="1:24">
      <c r="X15" s="142"/>
    </row>
    <row r="16" spans="1:24">
      <c r="X16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51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31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32</v>
      </c>
      <c r="CP2" s="273" t="s">
        <v>33</v>
      </c>
      <c r="CQ2" s="261" t="s">
        <v>34</v>
      </c>
      <c r="CR2" s="262"/>
      <c r="CS2" s="263"/>
    </row>
    <row r="3" spans="1:98" customHeight="1" ht="14.25">
      <c r="A3" s="11" t="s">
        <v>35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36</v>
      </c>
      <c r="AE3" s="265"/>
      <c r="AF3" s="265"/>
      <c r="AG3" s="265"/>
      <c r="AH3" s="265"/>
      <c r="AI3" s="265"/>
      <c r="AJ3" s="265"/>
      <c r="AK3" s="265"/>
      <c r="AL3" s="265"/>
      <c r="AM3" s="276" t="s">
        <v>37</v>
      </c>
      <c r="AN3" s="277"/>
      <c r="AO3" s="277"/>
      <c r="AP3" s="277"/>
      <c r="AQ3" s="277"/>
      <c r="AR3" s="277"/>
      <c r="AS3" s="277"/>
      <c r="AT3" s="277"/>
      <c r="AU3" s="278"/>
      <c r="AV3" s="279" t="s">
        <v>38</v>
      </c>
      <c r="AW3" s="280"/>
      <c r="AX3" s="280"/>
      <c r="AY3" s="280"/>
      <c r="AZ3" s="280"/>
      <c r="BA3" s="280"/>
      <c r="BB3" s="280"/>
      <c r="BC3" s="280"/>
      <c r="BD3" s="281"/>
      <c r="BE3" s="282" t="s">
        <v>39</v>
      </c>
      <c r="BF3" s="283"/>
      <c r="BG3" s="283"/>
      <c r="BH3" s="283"/>
      <c r="BI3" s="283"/>
      <c r="BJ3" s="283"/>
      <c r="BK3" s="283"/>
      <c r="BL3" s="283"/>
      <c r="BM3" s="284"/>
      <c r="BN3" s="285" t="s">
        <v>40</v>
      </c>
      <c r="BO3" s="286"/>
      <c r="BP3" s="286"/>
      <c r="BQ3" s="286"/>
      <c r="BR3" s="286"/>
      <c r="BS3" s="286"/>
      <c r="BT3" s="286"/>
      <c r="BU3" s="286"/>
      <c r="BV3" s="287"/>
      <c r="BW3" s="288" t="s">
        <v>41</v>
      </c>
      <c r="BX3" s="289"/>
      <c r="BY3" s="289"/>
      <c r="BZ3" s="289"/>
      <c r="CA3" s="289"/>
      <c r="CB3" s="289"/>
      <c r="CC3" s="289"/>
      <c r="CD3" s="289"/>
      <c r="CE3" s="290"/>
      <c r="CF3" s="291" t="s">
        <v>42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43</v>
      </c>
      <c r="CR3" s="267"/>
      <c r="CS3" s="268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2"/>
      <c r="CP4" s="275"/>
      <c r="CQ4" s="52" t="s">
        <v>61</v>
      </c>
      <c r="CR4" s="52" t="s">
        <v>62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0.45679012345679</v>
      </c>
      <c r="B6" s="347" t="s">
        <v>63</v>
      </c>
      <c r="C6" s="347"/>
      <c r="D6" s="347" t="s">
        <v>64</v>
      </c>
      <c r="E6" s="347" t="s">
        <v>65</v>
      </c>
      <c r="F6" s="347" t="s">
        <v>66</v>
      </c>
      <c r="G6" s="88" t="s">
        <v>67</v>
      </c>
      <c r="H6" s="88" t="s">
        <v>68</v>
      </c>
      <c r="I6" s="348" t="s">
        <v>69</v>
      </c>
      <c r="J6" s="330">
        <v>324000</v>
      </c>
      <c r="K6" s="79">
        <v>30</v>
      </c>
      <c r="L6" s="79">
        <v>0</v>
      </c>
      <c r="M6" s="79">
        <v>67</v>
      </c>
      <c r="N6" s="89">
        <v>7</v>
      </c>
      <c r="O6" s="90">
        <v>0</v>
      </c>
      <c r="P6" s="91">
        <f>N6+O6</f>
        <v>7</v>
      </c>
      <c r="Q6" s="80">
        <f>IFERROR(P6/M6,"-")</f>
        <v>0.1044776119403</v>
      </c>
      <c r="R6" s="79">
        <v>1</v>
      </c>
      <c r="S6" s="79">
        <v>3</v>
      </c>
      <c r="T6" s="80">
        <f>IFERROR(R6/(P6),"-")</f>
        <v>0.14285714285714</v>
      </c>
      <c r="U6" s="336">
        <f>IFERROR(J6/SUM(N6:O9),"-")</f>
        <v>18000</v>
      </c>
      <c r="V6" s="82">
        <v>1</v>
      </c>
      <c r="W6" s="80">
        <f>IF(P6=0,"-",V6/P6)</f>
        <v>0.14285714285714</v>
      </c>
      <c r="X6" s="335">
        <v>140000</v>
      </c>
      <c r="Y6" s="336">
        <f>IFERROR(X6/P6,"-")</f>
        <v>20000</v>
      </c>
      <c r="Z6" s="336">
        <f>IFERROR(X6/V6,"-")</f>
        <v>140000</v>
      </c>
      <c r="AA6" s="330">
        <f>SUM(X6:X9)-SUM(J6:J9)</f>
        <v>-176000</v>
      </c>
      <c r="AB6" s="83">
        <f>SUM(X6:X9)/SUM(J6:J9)</f>
        <v>0.45679012345679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1</v>
      </c>
      <c r="AN6" s="99">
        <f>IF(P6=0,"",IF(AM6=0,"",(AM6/P6)))</f>
        <v>0.14285714285714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>
        <v>2</v>
      </c>
      <c r="BO6" s="118">
        <f>IF(P6=0,"",IF(BN6=0,"",(BN6/P6)))</f>
        <v>0.28571428571429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4</v>
      </c>
      <c r="BX6" s="125">
        <f>IF(P6=0,"",IF(BW6=0,"",(BW6/P6)))</f>
        <v>0.57142857142857</v>
      </c>
      <c r="BY6" s="126">
        <v>1</v>
      </c>
      <c r="BZ6" s="127">
        <f>IFERROR(BY6/BW6,"-")</f>
        <v>0.25</v>
      </c>
      <c r="CA6" s="128">
        <v>140000</v>
      </c>
      <c r="CB6" s="129">
        <f>IFERROR(CA6/BW6,"-")</f>
        <v>35000</v>
      </c>
      <c r="CC6" s="130"/>
      <c r="CD6" s="130"/>
      <c r="CE6" s="130">
        <v>1</v>
      </c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140000</v>
      </c>
      <c r="CQ6" s="139">
        <v>140000</v>
      </c>
      <c r="CR6" s="139"/>
      <c r="CS6" s="140" t="str">
        <f>IF(AND(CQ6=0,CR6=0),"",IF(AND(CQ6&lt;=100000,CR6&lt;=100000),"",IF(CQ6/CP6&gt;0.7,"男高",IF(CR6/CP6&gt;0.7,"女高",""))))</f>
        <v>男高</v>
      </c>
    </row>
    <row r="7" spans="1:98">
      <c r="A7" s="78"/>
      <c r="B7" s="347" t="s">
        <v>70</v>
      </c>
      <c r="C7" s="347"/>
      <c r="D7" s="347" t="s">
        <v>64</v>
      </c>
      <c r="E7" s="347" t="s">
        <v>65</v>
      </c>
      <c r="F7" s="347" t="s">
        <v>71</v>
      </c>
      <c r="G7" s="88"/>
      <c r="H7" s="88"/>
      <c r="I7" s="88"/>
      <c r="J7" s="330"/>
      <c r="K7" s="79">
        <v>47</v>
      </c>
      <c r="L7" s="79">
        <v>29</v>
      </c>
      <c r="M7" s="79">
        <v>12</v>
      </c>
      <c r="N7" s="89">
        <v>5</v>
      </c>
      <c r="O7" s="90">
        <v>0</v>
      </c>
      <c r="P7" s="91">
        <f>N7+O7</f>
        <v>5</v>
      </c>
      <c r="Q7" s="80">
        <f>IFERROR(P7/M7,"-")</f>
        <v>0.41666666666667</v>
      </c>
      <c r="R7" s="79">
        <v>1</v>
      </c>
      <c r="S7" s="79">
        <v>0</v>
      </c>
      <c r="T7" s="80">
        <f>IFERROR(R7/(P7),"-")</f>
        <v>0.2</v>
      </c>
      <c r="U7" s="336"/>
      <c r="V7" s="82">
        <v>1</v>
      </c>
      <c r="W7" s="80">
        <f>IF(P7=0,"-",V7/P7)</f>
        <v>0.2</v>
      </c>
      <c r="X7" s="335">
        <v>8000</v>
      </c>
      <c r="Y7" s="336">
        <f>IFERROR(X7/P7,"-")</f>
        <v>1600</v>
      </c>
      <c r="Z7" s="336">
        <f>IFERROR(X7/V7,"-")</f>
        <v>8000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2</v>
      </c>
      <c r="BF7" s="111">
        <f>IF(P7=0,"",IF(BE7=0,"",(BE7/P7)))</f>
        <v>0.4</v>
      </c>
      <c r="BG7" s="110">
        <v>1</v>
      </c>
      <c r="BH7" s="112">
        <f>IFERROR(BG7/BE7,"-")</f>
        <v>0.5</v>
      </c>
      <c r="BI7" s="113">
        <v>23000</v>
      </c>
      <c r="BJ7" s="114">
        <f>IFERROR(BI7/BE7,"-")</f>
        <v>11500</v>
      </c>
      <c r="BK7" s="115"/>
      <c r="BL7" s="115"/>
      <c r="BM7" s="115">
        <v>1</v>
      </c>
      <c r="BN7" s="117">
        <v>2</v>
      </c>
      <c r="BO7" s="118">
        <f>IF(P7=0,"",IF(BN7=0,"",(BN7/P7)))</f>
        <v>0.4</v>
      </c>
      <c r="BP7" s="119">
        <v>1</v>
      </c>
      <c r="BQ7" s="120">
        <f>IFERROR(BP7/BN7,"-")</f>
        <v>0.5</v>
      </c>
      <c r="BR7" s="121">
        <v>8000</v>
      </c>
      <c r="BS7" s="122">
        <f>IFERROR(BR7/BN7,"-")</f>
        <v>4000</v>
      </c>
      <c r="BT7" s="123"/>
      <c r="BU7" s="123">
        <v>1</v>
      </c>
      <c r="BV7" s="123"/>
      <c r="BW7" s="124"/>
      <c r="BX7" s="125">
        <f>IF(P7=0,"",IF(BW7=0,"",(BW7/P7)))</f>
        <v>0</v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>
        <v>1</v>
      </c>
      <c r="CG7" s="132">
        <f>IF(P7=0,"",IF(CF7=0,"",(CF7/P7)))</f>
        <v>0.2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1</v>
      </c>
      <c r="CP7" s="139">
        <v>8000</v>
      </c>
      <c r="CQ7" s="139">
        <v>23000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347" t="s">
        <v>72</v>
      </c>
      <c r="C8" s="347"/>
      <c r="D8" s="347" t="s">
        <v>64</v>
      </c>
      <c r="E8" s="347" t="s">
        <v>65</v>
      </c>
      <c r="F8" s="347" t="s">
        <v>66</v>
      </c>
      <c r="G8" s="88" t="s">
        <v>73</v>
      </c>
      <c r="H8" s="88" t="s">
        <v>68</v>
      </c>
      <c r="I8" s="348" t="s">
        <v>69</v>
      </c>
      <c r="J8" s="330"/>
      <c r="K8" s="79">
        <v>17</v>
      </c>
      <c r="L8" s="79">
        <v>0</v>
      </c>
      <c r="M8" s="79">
        <v>47</v>
      </c>
      <c r="N8" s="89">
        <v>4</v>
      </c>
      <c r="O8" s="90">
        <v>0</v>
      </c>
      <c r="P8" s="91">
        <f>N8+O8</f>
        <v>4</v>
      </c>
      <c r="Q8" s="80">
        <f>IFERROR(P8/M8,"-")</f>
        <v>0.085106382978723</v>
      </c>
      <c r="R8" s="79">
        <v>0</v>
      </c>
      <c r="S8" s="79">
        <v>0</v>
      </c>
      <c r="T8" s="80">
        <f>IFERROR(R8/(P8),"-")</f>
        <v>0</v>
      </c>
      <c r="U8" s="336"/>
      <c r="V8" s="82">
        <v>0</v>
      </c>
      <c r="W8" s="80">
        <f>IF(P8=0,"-",V8/P8)</f>
        <v>0</v>
      </c>
      <c r="X8" s="335">
        <v>0</v>
      </c>
      <c r="Y8" s="336">
        <f>IFERROR(X8/P8,"-")</f>
        <v>0</v>
      </c>
      <c r="Z8" s="336" t="str">
        <f>IFERROR(X8/V8,"-")</f>
        <v>-</v>
      </c>
      <c r="AA8" s="330"/>
      <c r="AB8" s="83"/>
      <c r="AC8" s="77"/>
      <c r="AD8" s="92">
        <v>1</v>
      </c>
      <c r="AE8" s="93">
        <f>IF(P8=0,"",IF(AD8=0,"",(AD8/P8)))</f>
        <v>0.25</v>
      </c>
      <c r="AF8" s="92"/>
      <c r="AG8" s="94">
        <f>IFERROR(AF8/AD8,"-")</f>
        <v>0</v>
      </c>
      <c r="AH8" s="95"/>
      <c r="AI8" s="96">
        <f>IFERROR(AH8/AD8,"-")</f>
        <v>0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>
        <v>1</v>
      </c>
      <c r="AW8" s="105">
        <f>IF(P8=0,"",IF(AV8=0,"",(AV8/P8)))</f>
        <v>0.25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1</v>
      </c>
      <c r="BF8" s="111">
        <f>IF(P8=0,"",IF(BE8=0,"",(BE8/P8)))</f>
        <v>0.25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/>
      <c r="BO8" s="118">
        <f>IF(P8=0,"",IF(BN8=0,"",(BN8/P8)))</f>
        <v>0</v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>
        <v>1</v>
      </c>
      <c r="BX8" s="125">
        <f>IF(P8=0,"",IF(BW8=0,"",(BW8/P8)))</f>
        <v>0.25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74</v>
      </c>
      <c r="C9" s="347"/>
      <c r="D9" s="347" t="s">
        <v>64</v>
      </c>
      <c r="E9" s="347" t="s">
        <v>65</v>
      </c>
      <c r="F9" s="347" t="s">
        <v>71</v>
      </c>
      <c r="G9" s="88"/>
      <c r="H9" s="88"/>
      <c r="I9" s="88"/>
      <c r="J9" s="330"/>
      <c r="K9" s="79">
        <v>15</v>
      </c>
      <c r="L9" s="79">
        <v>10</v>
      </c>
      <c r="M9" s="79">
        <v>4</v>
      </c>
      <c r="N9" s="89">
        <v>2</v>
      </c>
      <c r="O9" s="90">
        <v>0</v>
      </c>
      <c r="P9" s="91">
        <f>N9+O9</f>
        <v>2</v>
      </c>
      <c r="Q9" s="80">
        <f>IFERROR(P9/M9,"-")</f>
        <v>0.5</v>
      </c>
      <c r="R9" s="79">
        <v>0</v>
      </c>
      <c r="S9" s="79">
        <v>0</v>
      </c>
      <c r="T9" s="80">
        <f>IFERROR(R9/(P9),"-")</f>
        <v>0</v>
      </c>
      <c r="U9" s="336"/>
      <c r="V9" s="82">
        <v>0</v>
      </c>
      <c r="W9" s="80">
        <f>IF(P9=0,"-",V9/P9)</f>
        <v>0</v>
      </c>
      <c r="X9" s="335">
        <v>0</v>
      </c>
      <c r="Y9" s="336">
        <f>IFERROR(X9/P9,"-")</f>
        <v>0</v>
      </c>
      <c r="Z9" s="336" t="str">
        <f>IFERROR(X9/V9,"-")</f>
        <v>-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>
        <f>IF(P9=0,"",IF(BN9=0,"",(BN9/P9)))</f>
        <v>0</v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>
        <v>1</v>
      </c>
      <c r="BX9" s="125">
        <f>IF(P9=0,"",IF(BW9=0,"",(BW9/P9)))</f>
        <v>0.5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>
        <v>1</v>
      </c>
      <c r="CG9" s="132">
        <f>IF(P9=0,"",IF(CF9=0,"",(CF9/P9)))</f>
        <v>0.5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0.53191489361702</v>
      </c>
      <c r="B10" s="347" t="s">
        <v>75</v>
      </c>
      <c r="C10" s="347"/>
      <c r="D10" s="347" t="s">
        <v>76</v>
      </c>
      <c r="E10" s="347" t="s">
        <v>77</v>
      </c>
      <c r="F10" s="347" t="s">
        <v>66</v>
      </c>
      <c r="G10" s="88" t="s">
        <v>78</v>
      </c>
      <c r="H10" s="88" t="s">
        <v>79</v>
      </c>
      <c r="I10" s="349" t="s">
        <v>80</v>
      </c>
      <c r="J10" s="330">
        <v>235000</v>
      </c>
      <c r="K10" s="79">
        <v>7</v>
      </c>
      <c r="L10" s="79">
        <v>0</v>
      </c>
      <c r="M10" s="79">
        <v>16</v>
      </c>
      <c r="N10" s="89">
        <v>0</v>
      </c>
      <c r="O10" s="90">
        <v>0</v>
      </c>
      <c r="P10" s="91">
        <f>N10+O10</f>
        <v>0</v>
      </c>
      <c r="Q10" s="80">
        <f>IFERROR(P10/M10,"-")</f>
        <v>0</v>
      </c>
      <c r="R10" s="79">
        <v>0</v>
      </c>
      <c r="S10" s="79">
        <v>0</v>
      </c>
      <c r="T10" s="80" t="str">
        <f>IFERROR(R10/(P10),"-")</f>
        <v>-</v>
      </c>
      <c r="U10" s="336">
        <f>IFERROR(J10/SUM(N10:O13),"-")</f>
        <v>39166.666666667</v>
      </c>
      <c r="V10" s="82">
        <v>0</v>
      </c>
      <c r="W10" s="80" t="str">
        <f>IF(P10=0,"-",V10/P10)</f>
        <v>-</v>
      </c>
      <c r="X10" s="335">
        <v>0</v>
      </c>
      <c r="Y10" s="336" t="str">
        <f>IFERROR(X10/P10,"-")</f>
        <v>-</v>
      </c>
      <c r="Z10" s="336" t="str">
        <f>IFERROR(X10/V10,"-")</f>
        <v>-</v>
      </c>
      <c r="AA10" s="330">
        <f>SUM(X10:X13)-SUM(J10:J13)</f>
        <v>-110000</v>
      </c>
      <c r="AB10" s="83">
        <f>SUM(X10:X13)/SUM(J10:J13)</f>
        <v>0.53191489361702</v>
      </c>
      <c r="AC10" s="77"/>
      <c r="AD10" s="92"/>
      <c r="AE10" s="93" t="str">
        <f>IF(P10=0,"",IF(AD10=0,"",(AD10/P10)))</f>
        <v/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 t="str">
        <f>IF(P10=0,"",IF(AM10=0,"",(AM10/P10)))</f>
        <v/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 t="str">
        <f>IF(P10=0,"",IF(AV10=0,"",(AV10/P10)))</f>
        <v/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 t="str">
        <f>IF(P10=0,"",IF(BE10=0,"",(BE10/P10)))</f>
        <v/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/>
      <c r="BO10" s="118" t="str">
        <f>IF(P10=0,"",IF(BN10=0,"",(BN10/P10)))</f>
        <v/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/>
      <c r="BX10" s="125" t="str">
        <f>IF(P10=0,"",IF(BW10=0,"",(BW10/P10)))</f>
        <v/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 t="str">
        <f>IF(P10=0,"",IF(CF10=0,"",(CF10/P10)))</f>
        <v/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81</v>
      </c>
      <c r="C11" s="347"/>
      <c r="D11" s="347" t="s">
        <v>76</v>
      </c>
      <c r="E11" s="347" t="s">
        <v>82</v>
      </c>
      <c r="F11" s="347" t="s">
        <v>83</v>
      </c>
      <c r="G11" s="88"/>
      <c r="H11" s="88" t="s">
        <v>79</v>
      </c>
      <c r="I11" s="88" t="s">
        <v>84</v>
      </c>
      <c r="J11" s="330"/>
      <c r="K11" s="79">
        <v>11</v>
      </c>
      <c r="L11" s="79">
        <v>0</v>
      </c>
      <c r="M11" s="79">
        <v>26</v>
      </c>
      <c r="N11" s="89">
        <v>2</v>
      </c>
      <c r="O11" s="90">
        <v>0</v>
      </c>
      <c r="P11" s="91">
        <f>N11+O11</f>
        <v>2</v>
      </c>
      <c r="Q11" s="80">
        <f>IFERROR(P11/M11,"-")</f>
        <v>0.076923076923077</v>
      </c>
      <c r="R11" s="79">
        <v>0</v>
      </c>
      <c r="S11" s="79">
        <v>1</v>
      </c>
      <c r="T11" s="80">
        <f>IFERROR(R11/(P11),"-")</f>
        <v>0</v>
      </c>
      <c r="U11" s="336"/>
      <c r="V11" s="82">
        <v>0</v>
      </c>
      <c r="W11" s="80">
        <f>IF(P11=0,"-",V11/P11)</f>
        <v>0</v>
      </c>
      <c r="X11" s="335">
        <v>0</v>
      </c>
      <c r="Y11" s="336">
        <f>IFERROR(X11/P11,"-")</f>
        <v>0</v>
      </c>
      <c r="Z11" s="336" t="str">
        <f>IFERROR(X11/V11,"-")</f>
        <v>-</v>
      </c>
      <c r="AA11" s="33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>
        <f>IF(P11=0,"",IF(BN11=0,"",(BN11/P11)))</f>
        <v>0</v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>
        <v>2</v>
      </c>
      <c r="BX11" s="125">
        <f>IF(P11=0,"",IF(BW11=0,"",(BW11/P11)))</f>
        <v>1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347" t="s">
        <v>85</v>
      </c>
      <c r="C12" s="347"/>
      <c r="D12" s="347" t="s">
        <v>86</v>
      </c>
      <c r="E12" s="347" t="s">
        <v>65</v>
      </c>
      <c r="F12" s="347" t="s">
        <v>87</v>
      </c>
      <c r="G12" s="88"/>
      <c r="H12" s="88" t="s">
        <v>79</v>
      </c>
      <c r="I12" s="88" t="s">
        <v>88</v>
      </c>
      <c r="J12" s="330"/>
      <c r="K12" s="79">
        <v>5</v>
      </c>
      <c r="L12" s="79">
        <v>0</v>
      </c>
      <c r="M12" s="79">
        <v>23</v>
      </c>
      <c r="N12" s="89">
        <v>2</v>
      </c>
      <c r="O12" s="90">
        <v>0</v>
      </c>
      <c r="P12" s="91">
        <f>N12+O12</f>
        <v>2</v>
      </c>
      <c r="Q12" s="80">
        <f>IFERROR(P12/M12,"-")</f>
        <v>0.08695652173913</v>
      </c>
      <c r="R12" s="79">
        <v>1</v>
      </c>
      <c r="S12" s="79">
        <v>0</v>
      </c>
      <c r="T12" s="80">
        <f>IFERROR(R12/(P12),"-")</f>
        <v>0.5</v>
      </c>
      <c r="U12" s="336"/>
      <c r="V12" s="82">
        <v>1</v>
      </c>
      <c r="W12" s="80">
        <f>IF(P12=0,"-",V12/P12)</f>
        <v>0.5</v>
      </c>
      <c r="X12" s="335">
        <v>125000</v>
      </c>
      <c r="Y12" s="336">
        <f>IFERROR(X12/P12,"-")</f>
        <v>62500</v>
      </c>
      <c r="Z12" s="336">
        <f>IFERROR(X12/V12,"-")</f>
        <v>125000</v>
      </c>
      <c r="AA12" s="33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>
        <f>IF(P12=0,"",IF(BE12=0,"",(BE12/P12)))</f>
        <v>0</v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>
        <v>1</v>
      </c>
      <c r="BO12" s="118">
        <f>IF(P12=0,"",IF(BN12=0,"",(BN12/P12)))</f>
        <v>0.5</v>
      </c>
      <c r="BP12" s="119">
        <v>1</v>
      </c>
      <c r="BQ12" s="120">
        <f>IFERROR(BP12/BN12,"-")</f>
        <v>1</v>
      </c>
      <c r="BR12" s="121">
        <v>125000</v>
      </c>
      <c r="BS12" s="122">
        <f>IFERROR(BR12/BN12,"-")</f>
        <v>125000</v>
      </c>
      <c r="BT12" s="123"/>
      <c r="BU12" s="123"/>
      <c r="BV12" s="123">
        <v>1</v>
      </c>
      <c r="BW12" s="124">
        <v>1</v>
      </c>
      <c r="BX12" s="125">
        <f>IF(P12=0,"",IF(BW12=0,"",(BW12/P12)))</f>
        <v>0.5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1</v>
      </c>
      <c r="CP12" s="139">
        <v>125000</v>
      </c>
      <c r="CQ12" s="139">
        <v>125000</v>
      </c>
      <c r="CR12" s="139"/>
      <c r="CS12" s="140" t="str">
        <f>IF(AND(CQ12=0,CR12=0),"",IF(AND(CQ12&lt;=100000,CR12&lt;=100000),"",IF(CQ12/CP12&gt;0.7,"男高",IF(CR12/CP12&gt;0.7,"女高",""))))</f>
        <v>男高</v>
      </c>
    </row>
    <row r="13" spans="1:98">
      <c r="A13" s="78"/>
      <c r="B13" s="347" t="s">
        <v>89</v>
      </c>
      <c r="C13" s="347"/>
      <c r="D13" s="347" t="s">
        <v>90</v>
      </c>
      <c r="E13" s="347" t="s">
        <v>90</v>
      </c>
      <c r="F13" s="347" t="s">
        <v>71</v>
      </c>
      <c r="G13" s="88"/>
      <c r="H13" s="88"/>
      <c r="I13" s="88"/>
      <c r="J13" s="330"/>
      <c r="K13" s="79">
        <v>32</v>
      </c>
      <c r="L13" s="79">
        <v>20</v>
      </c>
      <c r="M13" s="79">
        <v>7</v>
      </c>
      <c r="N13" s="89">
        <v>2</v>
      </c>
      <c r="O13" s="90">
        <v>0</v>
      </c>
      <c r="P13" s="91">
        <f>N13+O13</f>
        <v>2</v>
      </c>
      <c r="Q13" s="80">
        <f>IFERROR(P13/M13,"-")</f>
        <v>0.28571428571429</v>
      </c>
      <c r="R13" s="79">
        <v>0</v>
      </c>
      <c r="S13" s="79">
        <v>0</v>
      </c>
      <c r="T13" s="80">
        <f>IFERROR(R13/(P13),"-")</f>
        <v>0</v>
      </c>
      <c r="U13" s="336"/>
      <c r="V13" s="82">
        <v>0</v>
      </c>
      <c r="W13" s="80">
        <f>IF(P13=0,"-",V13/P13)</f>
        <v>0</v>
      </c>
      <c r="X13" s="335">
        <v>0</v>
      </c>
      <c r="Y13" s="336">
        <f>IFERROR(X13/P13,"-")</f>
        <v>0</v>
      </c>
      <c r="Z13" s="336" t="str">
        <f>IFERROR(X13/V13,"-")</f>
        <v>-</v>
      </c>
      <c r="AA13" s="33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>
        <v>2</v>
      </c>
      <c r="BO13" s="118">
        <f>IF(P13=0,"",IF(BN13=0,"",(BN13/P13)))</f>
        <v>1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/>
      <c r="BX13" s="125">
        <f>IF(P13=0,"",IF(BW13=0,"",(BW13/P13)))</f>
        <v>0</v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0.091304347826087</v>
      </c>
      <c r="B14" s="347" t="s">
        <v>91</v>
      </c>
      <c r="C14" s="347"/>
      <c r="D14" s="347" t="s">
        <v>92</v>
      </c>
      <c r="E14" s="347" t="s">
        <v>93</v>
      </c>
      <c r="F14" s="347" t="s">
        <v>66</v>
      </c>
      <c r="G14" s="88" t="s">
        <v>67</v>
      </c>
      <c r="H14" s="88" t="s">
        <v>94</v>
      </c>
      <c r="I14" s="88" t="s">
        <v>95</v>
      </c>
      <c r="J14" s="330">
        <v>230000</v>
      </c>
      <c r="K14" s="79">
        <v>11</v>
      </c>
      <c r="L14" s="79">
        <v>0</v>
      </c>
      <c r="M14" s="79">
        <v>51</v>
      </c>
      <c r="N14" s="89">
        <v>2</v>
      </c>
      <c r="O14" s="90">
        <v>0</v>
      </c>
      <c r="P14" s="91">
        <f>N14+O14</f>
        <v>2</v>
      </c>
      <c r="Q14" s="80">
        <f>IFERROR(P14/M14,"-")</f>
        <v>0.03921568627451</v>
      </c>
      <c r="R14" s="79">
        <v>0</v>
      </c>
      <c r="S14" s="79">
        <v>1</v>
      </c>
      <c r="T14" s="80">
        <f>IFERROR(R14/(P14),"-")</f>
        <v>0</v>
      </c>
      <c r="U14" s="336">
        <f>IFERROR(J14/SUM(N14:O18),"-")</f>
        <v>19166.666666667</v>
      </c>
      <c r="V14" s="82">
        <v>0</v>
      </c>
      <c r="W14" s="80">
        <f>IF(P14=0,"-",V14/P14)</f>
        <v>0</v>
      </c>
      <c r="X14" s="335">
        <v>0</v>
      </c>
      <c r="Y14" s="336">
        <f>IFERROR(X14/P14,"-")</f>
        <v>0</v>
      </c>
      <c r="Z14" s="336" t="str">
        <f>IFERROR(X14/V14,"-")</f>
        <v>-</v>
      </c>
      <c r="AA14" s="330">
        <f>SUM(X14:X18)-SUM(J14:J18)</f>
        <v>-209000</v>
      </c>
      <c r="AB14" s="83">
        <f>SUM(X14:X18)/SUM(J14:J18)</f>
        <v>0.091304347826087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1</v>
      </c>
      <c r="BF14" s="111">
        <f>IF(P14=0,"",IF(BE14=0,"",(BE14/P14)))</f>
        <v>0.5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1</v>
      </c>
      <c r="BO14" s="118">
        <f>IF(P14=0,"",IF(BN14=0,"",(BN14/P14)))</f>
        <v>0.5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96</v>
      </c>
      <c r="C15" s="347"/>
      <c r="D15" s="347" t="s">
        <v>97</v>
      </c>
      <c r="E15" s="347" t="s">
        <v>98</v>
      </c>
      <c r="F15" s="347" t="s">
        <v>83</v>
      </c>
      <c r="G15" s="88"/>
      <c r="H15" s="88" t="s">
        <v>94</v>
      </c>
      <c r="I15" s="88"/>
      <c r="J15" s="330"/>
      <c r="K15" s="79">
        <v>1</v>
      </c>
      <c r="L15" s="79">
        <v>0</v>
      </c>
      <c r="M15" s="79">
        <v>23</v>
      </c>
      <c r="N15" s="89">
        <v>0</v>
      </c>
      <c r="O15" s="90">
        <v>0</v>
      </c>
      <c r="P15" s="91">
        <f>N15+O15</f>
        <v>0</v>
      </c>
      <c r="Q15" s="80">
        <f>IFERROR(P15/M15,"-")</f>
        <v>0</v>
      </c>
      <c r="R15" s="79">
        <v>0</v>
      </c>
      <c r="S15" s="79">
        <v>0</v>
      </c>
      <c r="T15" s="80" t="str">
        <f>IFERROR(R15/(P15),"-")</f>
        <v>-</v>
      </c>
      <c r="U15" s="336"/>
      <c r="V15" s="82">
        <v>0</v>
      </c>
      <c r="W15" s="80" t="str">
        <f>IF(P15=0,"-",V15/P15)</f>
        <v>-</v>
      </c>
      <c r="X15" s="335">
        <v>0</v>
      </c>
      <c r="Y15" s="336" t="str">
        <f>IFERROR(X15/P15,"-")</f>
        <v>-</v>
      </c>
      <c r="Z15" s="336" t="str">
        <f>IFERROR(X15/V15,"-")</f>
        <v>-</v>
      </c>
      <c r="AA15" s="330"/>
      <c r="AB15" s="83"/>
      <c r="AC15" s="77"/>
      <c r="AD15" s="92"/>
      <c r="AE15" s="93" t="str">
        <f>IF(P15=0,"",IF(AD15=0,"",(AD15/P15)))</f>
        <v/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 t="str">
        <f>IF(P15=0,"",IF(AM15=0,"",(AM15/P15)))</f>
        <v/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 t="str">
        <f>IF(P15=0,"",IF(AV15=0,"",(AV15/P15)))</f>
        <v/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 t="str">
        <f>IF(P15=0,"",IF(BE15=0,"",(BE15/P15)))</f>
        <v/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/>
      <c r="BO15" s="118" t="str">
        <f>IF(P15=0,"",IF(BN15=0,"",(BN15/P15)))</f>
        <v/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/>
      <c r="BX15" s="125" t="str">
        <f>IF(P15=0,"",IF(BW15=0,"",(BW15/P15)))</f>
        <v/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 t="str">
        <f>IF(P15=0,"",IF(CF15=0,"",(CF15/P15)))</f>
        <v/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347" t="s">
        <v>99</v>
      </c>
      <c r="C16" s="347"/>
      <c r="D16" s="347" t="s">
        <v>100</v>
      </c>
      <c r="E16" s="347" t="s">
        <v>101</v>
      </c>
      <c r="F16" s="347" t="s">
        <v>102</v>
      </c>
      <c r="G16" s="88"/>
      <c r="H16" s="88" t="s">
        <v>94</v>
      </c>
      <c r="I16" s="88"/>
      <c r="J16" s="330"/>
      <c r="K16" s="79">
        <v>6</v>
      </c>
      <c r="L16" s="79">
        <v>0</v>
      </c>
      <c r="M16" s="79">
        <v>24</v>
      </c>
      <c r="N16" s="89">
        <v>1</v>
      </c>
      <c r="O16" s="90">
        <v>0</v>
      </c>
      <c r="P16" s="91">
        <f>N16+O16</f>
        <v>1</v>
      </c>
      <c r="Q16" s="80">
        <f>IFERROR(P16/M16,"-")</f>
        <v>0.041666666666667</v>
      </c>
      <c r="R16" s="79">
        <v>0</v>
      </c>
      <c r="S16" s="79">
        <v>1</v>
      </c>
      <c r="T16" s="80">
        <f>IFERROR(R16/(P16),"-")</f>
        <v>0</v>
      </c>
      <c r="U16" s="336"/>
      <c r="V16" s="82">
        <v>0</v>
      </c>
      <c r="W16" s="80">
        <f>IF(P16=0,"-",V16/P16)</f>
        <v>0</v>
      </c>
      <c r="X16" s="335">
        <v>0</v>
      </c>
      <c r="Y16" s="336">
        <f>IFERROR(X16/P16,"-")</f>
        <v>0</v>
      </c>
      <c r="Z16" s="336" t="str">
        <f>IFERROR(X16/V16,"-")</f>
        <v>-</v>
      </c>
      <c r="AA16" s="33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>
        <v>1</v>
      </c>
      <c r="AW16" s="105">
        <f>IF(P16=0,"",IF(AV16=0,"",(AV16/P16)))</f>
        <v>1</v>
      </c>
      <c r="AX16" s="104"/>
      <c r="AY16" s="106">
        <f>IFERROR(AX16/AV16,"-")</f>
        <v>0</v>
      </c>
      <c r="AZ16" s="107"/>
      <c r="BA16" s="108">
        <f>IFERROR(AZ16/AV16,"-")</f>
        <v>0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/>
      <c r="BO16" s="118">
        <f>IF(P16=0,"",IF(BN16=0,"",(BN16/P16)))</f>
        <v>0</v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7" t="s">
        <v>103</v>
      </c>
      <c r="C17" s="347"/>
      <c r="D17" s="347" t="s">
        <v>104</v>
      </c>
      <c r="E17" s="347" t="s">
        <v>105</v>
      </c>
      <c r="F17" s="347" t="s">
        <v>87</v>
      </c>
      <c r="G17" s="88"/>
      <c r="H17" s="88" t="s">
        <v>94</v>
      </c>
      <c r="I17" s="88"/>
      <c r="J17" s="330"/>
      <c r="K17" s="79">
        <v>6</v>
      </c>
      <c r="L17" s="79">
        <v>0</v>
      </c>
      <c r="M17" s="79">
        <v>24</v>
      </c>
      <c r="N17" s="89">
        <v>3</v>
      </c>
      <c r="O17" s="90">
        <v>0</v>
      </c>
      <c r="P17" s="91">
        <f>N17+O17</f>
        <v>3</v>
      </c>
      <c r="Q17" s="80">
        <f>IFERROR(P17/M17,"-")</f>
        <v>0.125</v>
      </c>
      <c r="R17" s="79">
        <v>0</v>
      </c>
      <c r="S17" s="79">
        <v>0</v>
      </c>
      <c r="T17" s="80">
        <f>IFERROR(R17/(P17),"-")</f>
        <v>0</v>
      </c>
      <c r="U17" s="336"/>
      <c r="V17" s="82">
        <v>0</v>
      </c>
      <c r="W17" s="80">
        <f>IF(P17=0,"-",V17/P17)</f>
        <v>0</v>
      </c>
      <c r="X17" s="335">
        <v>0</v>
      </c>
      <c r="Y17" s="336">
        <f>IFERROR(X17/P17,"-")</f>
        <v>0</v>
      </c>
      <c r="Z17" s="336" t="str">
        <f>IFERROR(X17/V17,"-")</f>
        <v>-</v>
      </c>
      <c r="AA17" s="33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>
        <f>IF(P17=0,"",IF(BE17=0,"",(BE17/P17)))</f>
        <v>0</v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>
        <v>3</v>
      </c>
      <c r="BO17" s="118">
        <f>IF(P17=0,"",IF(BN17=0,"",(BN17/P17)))</f>
        <v>1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/>
      <c r="BX17" s="125">
        <f>IF(P17=0,"",IF(BW17=0,"",(BW17/P17)))</f>
        <v>0</v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347" t="s">
        <v>106</v>
      </c>
      <c r="C18" s="347"/>
      <c r="D18" s="347" t="s">
        <v>90</v>
      </c>
      <c r="E18" s="347" t="s">
        <v>90</v>
      </c>
      <c r="F18" s="347" t="s">
        <v>71</v>
      </c>
      <c r="G18" s="88"/>
      <c r="H18" s="88"/>
      <c r="I18" s="88"/>
      <c r="J18" s="330"/>
      <c r="K18" s="79">
        <v>50</v>
      </c>
      <c r="L18" s="79">
        <v>26</v>
      </c>
      <c r="M18" s="79">
        <v>13</v>
      </c>
      <c r="N18" s="89">
        <v>6</v>
      </c>
      <c r="O18" s="90">
        <v>0</v>
      </c>
      <c r="P18" s="91">
        <f>N18+O18</f>
        <v>6</v>
      </c>
      <c r="Q18" s="80">
        <f>IFERROR(P18/M18,"-")</f>
        <v>0.46153846153846</v>
      </c>
      <c r="R18" s="79">
        <v>1</v>
      </c>
      <c r="S18" s="79">
        <v>0</v>
      </c>
      <c r="T18" s="80">
        <f>IFERROR(R18/(P18),"-")</f>
        <v>0.16666666666667</v>
      </c>
      <c r="U18" s="336"/>
      <c r="V18" s="82">
        <v>1</v>
      </c>
      <c r="W18" s="80">
        <f>IF(P18=0,"-",V18/P18)</f>
        <v>0.16666666666667</v>
      </c>
      <c r="X18" s="335">
        <v>21000</v>
      </c>
      <c r="Y18" s="336">
        <f>IFERROR(X18/P18,"-")</f>
        <v>3500</v>
      </c>
      <c r="Z18" s="336">
        <f>IFERROR(X18/V18,"-")</f>
        <v>21000</v>
      </c>
      <c r="AA18" s="33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>
        <v>1</v>
      </c>
      <c r="AN18" s="99">
        <f>IF(P18=0,"",IF(AM18=0,"",(AM18/P18)))</f>
        <v>0.16666666666667</v>
      </c>
      <c r="AO18" s="98"/>
      <c r="AP18" s="100">
        <f>IFERROR(AO18/AM18,"-")</f>
        <v>0</v>
      </c>
      <c r="AQ18" s="101"/>
      <c r="AR18" s="102">
        <f>IFERROR(AQ18/AM18,"-")</f>
        <v>0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>
        <f>IF(P18=0,"",IF(BE18=0,"",(BE18/P18)))</f>
        <v>0</v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>
        <v>1</v>
      </c>
      <c r="BO18" s="118">
        <f>IF(P18=0,"",IF(BN18=0,"",(BN18/P18)))</f>
        <v>0.16666666666667</v>
      </c>
      <c r="BP18" s="119">
        <v>1</v>
      </c>
      <c r="BQ18" s="120">
        <f>IFERROR(BP18/BN18,"-")</f>
        <v>1</v>
      </c>
      <c r="BR18" s="121">
        <v>21000</v>
      </c>
      <c r="BS18" s="122">
        <f>IFERROR(BR18/BN18,"-")</f>
        <v>21000</v>
      </c>
      <c r="BT18" s="123"/>
      <c r="BU18" s="123"/>
      <c r="BV18" s="123">
        <v>1</v>
      </c>
      <c r="BW18" s="124">
        <v>1</v>
      </c>
      <c r="BX18" s="125">
        <f>IF(P18=0,"",IF(BW18=0,"",(BW18/P18)))</f>
        <v>0.16666666666667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>
        <v>3</v>
      </c>
      <c r="CG18" s="132">
        <f>IF(P18=0,"",IF(CF18=0,"",(CF18/P18)))</f>
        <v>0.5</v>
      </c>
      <c r="CH18" s="133"/>
      <c r="CI18" s="134">
        <f>IFERROR(CH18/CF18,"-")</f>
        <v>0</v>
      </c>
      <c r="CJ18" s="135"/>
      <c r="CK18" s="136">
        <f>IFERROR(CJ18/CF18,"-")</f>
        <v>0</v>
      </c>
      <c r="CL18" s="137"/>
      <c r="CM18" s="137"/>
      <c r="CN18" s="137"/>
      <c r="CO18" s="138">
        <v>1</v>
      </c>
      <c r="CP18" s="139">
        <v>21000</v>
      </c>
      <c r="CQ18" s="139">
        <v>21000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>
        <f>AB19</f>
        <v>1.2</v>
      </c>
      <c r="B19" s="347" t="s">
        <v>107</v>
      </c>
      <c r="C19" s="347"/>
      <c r="D19" s="347" t="s">
        <v>108</v>
      </c>
      <c r="E19" s="347" t="s">
        <v>109</v>
      </c>
      <c r="F19" s="347" t="s">
        <v>66</v>
      </c>
      <c r="G19" s="88" t="s">
        <v>110</v>
      </c>
      <c r="H19" s="88" t="s">
        <v>111</v>
      </c>
      <c r="I19" s="88" t="s">
        <v>112</v>
      </c>
      <c r="J19" s="330">
        <v>180000</v>
      </c>
      <c r="K19" s="79">
        <v>3</v>
      </c>
      <c r="L19" s="79">
        <v>0</v>
      </c>
      <c r="M19" s="79">
        <v>9</v>
      </c>
      <c r="N19" s="89">
        <v>0</v>
      </c>
      <c r="O19" s="90">
        <v>0</v>
      </c>
      <c r="P19" s="91">
        <f>N19+O19</f>
        <v>0</v>
      </c>
      <c r="Q19" s="80">
        <f>IFERROR(P19/M19,"-")</f>
        <v>0</v>
      </c>
      <c r="R19" s="79">
        <v>0</v>
      </c>
      <c r="S19" s="79">
        <v>0</v>
      </c>
      <c r="T19" s="80" t="str">
        <f>IFERROR(R19/(P19),"-")</f>
        <v>-</v>
      </c>
      <c r="U19" s="336">
        <f>IFERROR(J19/SUM(N19:O24),"-")</f>
        <v>25714.285714286</v>
      </c>
      <c r="V19" s="82">
        <v>0</v>
      </c>
      <c r="W19" s="80" t="str">
        <f>IF(P19=0,"-",V19/P19)</f>
        <v>-</v>
      </c>
      <c r="X19" s="335">
        <v>0</v>
      </c>
      <c r="Y19" s="336" t="str">
        <f>IFERROR(X19/P19,"-")</f>
        <v>-</v>
      </c>
      <c r="Z19" s="336" t="str">
        <f>IFERROR(X19/V19,"-")</f>
        <v>-</v>
      </c>
      <c r="AA19" s="330">
        <f>SUM(X19:X24)-SUM(J19:J24)</f>
        <v>36000</v>
      </c>
      <c r="AB19" s="83">
        <f>SUM(X19:X24)/SUM(J19:J24)</f>
        <v>1.2</v>
      </c>
      <c r="AC19" s="77"/>
      <c r="AD19" s="92"/>
      <c r="AE19" s="93" t="str">
        <f>IF(P19=0,"",IF(AD19=0,"",(AD19/P19)))</f>
        <v/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 t="str">
        <f>IF(P19=0,"",IF(AM19=0,"",(AM19/P19)))</f>
        <v/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 t="str">
        <f>IF(P19=0,"",IF(AV19=0,"",(AV19/P19)))</f>
        <v/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 t="str">
        <f>IF(P19=0,"",IF(BE19=0,"",(BE19/P19)))</f>
        <v/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/>
      <c r="BO19" s="118" t="str">
        <f>IF(P19=0,"",IF(BN19=0,"",(BN19/P19)))</f>
        <v/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/>
      <c r="BX19" s="125" t="str">
        <f>IF(P19=0,"",IF(BW19=0,"",(BW19/P19)))</f>
        <v/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 t="str">
        <f>IF(P19=0,"",IF(CF19=0,"",(CF19/P19)))</f>
        <v/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347" t="s">
        <v>113</v>
      </c>
      <c r="C20" s="347"/>
      <c r="D20" s="347" t="s">
        <v>97</v>
      </c>
      <c r="E20" s="347" t="s">
        <v>98</v>
      </c>
      <c r="F20" s="347" t="s">
        <v>87</v>
      </c>
      <c r="G20" s="88"/>
      <c r="H20" s="88" t="s">
        <v>111</v>
      </c>
      <c r="I20" s="88" t="s">
        <v>114</v>
      </c>
      <c r="J20" s="330"/>
      <c r="K20" s="79">
        <v>8</v>
      </c>
      <c r="L20" s="79">
        <v>0</v>
      </c>
      <c r="M20" s="79">
        <v>29</v>
      </c>
      <c r="N20" s="89">
        <v>1</v>
      </c>
      <c r="O20" s="90">
        <v>0</v>
      </c>
      <c r="P20" s="91">
        <f>N20+O20</f>
        <v>1</v>
      </c>
      <c r="Q20" s="80">
        <f>IFERROR(P20/M20,"-")</f>
        <v>0.03448275862069</v>
      </c>
      <c r="R20" s="79">
        <v>0</v>
      </c>
      <c r="S20" s="79">
        <v>1</v>
      </c>
      <c r="T20" s="80">
        <f>IFERROR(R20/(P20),"-")</f>
        <v>0</v>
      </c>
      <c r="U20" s="336"/>
      <c r="V20" s="82">
        <v>0</v>
      </c>
      <c r="W20" s="80">
        <f>IF(P20=0,"-",V20/P20)</f>
        <v>0</v>
      </c>
      <c r="X20" s="335">
        <v>0</v>
      </c>
      <c r="Y20" s="336">
        <f>IFERROR(X20/P20,"-")</f>
        <v>0</v>
      </c>
      <c r="Z20" s="336" t="str">
        <f>IFERROR(X20/V20,"-")</f>
        <v>-</v>
      </c>
      <c r="AA20" s="33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/>
      <c r="BO20" s="118">
        <f>IF(P20=0,"",IF(BN20=0,"",(BN20/P20)))</f>
        <v>0</v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>
        <v>1</v>
      </c>
      <c r="BX20" s="125">
        <f>IF(P20=0,"",IF(BW20=0,"",(BW20/P20)))</f>
        <v>1</v>
      </c>
      <c r="BY20" s="126"/>
      <c r="BZ20" s="127">
        <f>IFERROR(BY20/BW20,"-")</f>
        <v>0</v>
      </c>
      <c r="CA20" s="128"/>
      <c r="CB20" s="129">
        <f>IFERROR(CA20/BW20,"-")</f>
        <v>0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347" t="s">
        <v>115</v>
      </c>
      <c r="C21" s="347"/>
      <c r="D21" s="347" t="s">
        <v>90</v>
      </c>
      <c r="E21" s="347" t="s">
        <v>90</v>
      </c>
      <c r="F21" s="347" t="s">
        <v>71</v>
      </c>
      <c r="G21" s="88"/>
      <c r="H21" s="88"/>
      <c r="I21" s="88"/>
      <c r="J21" s="330"/>
      <c r="K21" s="79">
        <v>20</v>
      </c>
      <c r="L21" s="79">
        <v>15</v>
      </c>
      <c r="M21" s="79">
        <v>10</v>
      </c>
      <c r="N21" s="89">
        <v>0</v>
      </c>
      <c r="O21" s="90">
        <v>0</v>
      </c>
      <c r="P21" s="91">
        <f>N21+O21</f>
        <v>0</v>
      </c>
      <c r="Q21" s="80">
        <f>IFERROR(P21/M21,"-")</f>
        <v>0</v>
      </c>
      <c r="R21" s="79">
        <v>0</v>
      </c>
      <c r="S21" s="79">
        <v>0</v>
      </c>
      <c r="T21" s="80" t="str">
        <f>IFERROR(R21/(P21),"-")</f>
        <v>-</v>
      </c>
      <c r="U21" s="336"/>
      <c r="V21" s="82">
        <v>0</v>
      </c>
      <c r="W21" s="80" t="str">
        <f>IF(P21=0,"-",V21/P21)</f>
        <v>-</v>
      </c>
      <c r="X21" s="335">
        <v>0</v>
      </c>
      <c r="Y21" s="336" t="str">
        <f>IFERROR(X21/P21,"-")</f>
        <v>-</v>
      </c>
      <c r="Z21" s="336" t="str">
        <f>IFERROR(X21/V21,"-")</f>
        <v>-</v>
      </c>
      <c r="AA21" s="330"/>
      <c r="AB21" s="83"/>
      <c r="AC21" s="77"/>
      <c r="AD21" s="92"/>
      <c r="AE21" s="93" t="str">
        <f>IF(P21=0,"",IF(AD21=0,"",(AD21/P21)))</f>
        <v/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 t="str">
        <f>IF(P21=0,"",IF(AM21=0,"",(AM21/P21)))</f>
        <v/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 t="str">
        <f>IF(P21=0,"",IF(AV21=0,"",(AV21/P21)))</f>
        <v/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 t="str">
        <f>IF(P21=0,"",IF(BE21=0,"",(BE21/P21)))</f>
        <v/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/>
      <c r="BO21" s="118" t="str">
        <f>IF(P21=0,"",IF(BN21=0,"",(BN21/P21)))</f>
        <v/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/>
      <c r="BX21" s="125" t="str">
        <f>IF(P21=0,"",IF(BW21=0,"",(BW21/P21)))</f>
        <v/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 t="str">
        <f>IF(P21=0,"",IF(CF21=0,"",(CF21/P21)))</f>
        <v/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347" t="s">
        <v>116</v>
      </c>
      <c r="C22" s="347"/>
      <c r="D22" s="347" t="s">
        <v>92</v>
      </c>
      <c r="E22" s="347" t="s">
        <v>93</v>
      </c>
      <c r="F22" s="347" t="s">
        <v>66</v>
      </c>
      <c r="G22" s="88" t="s">
        <v>117</v>
      </c>
      <c r="H22" s="88" t="s">
        <v>111</v>
      </c>
      <c r="I22" s="88" t="s">
        <v>112</v>
      </c>
      <c r="J22" s="330"/>
      <c r="K22" s="79">
        <v>5</v>
      </c>
      <c r="L22" s="79">
        <v>0</v>
      </c>
      <c r="M22" s="79">
        <v>31</v>
      </c>
      <c r="N22" s="89">
        <v>0</v>
      </c>
      <c r="O22" s="90">
        <v>0</v>
      </c>
      <c r="P22" s="91">
        <f>N22+O22</f>
        <v>0</v>
      </c>
      <c r="Q22" s="80">
        <f>IFERROR(P22/M22,"-")</f>
        <v>0</v>
      </c>
      <c r="R22" s="79">
        <v>0</v>
      </c>
      <c r="S22" s="79">
        <v>0</v>
      </c>
      <c r="T22" s="80" t="str">
        <f>IFERROR(R22/(P22),"-")</f>
        <v>-</v>
      </c>
      <c r="U22" s="336"/>
      <c r="V22" s="82">
        <v>0</v>
      </c>
      <c r="W22" s="80" t="str">
        <f>IF(P22=0,"-",V22/P22)</f>
        <v>-</v>
      </c>
      <c r="X22" s="335">
        <v>0</v>
      </c>
      <c r="Y22" s="336" t="str">
        <f>IFERROR(X22/P22,"-")</f>
        <v>-</v>
      </c>
      <c r="Z22" s="336" t="str">
        <f>IFERROR(X22/V22,"-")</f>
        <v>-</v>
      </c>
      <c r="AA22" s="330"/>
      <c r="AB22" s="83"/>
      <c r="AC22" s="77"/>
      <c r="AD22" s="92"/>
      <c r="AE22" s="93" t="str">
        <f>IF(P22=0,"",IF(AD22=0,"",(AD22/P22)))</f>
        <v/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 t="str">
        <f>IF(P22=0,"",IF(AM22=0,"",(AM22/P22)))</f>
        <v/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 t="str">
        <f>IF(P22=0,"",IF(AV22=0,"",(AV22/P22)))</f>
        <v/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 t="str">
        <f>IF(P22=0,"",IF(BE22=0,"",(BE22/P22)))</f>
        <v/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/>
      <c r="BO22" s="118" t="str">
        <f>IF(P22=0,"",IF(BN22=0,"",(BN22/P22)))</f>
        <v/>
      </c>
      <c r="BP22" s="119"/>
      <c r="BQ22" s="120" t="str">
        <f>IFERROR(BP22/BN22,"-")</f>
        <v>-</v>
      </c>
      <c r="BR22" s="121"/>
      <c r="BS22" s="122" t="str">
        <f>IFERROR(BR22/BN22,"-")</f>
        <v>-</v>
      </c>
      <c r="BT22" s="123"/>
      <c r="BU22" s="123"/>
      <c r="BV22" s="123"/>
      <c r="BW22" s="124"/>
      <c r="BX22" s="125" t="str">
        <f>IF(P22=0,"",IF(BW22=0,"",(BW22/P22)))</f>
        <v/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 t="str">
        <f>IF(P22=0,"",IF(CF22=0,"",(CF22/P22)))</f>
        <v/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347" t="s">
        <v>118</v>
      </c>
      <c r="C23" s="347"/>
      <c r="D23" s="347" t="s">
        <v>119</v>
      </c>
      <c r="E23" s="347" t="s">
        <v>109</v>
      </c>
      <c r="F23" s="347" t="s">
        <v>87</v>
      </c>
      <c r="G23" s="88"/>
      <c r="H23" s="88" t="s">
        <v>111</v>
      </c>
      <c r="I23" s="88" t="s">
        <v>114</v>
      </c>
      <c r="J23" s="330"/>
      <c r="K23" s="79">
        <v>24</v>
      </c>
      <c r="L23" s="79">
        <v>0</v>
      </c>
      <c r="M23" s="79">
        <v>63</v>
      </c>
      <c r="N23" s="89">
        <v>3</v>
      </c>
      <c r="O23" s="90">
        <v>0</v>
      </c>
      <c r="P23" s="91">
        <f>N23+O23</f>
        <v>3</v>
      </c>
      <c r="Q23" s="80">
        <f>IFERROR(P23/M23,"-")</f>
        <v>0.047619047619048</v>
      </c>
      <c r="R23" s="79">
        <v>0</v>
      </c>
      <c r="S23" s="79">
        <v>0</v>
      </c>
      <c r="T23" s="80">
        <f>IFERROR(R23/(P23),"-")</f>
        <v>0</v>
      </c>
      <c r="U23" s="336"/>
      <c r="V23" s="82">
        <v>0</v>
      </c>
      <c r="W23" s="80">
        <f>IF(P23=0,"-",V23/P23)</f>
        <v>0</v>
      </c>
      <c r="X23" s="335">
        <v>0</v>
      </c>
      <c r="Y23" s="336">
        <f>IFERROR(X23/P23,"-")</f>
        <v>0</v>
      </c>
      <c r="Z23" s="336" t="str">
        <f>IFERROR(X23/V23,"-")</f>
        <v>-</v>
      </c>
      <c r="AA23" s="33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/>
      <c r="BO23" s="118">
        <f>IF(P23=0,"",IF(BN23=0,"",(BN23/P23)))</f>
        <v>0</v>
      </c>
      <c r="BP23" s="119"/>
      <c r="BQ23" s="120" t="str">
        <f>IFERROR(BP23/BN23,"-")</f>
        <v>-</v>
      </c>
      <c r="BR23" s="121"/>
      <c r="BS23" s="122" t="str">
        <f>IFERROR(BR23/BN23,"-")</f>
        <v>-</v>
      </c>
      <c r="BT23" s="123"/>
      <c r="BU23" s="123"/>
      <c r="BV23" s="123"/>
      <c r="BW23" s="124">
        <v>2</v>
      </c>
      <c r="BX23" s="125">
        <f>IF(P23=0,"",IF(BW23=0,"",(BW23/P23)))</f>
        <v>0.66666666666667</v>
      </c>
      <c r="BY23" s="126"/>
      <c r="BZ23" s="127">
        <f>IFERROR(BY23/BW23,"-")</f>
        <v>0</v>
      </c>
      <c r="CA23" s="128"/>
      <c r="CB23" s="129">
        <f>IFERROR(CA23/BW23,"-")</f>
        <v>0</v>
      </c>
      <c r="CC23" s="130"/>
      <c r="CD23" s="130"/>
      <c r="CE23" s="130"/>
      <c r="CF23" s="131">
        <v>1</v>
      </c>
      <c r="CG23" s="132">
        <f>IF(P23=0,"",IF(CF23=0,"",(CF23/P23)))</f>
        <v>0.33333333333333</v>
      </c>
      <c r="CH23" s="133"/>
      <c r="CI23" s="134">
        <f>IFERROR(CH23/CF23,"-")</f>
        <v>0</v>
      </c>
      <c r="CJ23" s="135"/>
      <c r="CK23" s="136">
        <f>IFERROR(CJ23/CF23,"-")</f>
        <v>0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347" t="s">
        <v>120</v>
      </c>
      <c r="C24" s="347"/>
      <c r="D24" s="347" t="s">
        <v>90</v>
      </c>
      <c r="E24" s="347" t="s">
        <v>90</v>
      </c>
      <c r="F24" s="347" t="s">
        <v>71</v>
      </c>
      <c r="G24" s="88"/>
      <c r="H24" s="88"/>
      <c r="I24" s="88"/>
      <c r="J24" s="330"/>
      <c r="K24" s="79">
        <v>54</v>
      </c>
      <c r="L24" s="79">
        <v>38</v>
      </c>
      <c r="M24" s="79">
        <v>34</v>
      </c>
      <c r="N24" s="89">
        <v>3</v>
      </c>
      <c r="O24" s="90">
        <v>0</v>
      </c>
      <c r="P24" s="91">
        <f>N24+O24</f>
        <v>3</v>
      </c>
      <c r="Q24" s="80">
        <f>IFERROR(P24/M24,"-")</f>
        <v>0.088235294117647</v>
      </c>
      <c r="R24" s="79">
        <v>1</v>
      </c>
      <c r="S24" s="79">
        <v>0</v>
      </c>
      <c r="T24" s="80">
        <f>IFERROR(R24/(P24),"-")</f>
        <v>0.33333333333333</v>
      </c>
      <c r="U24" s="336"/>
      <c r="V24" s="82">
        <v>1</v>
      </c>
      <c r="W24" s="80">
        <f>IF(P24=0,"-",V24/P24)</f>
        <v>0.33333333333333</v>
      </c>
      <c r="X24" s="335">
        <v>216000</v>
      </c>
      <c r="Y24" s="336">
        <f>IFERROR(X24/P24,"-")</f>
        <v>72000</v>
      </c>
      <c r="Z24" s="336">
        <f>IFERROR(X24/V24,"-")</f>
        <v>216000</v>
      </c>
      <c r="AA24" s="33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>
        <v>2</v>
      </c>
      <c r="BO24" s="118">
        <f>IF(P24=0,"",IF(BN24=0,"",(BN24/P24)))</f>
        <v>0.66666666666667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>
        <v>1</v>
      </c>
      <c r="CG24" s="132">
        <f>IF(P24=0,"",IF(CF24=0,"",(CF24/P24)))</f>
        <v>0.33333333333333</v>
      </c>
      <c r="CH24" s="133">
        <v>1</v>
      </c>
      <c r="CI24" s="134">
        <f>IFERROR(CH24/CF24,"-")</f>
        <v>1</v>
      </c>
      <c r="CJ24" s="135">
        <v>216000</v>
      </c>
      <c r="CK24" s="136">
        <f>IFERROR(CJ24/CF24,"-")</f>
        <v>216000</v>
      </c>
      <c r="CL24" s="137"/>
      <c r="CM24" s="137"/>
      <c r="CN24" s="137">
        <v>1</v>
      </c>
      <c r="CO24" s="138">
        <v>1</v>
      </c>
      <c r="CP24" s="139">
        <v>216000</v>
      </c>
      <c r="CQ24" s="139">
        <v>216000</v>
      </c>
      <c r="CR24" s="139"/>
      <c r="CS24" s="140" t="str">
        <f>IF(AND(CQ24=0,CR24=0),"",IF(AND(CQ24&lt;=100000,CR24&lt;=100000),"",IF(CQ24/CP24&gt;0.7,"男高",IF(CR24/CP24&gt;0.7,"女高",""))))</f>
        <v>男高</v>
      </c>
    </row>
    <row r="25" spans="1:98">
      <c r="A25" s="78">
        <f>AB25</f>
        <v>0.05</v>
      </c>
      <c r="B25" s="347" t="s">
        <v>121</v>
      </c>
      <c r="C25" s="347"/>
      <c r="D25" s="347" t="s">
        <v>122</v>
      </c>
      <c r="E25" s="347" t="s">
        <v>123</v>
      </c>
      <c r="F25" s="347" t="s">
        <v>66</v>
      </c>
      <c r="G25" s="88" t="s">
        <v>124</v>
      </c>
      <c r="H25" s="88" t="s">
        <v>125</v>
      </c>
      <c r="I25" s="88" t="s">
        <v>126</v>
      </c>
      <c r="J25" s="330">
        <v>140000</v>
      </c>
      <c r="K25" s="79">
        <v>2</v>
      </c>
      <c r="L25" s="79">
        <v>0</v>
      </c>
      <c r="M25" s="79">
        <v>10</v>
      </c>
      <c r="N25" s="89">
        <v>0</v>
      </c>
      <c r="O25" s="90">
        <v>0</v>
      </c>
      <c r="P25" s="91">
        <f>N25+O25</f>
        <v>0</v>
      </c>
      <c r="Q25" s="80">
        <f>IFERROR(P25/M25,"-")</f>
        <v>0</v>
      </c>
      <c r="R25" s="79">
        <v>0</v>
      </c>
      <c r="S25" s="79">
        <v>0</v>
      </c>
      <c r="T25" s="80" t="str">
        <f>IFERROR(R25/(P25),"-")</f>
        <v>-</v>
      </c>
      <c r="U25" s="336">
        <f>IFERROR(J25/SUM(N25:O48),"-")</f>
        <v>5185.1851851852</v>
      </c>
      <c r="V25" s="82">
        <v>0</v>
      </c>
      <c r="W25" s="80" t="str">
        <f>IF(P25=0,"-",V25/P25)</f>
        <v>-</v>
      </c>
      <c r="X25" s="335">
        <v>0</v>
      </c>
      <c r="Y25" s="336" t="str">
        <f>IFERROR(X25/P25,"-")</f>
        <v>-</v>
      </c>
      <c r="Z25" s="336" t="str">
        <f>IFERROR(X25/V25,"-")</f>
        <v>-</v>
      </c>
      <c r="AA25" s="330">
        <f>SUM(X25:X48)-SUM(J25:J48)</f>
        <v>-133000</v>
      </c>
      <c r="AB25" s="83">
        <f>SUM(X25:X48)/SUM(J25:J48)</f>
        <v>0.05</v>
      </c>
      <c r="AC25" s="77"/>
      <c r="AD25" s="92"/>
      <c r="AE25" s="93" t="str">
        <f>IF(P25=0,"",IF(AD25=0,"",(AD25/P25)))</f>
        <v/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 t="str">
        <f>IF(P25=0,"",IF(AM25=0,"",(AM25/P25)))</f>
        <v/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 t="str">
        <f>IF(P25=0,"",IF(AV25=0,"",(AV25/P25)))</f>
        <v/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 t="str">
        <f>IF(P25=0,"",IF(BE25=0,"",(BE25/P25)))</f>
        <v/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/>
      <c r="BO25" s="118" t="str">
        <f>IF(P25=0,"",IF(BN25=0,"",(BN25/P25)))</f>
        <v/>
      </c>
      <c r="BP25" s="119"/>
      <c r="BQ25" s="120" t="str">
        <f>IFERROR(BP25/BN25,"-")</f>
        <v>-</v>
      </c>
      <c r="BR25" s="121"/>
      <c r="BS25" s="122" t="str">
        <f>IFERROR(BR25/BN25,"-")</f>
        <v>-</v>
      </c>
      <c r="BT25" s="123"/>
      <c r="BU25" s="123"/>
      <c r="BV25" s="123"/>
      <c r="BW25" s="124"/>
      <c r="BX25" s="125" t="str">
        <f>IF(P25=0,"",IF(BW25=0,"",(BW25/P25)))</f>
        <v/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 t="str">
        <f>IF(P25=0,"",IF(CF25=0,"",(CF25/P25)))</f>
        <v/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347" t="s">
        <v>127</v>
      </c>
      <c r="C26" s="347"/>
      <c r="D26" s="347" t="s">
        <v>128</v>
      </c>
      <c r="E26" s="347" t="s">
        <v>129</v>
      </c>
      <c r="F26" s="347" t="s">
        <v>83</v>
      </c>
      <c r="G26" s="88"/>
      <c r="H26" s="88" t="s">
        <v>125</v>
      </c>
      <c r="I26" s="88" t="s">
        <v>130</v>
      </c>
      <c r="J26" s="330"/>
      <c r="K26" s="79">
        <v>2</v>
      </c>
      <c r="L26" s="79">
        <v>0</v>
      </c>
      <c r="M26" s="79">
        <v>4</v>
      </c>
      <c r="N26" s="89">
        <v>0</v>
      </c>
      <c r="O26" s="90">
        <v>0</v>
      </c>
      <c r="P26" s="91">
        <f>N26+O26</f>
        <v>0</v>
      </c>
      <c r="Q26" s="80">
        <f>IFERROR(P26/M26,"-")</f>
        <v>0</v>
      </c>
      <c r="R26" s="79">
        <v>0</v>
      </c>
      <c r="S26" s="79">
        <v>0</v>
      </c>
      <c r="T26" s="80" t="str">
        <f>IFERROR(R26/(P26),"-")</f>
        <v>-</v>
      </c>
      <c r="U26" s="336"/>
      <c r="V26" s="82">
        <v>0</v>
      </c>
      <c r="W26" s="80" t="str">
        <f>IF(P26=0,"-",V26/P26)</f>
        <v>-</v>
      </c>
      <c r="X26" s="335">
        <v>0</v>
      </c>
      <c r="Y26" s="336" t="str">
        <f>IFERROR(X26/P26,"-")</f>
        <v>-</v>
      </c>
      <c r="Z26" s="336" t="str">
        <f>IFERROR(X26/V26,"-")</f>
        <v>-</v>
      </c>
      <c r="AA26" s="330"/>
      <c r="AB26" s="83"/>
      <c r="AC26" s="77"/>
      <c r="AD26" s="92"/>
      <c r="AE26" s="93" t="str">
        <f>IF(P26=0,"",IF(AD26=0,"",(AD26/P26)))</f>
        <v/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 t="str">
        <f>IF(P26=0,"",IF(AM26=0,"",(AM26/P26)))</f>
        <v/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 t="str">
        <f>IF(P26=0,"",IF(AV26=0,"",(AV26/P26)))</f>
        <v/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 t="str">
        <f>IF(P26=0,"",IF(BE26=0,"",(BE26/P26)))</f>
        <v/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/>
      <c r="BO26" s="118" t="str">
        <f>IF(P26=0,"",IF(BN26=0,"",(BN26/P26)))</f>
        <v/>
      </c>
      <c r="BP26" s="119"/>
      <c r="BQ26" s="120" t="str">
        <f>IFERROR(BP26/BN26,"-")</f>
        <v>-</v>
      </c>
      <c r="BR26" s="121"/>
      <c r="BS26" s="122" t="str">
        <f>IFERROR(BR26/BN26,"-")</f>
        <v>-</v>
      </c>
      <c r="BT26" s="123"/>
      <c r="BU26" s="123"/>
      <c r="BV26" s="123"/>
      <c r="BW26" s="124"/>
      <c r="BX26" s="125" t="str">
        <f>IF(P26=0,"",IF(BW26=0,"",(BW26/P26)))</f>
        <v/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 t="str">
        <f>IF(P26=0,"",IF(CF26=0,"",(CF26/P26)))</f>
        <v/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347" t="s">
        <v>131</v>
      </c>
      <c r="C27" s="347"/>
      <c r="D27" s="347" t="s">
        <v>132</v>
      </c>
      <c r="E27" s="347" t="s">
        <v>133</v>
      </c>
      <c r="F27" s="347" t="s">
        <v>102</v>
      </c>
      <c r="G27" s="88"/>
      <c r="H27" s="88" t="s">
        <v>125</v>
      </c>
      <c r="I27" s="88" t="s">
        <v>134</v>
      </c>
      <c r="J27" s="330"/>
      <c r="K27" s="79">
        <v>6</v>
      </c>
      <c r="L27" s="79">
        <v>0</v>
      </c>
      <c r="M27" s="79">
        <v>29</v>
      </c>
      <c r="N27" s="89">
        <v>3</v>
      </c>
      <c r="O27" s="90">
        <v>0</v>
      </c>
      <c r="P27" s="91">
        <f>N27+O27</f>
        <v>3</v>
      </c>
      <c r="Q27" s="80">
        <f>IFERROR(P27/M27,"-")</f>
        <v>0.10344827586207</v>
      </c>
      <c r="R27" s="79">
        <v>0</v>
      </c>
      <c r="S27" s="79">
        <v>2</v>
      </c>
      <c r="T27" s="80">
        <f>IFERROR(R27/(P27),"-")</f>
        <v>0</v>
      </c>
      <c r="U27" s="336"/>
      <c r="V27" s="82">
        <v>0</v>
      </c>
      <c r="W27" s="80">
        <f>IF(P27=0,"-",V27/P27)</f>
        <v>0</v>
      </c>
      <c r="X27" s="335">
        <v>0</v>
      </c>
      <c r="Y27" s="336">
        <f>IFERROR(X27/P27,"-")</f>
        <v>0</v>
      </c>
      <c r="Z27" s="336" t="str">
        <f>IFERROR(X27/V27,"-")</f>
        <v>-</v>
      </c>
      <c r="AA27" s="33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>
        <v>1</v>
      </c>
      <c r="BF27" s="111">
        <f>IF(P27=0,"",IF(BE27=0,"",(BE27/P27)))</f>
        <v>0.33333333333333</v>
      </c>
      <c r="BG27" s="110"/>
      <c r="BH27" s="112">
        <f>IFERROR(BG27/BE27,"-")</f>
        <v>0</v>
      </c>
      <c r="BI27" s="113"/>
      <c r="BJ27" s="114">
        <f>IFERROR(BI27/BE27,"-")</f>
        <v>0</v>
      </c>
      <c r="BK27" s="115"/>
      <c r="BL27" s="115"/>
      <c r="BM27" s="115"/>
      <c r="BN27" s="117">
        <v>1</v>
      </c>
      <c r="BO27" s="118">
        <f>IF(P27=0,"",IF(BN27=0,"",(BN27/P27)))</f>
        <v>0.33333333333333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>
        <v>1</v>
      </c>
      <c r="BX27" s="125">
        <f>IF(P27=0,"",IF(BW27=0,"",(BW27/P27)))</f>
        <v>0.33333333333333</v>
      </c>
      <c r="BY27" s="126"/>
      <c r="BZ27" s="127">
        <f>IFERROR(BY27/BW27,"-")</f>
        <v>0</v>
      </c>
      <c r="CA27" s="128"/>
      <c r="CB27" s="129">
        <f>IFERROR(CA27/BW27,"-")</f>
        <v>0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347" t="s">
        <v>135</v>
      </c>
      <c r="C28" s="347"/>
      <c r="D28" s="347" t="s">
        <v>136</v>
      </c>
      <c r="E28" s="347" t="s">
        <v>137</v>
      </c>
      <c r="F28" s="347" t="s">
        <v>87</v>
      </c>
      <c r="G28" s="88"/>
      <c r="H28" s="88" t="s">
        <v>125</v>
      </c>
      <c r="I28" s="88" t="s">
        <v>138</v>
      </c>
      <c r="J28" s="330"/>
      <c r="K28" s="79">
        <v>4</v>
      </c>
      <c r="L28" s="79">
        <v>0</v>
      </c>
      <c r="M28" s="79">
        <v>54</v>
      </c>
      <c r="N28" s="89">
        <v>0</v>
      </c>
      <c r="O28" s="90">
        <v>0</v>
      </c>
      <c r="P28" s="91">
        <f>N28+O28</f>
        <v>0</v>
      </c>
      <c r="Q28" s="80">
        <f>IFERROR(P28/M28,"-")</f>
        <v>0</v>
      </c>
      <c r="R28" s="79">
        <v>0</v>
      </c>
      <c r="S28" s="79">
        <v>0</v>
      </c>
      <c r="T28" s="80" t="str">
        <f>IFERROR(R28/(P28),"-")</f>
        <v>-</v>
      </c>
      <c r="U28" s="336"/>
      <c r="V28" s="82">
        <v>0</v>
      </c>
      <c r="W28" s="80" t="str">
        <f>IF(P28=0,"-",V28/P28)</f>
        <v>-</v>
      </c>
      <c r="X28" s="335">
        <v>0</v>
      </c>
      <c r="Y28" s="336" t="str">
        <f>IFERROR(X28/P28,"-")</f>
        <v>-</v>
      </c>
      <c r="Z28" s="336" t="str">
        <f>IFERROR(X28/V28,"-")</f>
        <v>-</v>
      </c>
      <c r="AA28" s="330"/>
      <c r="AB28" s="83"/>
      <c r="AC28" s="77"/>
      <c r="AD28" s="92"/>
      <c r="AE28" s="93" t="str">
        <f>IF(P28=0,"",IF(AD28=0,"",(AD28/P28)))</f>
        <v/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 t="str">
        <f>IF(P28=0,"",IF(AM28=0,"",(AM28/P28)))</f>
        <v/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 t="str">
        <f>IF(P28=0,"",IF(AV28=0,"",(AV28/P28)))</f>
        <v/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/>
      <c r="BF28" s="111" t="str">
        <f>IF(P28=0,"",IF(BE28=0,"",(BE28/P28)))</f>
        <v/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/>
      <c r="BO28" s="118" t="str">
        <f>IF(P28=0,"",IF(BN28=0,"",(BN28/P28)))</f>
        <v/>
      </c>
      <c r="BP28" s="119"/>
      <c r="BQ28" s="120" t="str">
        <f>IFERROR(BP28/BN28,"-")</f>
        <v>-</v>
      </c>
      <c r="BR28" s="121"/>
      <c r="BS28" s="122" t="str">
        <f>IFERROR(BR28/BN28,"-")</f>
        <v>-</v>
      </c>
      <c r="BT28" s="123"/>
      <c r="BU28" s="123"/>
      <c r="BV28" s="123"/>
      <c r="BW28" s="124"/>
      <c r="BX28" s="125" t="str">
        <f>IF(P28=0,"",IF(BW28=0,"",(BW28/P28)))</f>
        <v/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/>
      <c r="CG28" s="132" t="str">
        <f>IF(P28=0,"",IF(CF28=0,"",(CF28/P28)))</f>
        <v/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347" t="s">
        <v>139</v>
      </c>
      <c r="C29" s="347"/>
      <c r="D29" s="347" t="s">
        <v>140</v>
      </c>
      <c r="E29" s="347" t="s">
        <v>141</v>
      </c>
      <c r="F29" s="347" t="s">
        <v>66</v>
      </c>
      <c r="G29" s="88"/>
      <c r="H29" s="88" t="s">
        <v>125</v>
      </c>
      <c r="I29" s="88" t="s">
        <v>142</v>
      </c>
      <c r="J29" s="330"/>
      <c r="K29" s="79">
        <v>1</v>
      </c>
      <c r="L29" s="79">
        <v>0</v>
      </c>
      <c r="M29" s="79">
        <v>12</v>
      </c>
      <c r="N29" s="89">
        <v>1</v>
      </c>
      <c r="O29" s="90">
        <v>0</v>
      </c>
      <c r="P29" s="91">
        <f>N29+O29</f>
        <v>1</v>
      </c>
      <c r="Q29" s="80">
        <f>IFERROR(P29/M29,"-")</f>
        <v>0.083333333333333</v>
      </c>
      <c r="R29" s="79">
        <v>0</v>
      </c>
      <c r="S29" s="79">
        <v>0</v>
      </c>
      <c r="T29" s="80">
        <f>IFERROR(R29/(P29),"-")</f>
        <v>0</v>
      </c>
      <c r="U29" s="336"/>
      <c r="V29" s="82">
        <v>0</v>
      </c>
      <c r="W29" s="80">
        <f>IF(P29=0,"-",V29/P29)</f>
        <v>0</v>
      </c>
      <c r="X29" s="335">
        <v>0</v>
      </c>
      <c r="Y29" s="336">
        <f>IFERROR(X29/P29,"-")</f>
        <v>0</v>
      </c>
      <c r="Z29" s="336" t="str">
        <f>IFERROR(X29/V29,"-")</f>
        <v>-</v>
      </c>
      <c r="AA29" s="33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>
        <v>1</v>
      </c>
      <c r="BO29" s="118">
        <f>IF(P29=0,"",IF(BN29=0,"",(BN29/P29)))</f>
        <v>1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/>
      <c r="BX29" s="125">
        <f>IF(P29=0,"",IF(BW29=0,"",(BW29/P29)))</f>
        <v>0</v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347" t="s">
        <v>143</v>
      </c>
      <c r="C30" s="347"/>
      <c r="D30" s="347" t="s">
        <v>90</v>
      </c>
      <c r="E30" s="347" t="s">
        <v>90</v>
      </c>
      <c r="F30" s="347" t="s">
        <v>71</v>
      </c>
      <c r="G30" s="88"/>
      <c r="H30" s="88"/>
      <c r="I30" s="88"/>
      <c r="J30" s="330"/>
      <c r="K30" s="79">
        <v>330</v>
      </c>
      <c r="L30" s="79">
        <v>14</v>
      </c>
      <c r="M30" s="79">
        <v>7</v>
      </c>
      <c r="N30" s="89">
        <v>1</v>
      </c>
      <c r="O30" s="90">
        <v>0</v>
      </c>
      <c r="P30" s="91">
        <f>N30+O30</f>
        <v>1</v>
      </c>
      <c r="Q30" s="80">
        <f>IFERROR(P30/M30,"-")</f>
        <v>0.14285714285714</v>
      </c>
      <c r="R30" s="79">
        <v>0</v>
      </c>
      <c r="S30" s="79">
        <v>0</v>
      </c>
      <c r="T30" s="80">
        <f>IFERROR(R30/(P30),"-")</f>
        <v>0</v>
      </c>
      <c r="U30" s="336"/>
      <c r="V30" s="82">
        <v>0</v>
      </c>
      <c r="W30" s="80">
        <f>IF(P30=0,"-",V30/P30)</f>
        <v>0</v>
      </c>
      <c r="X30" s="335">
        <v>0</v>
      </c>
      <c r="Y30" s="336">
        <f>IFERROR(X30/P30,"-")</f>
        <v>0</v>
      </c>
      <c r="Z30" s="336" t="str">
        <f>IFERROR(X30/V30,"-")</f>
        <v>-</v>
      </c>
      <c r="AA30" s="33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>
        <f>IF(P30=0,"",IF(BE30=0,"",(BE30/P30)))</f>
        <v>0</v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>
        <v>1</v>
      </c>
      <c r="BO30" s="118">
        <f>IF(P30=0,"",IF(BN30=0,"",(BN30/P30)))</f>
        <v>1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/>
      <c r="BX30" s="125">
        <f>IF(P30=0,"",IF(BW30=0,"",(BW30/P30)))</f>
        <v>0</v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347" t="s">
        <v>144</v>
      </c>
      <c r="C31" s="347"/>
      <c r="D31" s="347" t="s">
        <v>128</v>
      </c>
      <c r="E31" s="347" t="s">
        <v>129</v>
      </c>
      <c r="F31" s="347" t="s">
        <v>66</v>
      </c>
      <c r="G31" s="88" t="s">
        <v>145</v>
      </c>
      <c r="H31" s="88" t="s">
        <v>125</v>
      </c>
      <c r="I31" s="88" t="s">
        <v>126</v>
      </c>
      <c r="J31" s="330"/>
      <c r="K31" s="79">
        <v>2</v>
      </c>
      <c r="L31" s="79">
        <v>0</v>
      </c>
      <c r="M31" s="79">
        <v>4</v>
      </c>
      <c r="N31" s="89">
        <v>1</v>
      </c>
      <c r="O31" s="90">
        <v>0</v>
      </c>
      <c r="P31" s="91">
        <f>N31+O31</f>
        <v>1</v>
      </c>
      <c r="Q31" s="80">
        <f>IFERROR(P31/M31,"-")</f>
        <v>0.25</v>
      </c>
      <c r="R31" s="79">
        <v>0</v>
      </c>
      <c r="S31" s="79">
        <v>0</v>
      </c>
      <c r="T31" s="80">
        <f>IFERROR(R31/(P31),"-")</f>
        <v>0</v>
      </c>
      <c r="U31" s="336"/>
      <c r="V31" s="82">
        <v>0</v>
      </c>
      <c r="W31" s="80">
        <f>IF(P31=0,"-",V31/P31)</f>
        <v>0</v>
      </c>
      <c r="X31" s="335">
        <v>0</v>
      </c>
      <c r="Y31" s="336">
        <f>IFERROR(X31/P31,"-")</f>
        <v>0</v>
      </c>
      <c r="Z31" s="336" t="str">
        <f>IFERROR(X31/V31,"-")</f>
        <v>-</v>
      </c>
      <c r="AA31" s="33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/>
      <c r="BF31" s="111">
        <f>IF(P31=0,"",IF(BE31=0,"",(BE31/P31)))</f>
        <v>0</v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/>
      <c r="BO31" s="118">
        <f>IF(P31=0,"",IF(BN31=0,"",(BN31/P31)))</f>
        <v>0</v>
      </c>
      <c r="BP31" s="119"/>
      <c r="BQ31" s="120" t="str">
        <f>IFERROR(BP31/BN31,"-")</f>
        <v>-</v>
      </c>
      <c r="BR31" s="121"/>
      <c r="BS31" s="122" t="str">
        <f>IFERROR(BR31/BN31,"-")</f>
        <v>-</v>
      </c>
      <c r="BT31" s="123"/>
      <c r="BU31" s="123"/>
      <c r="BV31" s="123"/>
      <c r="BW31" s="124">
        <v>1</v>
      </c>
      <c r="BX31" s="125">
        <f>IF(P31=0,"",IF(BW31=0,"",(BW31/P31)))</f>
        <v>1</v>
      </c>
      <c r="BY31" s="126"/>
      <c r="BZ31" s="127">
        <f>IFERROR(BY31/BW31,"-")</f>
        <v>0</v>
      </c>
      <c r="CA31" s="128"/>
      <c r="CB31" s="129">
        <f>IFERROR(CA31/BW31,"-")</f>
        <v>0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347" t="s">
        <v>146</v>
      </c>
      <c r="C32" s="347"/>
      <c r="D32" s="347" t="s">
        <v>147</v>
      </c>
      <c r="E32" s="347" t="s">
        <v>148</v>
      </c>
      <c r="F32" s="347" t="s">
        <v>83</v>
      </c>
      <c r="G32" s="88"/>
      <c r="H32" s="88" t="s">
        <v>125</v>
      </c>
      <c r="I32" s="88" t="s">
        <v>130</v>
      </c>
      <c r="J32" s="330"/>
      <c r="K32" s="79">
        <v>1</v>
      </c>
      <c r="L32" s="79">
        <v>0</v>
      </c>
      <c r="M32" s="79">
        <v>11</v>
      </c>
      <c r="N32" s="89">
        <v>1</v>
      </c>
      <c r="O32" s="90">
        <v>0</v>
      </c>
      <c r="P32" s="91">
        <f>N32+O32</f>
        <v>1</v>
      </c>
      <c r="Q32" s="80">
        <f>IFERROR(P32/M32,"-")</f>
        <v>0.090909090909091</v>
      </c>
      <c r="R32" s="79">
        <v>0</v>
      </c>
      <c r="S32" s="79">
        <v>0</v>
      </c>
      <c r="T32" s="80">
        <f>IFERROR(R32/(P32),"-")</f>
        <v>0</v>
      </c>
      <c r="U32" s="336"/>
      <c r="V32" s="82">
        <v>0</v>
      </c>
      <c r="W32" s="80">
        <f>IF(P32=0,"-",V32/P32)</f>
        <v>0</v>
      </c>
      <c r="X32" s="335">
        <v>0</v>
      </c>
      <c r="Y32" s="336">
        <f>IFERROR(X32/P32,"-")</f>
        <v>0</v>
      </c>
      <c r="Z32" s="336" t="str">
        <f>IFERROR(X32/V32,"-")</f>
        <v>-</v>
      </c>
      <c r="AA32" s="33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>
        <v>1</v>
      </c>
      <c r="AN32" s="99">
        <f>IF(P32=0,"",IF(AM32=0,"",(AM32/P32)))</f>
        <v>1</v>
      </c>
      <c r="AO32" s="98"/>
      <c r="AP32" s="100">
        <f>IFERROR(AO32/AM32,"-")</f>
        <v>0</v>
      </c>
      <c r="AQ32" s="101"/>
      <c r="AR32" s="102">
        <f>IFERROR(AQ32/AM32,"-")</f>
        <v>0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/>
      <c r="BF32" s="111">
        <f>IF(P32=0,"",IF(BE32=0,"",(BE32/P32)))</f>
        <v>0</v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/>
      <c r="BO32" s="118">
        <f>IF(P32=0,"",IF(BN32=0,"",(BN32/P32)))</f>
        <v>0</v>
      </c>
      <c r="BP32" s="119"/>
      <c r="BQ32" s="120" t="str">
        <f>IFERROR(BP32/BN32,"-")</f>
        <v>-</v>
      </c>
      <c r="BR32" s="121"/>
      <c r="BS32" s="122" t="str">
        <f>IFERROR(BR32/BN32,"-")</f>
        <v>-</v>
      </c>
      <c r="BT32" s="123"/>
      <c r="BU32" s="123"/>
      <c r="BV32" s="123"/>
      <c r="BW32" s="124"/>
      <c r="BX32" s="125">
        <f>IF(P32=0,"",IF(BW32=0,"",(BW32/P32)))</f>
        <v>0</v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347" t="s">
        <v>149</v>
      </c>
      <c r="C33" s="347"/>
      <c r="D33" s="347" t="s">
        <v>150</v>
      </c>
      <c r="E33" s="347" t="s">
        <v>151</v>
      </c>
      <c r="F33" s="347" t="s">
        <v>102</v>
      </c>
      <c r="G33" s="88"/>
      <c r="H33" s="88" t="s">
        <v>125</v>
      </c>
      <c r="I33" s="88" t="s">
        <v>134</v>
      </c>
      <c r="J33" s="330"/>
      <c r="K33" s="79">
        <v>1</v>
      </c>
      <c r="L33" s="79">
        <v>0</v>
      </c>
      <c r="M33" s="79">
        <v>23</v>
      </c>
      <c r="N33" s="89">
        <v>0</v>
      </c>
      <c r="O33" s="90">
        <v>0</v>
      </c>
      <c r="P33" s="91">
        <f>N33+O33</f>
        <v>0</v>
      </c>
      <c r="Q33" s="80">
        <f>IFERROR(P33/M33,"-")</f>
        <v>0</v>
      </c>
      <c r="R33" s="79">
        <v>0</v>
      </c>
      <c r="S33" s="79">
        <v>0</v>
      </c>
      <c r="T33" s="80" t="str">
        <f>IFERROR(R33/(P33),"-")</f>
        <v>-</v>
      </c>
      <c r="U33" s="336"/>
      <c r="V33" s="82">
        <v>0</v>
      </c>
      <c r="W33" s="80" t="str">
        <f>IF(P33=0,"-",V33/P33)</f>
        <v>-</v>
      </c>
      <c r="X33" s="335">
        <v>0</v>
      </c>
      <c r="Y33" s="336" t="str">
        <f>IFERROR(X33/P33,"-")</f>
        <v>-</v>
      </c>
      <c r="Z33" s="336" t="str">
        <f>IFERROR(X33/V33,"-")</f>
        <v>-</v>
      </c>
      <c r="AA33" s="330"/>
      <c r="AB33" s="83"/>
      <c r="AC33" s="77"/>
      <c r="AD33" s="92"/>
      <c r="AE33" s="93" t="str">
        <f>IF(P33=0,"",IF(AD33=0,"",(AD33/P33)))</f>
        <v/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 t="str">
        <f>IF(P33=0,"",IF(AM33=0,"",(AM33/P33)))</f>
        <v/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 t="str">
        <f>IF(P33=0,"",IF(AV33=0,"",(AV33/P33)))</f>
        <v/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/>
      <c r="BF33" s="111" t="str">
        <f>IF(P33=0,"",IF(BE33=0,"",(BE33/P33)))</f>
        <v/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/>
      <c r="BO33" s="118" t="str">
        <f>IF(P33=0,"",IF(BN33=0,"",(BN33/P33)))</f>
        <v/>
      </c>
      <c r="BP33" s="119"/>
      <c r="BQ33" s="120" t="str">
        <f>IFERROR(BP33/BN33,"-")</f>
        <v>-</v>
      </c>
      <c r="BR33" s="121"/>
      <c r="BS33" s="122" t="str">
        <f>IFERROR(BR33/BN33,"-")</f>
        <v>-</v>
      </c>
      <c r="BT33" s="123"/>
      <c r="BU33" s="123"/>
      <c r="BV33" s="123"/>
      <c r="BW33" s="124"/>
      <c r="BX33" s="125" t="str">
        <f>IF(P33=0,"",IF(BW33=0,"",(BW33/P33)))</f>
        <v/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/>
      <c r="CG33" s="132" t="str">
        <f>IF(P33=0,"",IF(CF33=0,"",(CF33/P33)))</f>
        <v/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347" t="s">
        <v>152</v>
      </c>
      <c r="C34" s="347"/>
      <c r="D34" s="347" t="s">
        <v>136</v>
      </c>
      <c r="E34" s="347" t="s">
        <v>137</v>
      </c>
      <c r="F34" s="347" t="s">
        <v>87</v>
      </c>
      <c r="G34" s="88"/>
      <c r="H34" s="88" t="s">
        <v>125</v>
      </c>
      <c r="I34" s="88" t="s">
        <v>138</v>
      </c>
      <c r="J34" s="330"/>
      <c r="K34" s="79">
        <v>1</v>
      </c>
      <c r="L34" s="79">
        <v>0</v>
      </c>
      <c r="M34" s="79">
        <v>12</v>
      </c>
      <c r="N34" s="89">
        <v>1</v>
      </c>
      <c r="O34" s="90">
        <v>0</v>
      </c>
      <c r="P34" s="91">
        <f>N34+O34</f>
        <v>1</v>
      </c>
      <c r="Q34" s="80">
        <f>IFERROR(P34/M34,"-")</f>
        <v>0.083333333333333</v>
      </c>
      <c r="R34" s="79">
        <v>0</v>
      </c>
      <c r="S34" s="79">
        <v>0</v>
      </c>
      <c r="T34" s="80">
        <f>IFERROR(R34/(P34),"-")</f>
        <v>0</v>
      </c>
      <c r="U34" s="336"/>
      <c r="V34" s="82">
        <v>0</v>
      </c>
      <c r="W34" s="80">
        <f>IF(P34=0,"-",V34/P34)</f>
        <v>0</v>
      </c>
      <c r="X34" s="335">
        <v>0</v>
      </c>
      <c r="Y34" s="336">
        <f>IFERROR(X34/P34,"-")</f>
        <v>0</v>
      </c>
      <c r="Z34" s="336" t="str">
        <f>IFERROR(X34/V34,"-")</f>
        <v>-</v>
      </c>
      <c r="AA34" s="33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/>
      <c r="BO34" s="118">
        <f>IF(P34=0,"",IF(BN34=0,"",(BN34/P34)))</f>
        <v>0</v>
      </c>
      <c r="BP34" s="119"/>
      <c r="BQ34" s="120" t="str">
        <f>IFERROR(BP34/BN34,"-")</f>
        <v>-</v>
      </c>
      <c r="BR34" s="121"/>
      <c r="BS34" s="122" t="str">
        <f>IFERROR(BR34/BN34,"-")</f>
        <v>-</v>
      </c>
      <c r="BT34" s="123"/>
      <c r="BU34" s="123"/>
      <c r="BV34" s="123"/>
      <c r="BW34" s="124">
        <v>1</v>
      </c>
      <c r="BX34" s="125">
        <f>IF(P34=0,"",IF(BW34=0,"",(BW34/P34)))</f>
        <v>1</v>
      </c>
      <c r="BY34" s="126"/>
      <c r="BZ34" s="127">
        <f>IFERROR(BY34/BW34,"-")</f>
        <v>0</v>
      </c>
      <c r="CA34" s="128"/>
      <c r="CB34" s="129">
        <f>IFERROR(CA34/BW34,"-")</f>
        <v>0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347" t="s">
        <v>153</v>
      </c>
      <c r="C35" s="347"/>
      <c r="D35" s="347" t="s">
        <v>154</v>
      </c>
      <c r="E35" s="347" t="s">
        <v>155</v>
      </c>
      <c r="F35" s="347" t="s">
        <v>66</v>
      </c>
      <c r="G35" s="88"/>
      <c r="H35" s="88" t="s">
        <v>125</v>
      </c>
      <c r="I35" s="88" t="s">
        <v>142</v>
      </c>
      <c r="J35" s="330"/>
      <c r="K35" s="79">
        <v>4</v>
      </c>
      <c r="L35" s="79">
        <v>0</v>
      </c>
      <c r="M35" s="79">
        <v>15</v>
      </c>
      <c r="N35" s="89">
        <v>0</v>
      </c>
      <c r="O35" s="90">
        <v>0</v>
      </c>
      <c r="P35" s="91">
        <f>N35+O35</f>
        <v>0</v>
      </c>
      <c r="Q35" s="80">
        <f>IFERROR(P35/M35,"-")</f>
        <v>0</v>
      </c>
      <c r="R35" s="79">
        <v>0</v>
      </c>
      <c r="S35" s="79">
        <v>0</v>
      </c>
      <c r="T35" s="80" t="str">
        <f>IFERROR(R35/(P35),"-")</f>
        <v>-</v>
      </c>
      <c r="U35" s="336"/>
      <c r="V35" s="82">
        <v>0</v>
      </c>
      <c r="W35" s="80" t="str">
        <f>IF(P35=0,"-",V35/P35)</f>
        <v>-</v>
      </c>
      <c r="X35" s="335">
        <v>0</v>
      </c>
      <c r="Y35" s="336" t="str">
        <f>IFERROR(X35/P35,"-")</f>
        <v>-</v>
      </c>
      <c r="Z35" s="336" t="str">
        <f>IFERROR(X35/V35,"-")</f>
        <v>-</v>
      </c>
      <c r="AA35" s="330"/>
      <c r="AB35" s="83"/>
      <c r="AC35" s="77"/>
      <c r="AD35" s="92"/>
      <c r="AE35" s="93" t="str">
        <f>IF(P35=0,"",IF(AD35=0,"",(AD35/P35)))</f>
        <v/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 t="str">
        <f>IF(P35=0,"",IF(AM35=0,"",(AM35/P35)))</f>
        <v/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 t="str">
        <f>IF(P35=0,"",IF(AV35=0,"",(AV35/P35)))</f>
        <v/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/>
      <c r="BF35" s="111" t="str">
        <f>IF(P35=0,"",IF(BE35=0,"",(BE35/P35)))</f>
        <v/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/>
      <c r="BO35" s="118" t="str">
        <f>IF(P35=0,"",IF(BN35=0,"",(BN35/P35)))</f>
        <v/>
      </c>
      <c r="BP35" s="119"/>
      <c r="BQ35" s="120" t="str">
        <f>IFERROR(BP35/BN35,"-")</f>
        <v>-</v>
      </c>
      <c r="BR35" s="121"/>
      <c r="BS35" s="122" t="str">
        <f>IFERROR(BR35/BN35,"-")</f>
        <v>-</v>
      </c>
      <c r="BT35" s="123"/>
      <c r="BU35" s="123"/>
      <c r="BV35" s="123"/>
      <c r="BW35" s="124"/>
      <c r="BX35" s="125" t="str">
        <f>IF(P35=0,"",IF(BW35=0,"",(BW35/P35)))</f>
        <v/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 t="str">
        <f>IF(P35=0,"",IF(CF35=0,"",(CF35/P35)))</f>
        <v/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0</v>
      </c>
      <c r="CP35" s="139">
        <v>0</v>
      </c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347" t="s">
        <v>156</v>
      </c>
      <c r="C36" s="347"/>
      <c r="D36" s="347" t="s">
        <v>90</v>
      </c>
      <c r="E36" s="347" t="s">
        <v>90</v>
      </c>
      <c r="F36" s="347" t="s">
        <v>71</v>
      </c>
      <c r="G36" s="88"/>
      <c r="H36" s="88"/>
      <c r="I36" s="88"/>
      <c r="J36" s="330"/>
      <c r="K36" s="79">
        <v>38</v>
      </c>
      <c r="L36" s="79">
        <v>23</v>
      </c>
      <c r="M36" s="79">
        <v>32</v>
      </c>
      <c r="N36" s="89">
        <v>6</v>
      </c>
      <c r="O36" s="90">
        <v>0</v>
      </c>
      <c r="P36" s="91">
        <f>N36+O36</f>
        <v>6</v>
      </c>
      <c r="Q36" s="80">
        <f>IFERROR(P36/M36,"-")</f>
        <v>0.1875</v>
      </c>
      <c r="R36" s="79">
        <v>0</v>
      </c>
      <c r="S36" s="79">
        <v>1</v>
      </c>
      <c r="T36" s="80">
        <f>IFERROR(R36/(P36),"-")</f>
        <v>0</v>
      </c>
      <c r="U36" s="336"/>
      <c r="V36" s="82">
        <v>0</v>
      </c>
      <c r="W36" s="80">
        <f>IF(P36=0,"-",V36/P36)</f>
        <v>0</v>
      </c>
      <c r="X36" s="335">
        <v>0</v>
      </c>
      <c r="Y36" s="336">
        <f>IFERROR(X36/P36,"-")</f>
        <v>0</v>
      </c>
      <c r="Z36" s="336" t="str">
        <f>IFERROR(X36/V36,"-")</f>
        <v>-</v>
      </c>
      <c r="AA36" s="33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>
        <v>1</v>
      </c>
      <c r="AN36" s="99">
        <f>IF(P36=0,"",IF(AM36=0,"",(AM36/P36)))</f>
        <v>0.16666666666667</v>
      </c>
      <c r="AO36" s="98"/>
      <c r="AP36" s="100">
        <f>IFERROR(AO36/AM36,"-")</f>
        <v>0</v>
      </c>
      <c r="AQ36" s="101"/>
      <c r="AR36" s="102">
        <f>IFERROR(AQ36/AM36,"-")</f>
        <v>0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/>
      <c r="BF36" s="111">
        <f>IF(P36=0,"",IF(BE36=0,"",(BE36/P36)))</f>
        <v>0</v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>
        <v>2</v>
      </c>
      <c r="BO36" s="118">
        <f>IF(P36=0,"",IF(BN36=0,"",(BN36/P36)))</f>
        <v>0.33333333333333</v>
      </c>
      <c r="BP36" s="119"/>
      <c r="BQ36" s="120">
        <f>IFERROR(BP36/BN36,"-")</f>
        <v>0</v>
      </c>
      <c r="BR36" s="121"/>
      <c r="BS36" s="122">
        <f>IFERROR(BR36/BN36,"-")</f>
        <v>0</v>
      </c>
      <c r="BT36" s="123"/>
      <c r="BU36" s="123"/>
      <c r="BV36" s="123"/>
      <c r="BW36" s="124">
        <v>3</v>
      </c>
      <c r="BX36" s="125">
        <f>IF(P36=0,"",IF(BW36=0,"",(BW36/P36)))</f>
        <v>0.5</v>
      </c>
      <c r="BY36" s="126"/>
      <c r="BZ36" s="127">
        <f>IFERROR(BY36/BW36,"-")</f>
        <v>0</v>
      </c>
      <c r="CA36" s="128"/>
      <c r="CB36" s="129">
        <f>IFERROR(CA36/BW36,"-")</f>
        <v>0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347" t="s">
        <v>157</v>
      </c>
      <c r="C37" s="347"/>
      <c r="D37" s="347" t="s">
        <v>158</v>
      </c>
      <c r="E37" s="347" t="s">
        <v>159</v>
      </c>
      <c r="F37" s="347" t="s">
        <v>66</v>
      </c>
      <c r="G37" s="88" t="s">
        <v>160</v>
      </c>
      <c r="H37" s="88" t="s">
        <v>125</v>
      </c>
      <c r="I37" s="88" t="s">
        <v>126</v>
      </c>
      <c r="J37" s="330"/>
      <c r="K37" s="79">
        <v>0</v>
      </c>
      <c r="L37" s="79">
        <v>0</v>
      </c>
      <c r="M37" s="79">
        <v>6</v>
      </c>
      <c r="N37" s="89">
        <v>0</v>
      </c>
      <c r="O37" s="90">
        <v>0</v>
      </c>
      <c r="P37" s="91">
        <f>N37+O37</f>
        <v>0</v>
      </c>
      <c r="Q37" s="80">
        <f>IFERROR(P37/M37,"-")</f>
        <v>0</v>
      </c>
      <c r="R37" s="79">
        <v>0</v>
      </c>
      <c r="S37" s="79">
        <v>0</v>
      </c>
      <c r="T37" s="80" t="str">
        <f>IFERROR(R37/(P37),"-")</f>
        <v>-</v>
      </c>
      <c r="U37" s="336"/>
      <c r="V37" s="82">
        <v>0</v>
      </c>
      <c r="W37" s="80" t="str">
        <f>IF(P37=0,"-",V37/P37)</f>
        <v>-</v>
      </c>
      <c r="X37" s="335">
        <v>0</v>
      </c>
      <c r="Y37" s="336" t="str">
        <f>IFERROR(X37/P37,"-")</f>
        <v>-</v>
      </c>
      <c r="Z37" s="336" t="str">
        <f>IFERROR(X37/V37,"-")</f>
        <v>-</v>
      </c>
      <c r="AA37" s="330"/>
      <c r="AB37" s="83"/>
      <c r="AC37" s="77"/>
      <c r="AD37" s="92"/>
      <c r="AE37" s="93" t="str">
        <f>IF(P37=0,"",IF(AD37=0,"",(AD37/P37)))</f>
        <v/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 t="str">
        <f>IF(P37=0,"",IF(AM37=0,"",(AM37/P37)))</f>
        <v/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 t="str">
        <f>IF(P37=0,"",IF(AV37=0,"",(AV37/P37)))</f>
        <v/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/>
      <c r="BF37" s="111" t="str">
        <f>IF(P37=0,"",IF(BE37=0,"",(BE37/P37)))</f>
        <v/>
      </c>
      <c r="BG37" s="110"/>
      <c r="BH37" s="112" t="str">
        <f>IFERROR(BG37/BE37,"-")</f>
        <v>-</v>
      </c>
      <c r="BI37" s="113"/>
      <c r="BJ37" s="114" t="str">
        <f>IFERROR(BI37/BE37,"-")</f>
        <v>-</v>
      </c>
      <c r="BK37" s="115"/>
      <c r="BL37" s="115"/>
      <c r="BM37" s="115"/>
      <c r="BN37" s="117"/>
      <c r="BO37" s="118" t="str">
        <f>IF(P37=0,"",IF(BN37=0,"",(BN37/P37)))</f>
        <v/>
      </c>
      <c r="BP37" s="119"/>
      <c r="BQ37" s="120" t="str">
        <f>IFERROR(BP37/BN37,"-")</f>
        <v>-</v>
      </c>
      <c r="BR37" s="121"/>
      <c r="BS37" s="122" t="str">
        <f>IFERROR(BR37/BN37,"-")</f>
        <v>-</v>
      </c>
      <c r="BT37" s="123"/>
      <c r="BU37" s="123"/>
      <c r="BV37" s="123"/>
      <c r="BW37" s="124"/>
      <c r="BX37" s="125" t="str">
        <f>IF(P37=0,"",IF(BW37=0,"",(BW37/P37)))</f>
        <v/>
      </c>
      <c r="BY37" s="126"/>
      <c r="BZ37" s="127" t="str">
        <f>IFERROR(BY37/BW37,"-")</f>
        <v>-</v>
      </c>
      <c r="CA37" s="128"/>
      <c r="CB37" s="129" t="str">
        <f>IFERROR(CA37/BW37,"-")</f>
        <v>-</v>
      </c>
      <c r="CC37" s="130"/>
      <c r="CD37" s="130"/>
      <c r="CE37" s="130"/>
      <c r="CF37" s="131"/>
      <c r="CG37" s="132" t="str">
        <f>IF(P37=0,"",IF(CF37=0,"",(CF37/P37)))</f>
        <v/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0</v>
      </c>
      <c r="CP37" s="139">
        <v>0</v>
      </c>
      <c r="CQ37" s="139"/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347" t="s">
        <v>161</v>
      </c>
      <c r="C38" s="347"/>
      <c r="D38" s="347" t="s">
        <v>122</v>
      </c>
      <c r="E38" s="347" t="s">
        <v>123</v>
      </c>
      <c r="F38" s="347" t="s">
        <v>83</v>
      </c>
      <c r="G38" s="88"/>
      <c r="H38" s="88" t="s">
        <v>125</v>
      </c>
      <c r="I38" s="88" t="s">
        <v>130</v>
      </c>
      <c r="J38" s="330"/>
      <c r="K38" s="79">
        <v>2</v>
      </c>
      <c r="L38" s="79">
        <v>0</v>
      </c>
      <c r="M38" s="79">
        <v>7</v>
      </c>
      <c r="N38" s="89">
        <v>1</v>
      </c>
      <c r="O38" s="90">
        <v>0</v>
      </c>
      <c r="P38" s="91">
        <f>N38+O38</f>
        <v>1</v>
      </c>
      <c r="Q38" s="80">
        <f>IFERROR(P38/M38,"-")</f>
        <v>0.14285714285714</v>
      </c>
      <c r="R38" s="79">
        <v>0</v>
      </c>
      <c r="S38" s="79">
        <v>0</v>
      </c>
      <c r="T38" s="80">
        <f>IFERROR(R38/(P38),"-")</f>
        <v>0</v>
      </c>
      <c r="U38" s="336"/>
      <c r="V38" s="82">
        <v>0</v>
      </c>
      <c r="W38" s="80">
        <f>IF(P38=0,"-",V38/P38)</f>
        <v>0</v>
      </c>
      <c r="X38" s="335">
        <v>0</v>
      </c>
      <c r="Y38" s="336">
        <f>IFERROR(X38/P38,"-")</f>
        <v>0</v>
      </c>
      <c r="Z38" s="336" t="str">
        <f>IFERROR(X38/V38,"-")</f>
        <v>-</v>
      </c>
      <c r="AA38" s="330"/>
      <c r="AB38" s="83"/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/>
      <c r="BF38" s="111">
        <f>IF(P38=0,"",IF(BE38=0,"",(BE38/P38)))</f>
        <v>0</v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>
        <v>1</v>
      </c>
      <c r="BO38" s="118">
        <f>IF(P38=0,"",IF(BN38=0,"",(BN38/P38)))</f>
        <v>1</v>
      </c>
      <c r="BP38" s="119"/>
      <c r="BQ38" s="120">
        <f>IFERROR(BP38/BN38,"-")</f>
        <v>0</v>
      </c>
      <c r="BR38" s="121"/>
      <c r="BS38" s="122">
        <f>IFERROR(BR38/BN38,"-")</f>
        <v>0</v>
      </c>
      <c r="BT38" s="123"/>
      <c r="BU38" s="123"/>
      <c r="BV38" s="123"/>
      <c r="BW38" s="124"/>
      <c r="BX38" s="125">
        <f>IF(P38=0,"",IF(BW38=0,"",(BW38/P38)))</f>
        <v>0</v>
      </c>
      <c r="BY38" s="126"/>
      <c r="BZ38" s="127" t="str">
        <f>IFERROR(BY38/BW38,"-")</f>
        <v>-</v>
      </c>
      <c r="CA38" s="128"/>
      <c r="CB38" s="129" t="str">
        <f>IFERROR(CA38/BW38,"-")</f>
        <v>-</v>
      </c>
      <c r="CC38" s="130"/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0</v>
      </c>
      <c r="CP38" s="139">
        <v>0</v>
      </c>
      <c r="CQ38" s="139"/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347" t="s">
        <v>162</v>
      </c>
      <c r="C39" s="347"/>
      <c r="D39" s="347" t="s">
        <v>132</v>
      </c>
      <c r="E39" s="347" t="s">
        <v>133</v>
      </c>
      <c r="F39" s="347" t="s">
        <v>102</v>
      </c>
      <c r="G39" s="88"/>
      <c r="H39" s="88" t="s">
        <v>125</v>
      </c>
      <c r="I39" s="88" t="s">
        <v>134</v>
      </c>
      <c r="J39" s="330"/>
      <c r="K39" s="79">
        <v>3</v>
      </c>
      <c r="L39" s="79">
        <v>0</v>
      </c>
      <c r="M39" s="79">
        <v>22</v>
      </c>
      <c r="N39" s="89">
        <v>3</v>
      </c>
      <c r="O39" s="90">
        <v>0</v>
      </c>
      <c r="P39" s="91">
        <f>N39+O39</f>
        <v>3</v>
      </c>
      <c r="Q39" s="80">
        <f>IFERROR(P39/M39,"-")</f>
        <v>0.13636363636364</v>
      </c>
      <c r="R39" s="79">
        <v>0</v>
      </c>
      <c r="S39" s="79">
        <v>2</v>
      </c>
      <c r="T39" s="80">
        <f>IFERROR(R39/(P39),"-")</f>
        <v>0</v>
      </c>
      <c r="U39" s="336"/>
      <c r="V39" s="82">
        <v>1</v>
      </c>
      <c r="W39" s="80">
        <f>IF(P39=0,"-",V39/P39)</f>
        <v>0.33333333333333</v>
      </c>
      <c r="X39" s="335">
        <v>1000</v>
      </c>
      <c r="Y39" s="336">
        <f>IFERROR(X39/P39,"-")</f>
        <v>333.33333333333</v>
      </c>
      <c r="Z39" s="336">
        <f>IFERROR(X39/V39,"-")</f>
        <v>1000</v>
      </c>
      <c r="AA39" s="33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>
        <v>1</v>
      </c>
      <c r="BF39" s="111">
        <f>IF(P39=0,"",IF(BE39=0,"",(BE39/P39)))</f>
        <v>0.33333333333333</v>
      </c>
      <c r="BG39" s="110">
        <v>1</v>
      </c>
      <c r="BH39" s="112">
        <f>IFERROR(BG39/BE39,"-")</f>
        <v>1</v>
      </c>
      <c r="BI39" s="113">
        <v>1000</v>
      </c>
      <c r="BJ39" s="114">
        <f>IFERROR(BI39/BE39,"-")</f>
        <v>1000</v>
      </c>
      <c r="BK39" s="115">
        <v>1</v>
      </c>
      <c r="BL39" s="115"/>
      <c r="BM39" s="115"/>
      <c r="BN39" s="117">
        <v>1</v>
      </c>
      <c r="BO39" s="118">
        <f>IF(P39=0,"",IF(BN39=0,"",(BN39/P39)))</f>
        <v>0.33333333333333</v>
      </c>
      <c r="BP39" s="119"/>
      <c r="BQ39" s="120">
        <f>IFERROR(BP39/BN39,"-")</f>
        <v>0</v>
      </c>
      <c r="BR39" s="121"/>
      <c r="BS39" s="122">
        <f>IFERROR(BR39/BN39,"-")</f>
        <v>0</v>
      </c>
      <c r="BT39" s="123"/>
      <c r="BU39" s="123"/>
      <c r="BV39" s="123"/>
      <c r="BW39" s="124">
        <v>1</v>
      </c>
      <c r="BX39" s="125">
        <f>IF(P39=0,"",IF(BW39=0,"",(BW39/P39)))</f>
        <v>0.33333333333333</v>
      </c>
      <c r="BY39" s="126"/>
      <c r="BZ39" s="127">
        <f>IFERROR(BY39/BW39,"-")</f>
        <v>0</v>
      </c>
      <c r="CA39" s="128"/>
      <c r="CB39" s="129">
        <f>IFERROR(CA39/BW39,"-")</f>
        <v>0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1</v>
      </c>
      <c r="CP39" s="139">
        <v>1000</v>
      </c>
      <c r="CQ39" s="139">
        <v>1000</v>
      </c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347" t="s">
        <v>163</v>
      </c>
      <c r="C40" s="347"/>
      <c r="D40" s="347" t="s">
        <v>136</v>
      </c>
      <c r="E40" s="347" t="s">
        <v>137</v>
      </c>
      <c r="F40" s="347" t="s">
        <v>87</v>
      </c>
      <c r="G40" s="88"/>
      <c r="H40" s="88" t="s">
        <v>125</v>
      </c>
      <c r="I40" s="88" t="s">
        <v>138</v>
      </c>
      <c r="J40" s="330"/>
      <c r="K40" s="79">
        <v>3</v>
      </c>
      <c r="L40" s="79">
        <v>0</v>
      </c>
      <c r="M40" s="79">
        <v>32</v>
      </c>
      <c r="N40" s="89">
        <v>1</v>
      </c>
      <c r="O40" s="90">
        <v>0</v>
      </c>
      <c r="P40" s="91">
        <f>N40+O40</f>
        <v>1</v>
      </c>
      <c r="Q40" s="80">
        <f>IFERROR(P40/M40,"-")</f>
        <v>0.03125</v>
      </c>
      <c r="R40" s="79">
        <v>0</v>
      </c>
      <c r="S40" s="79">
        <v>1</v>
      </c>
      <c r="T40" s="80">
        <f>IFERROR(R40/(P40),"-")</f>
        <v>0</v>
      </c>
      <c r="U40" s="336"/>
      <c r="V40" s="82">
        <v>0</v>
      </c>
      <c r="W40" s="80">
        <f>IF(P40=0,"-",V40/P40)</f>
        <v>0</v>
      </c>
      <c r="X40" s="335">
        <v>0</v>
      </c>
      <c r="Y40" s="336">
        <f>IFERROR(X40/P40,"-")</f>
        <v>0</v>
      </c>
      <c r="Z40" s="336" t="str">
        <f>IFERROR(X40/V40,"-")</f>
        <v>-</v>
      </c>
      <c r="AA40" s="33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/>
      <c r="BF40" s="111">
        <f>IF(P40=0,"",IF(BE40=0,"",(BE40/P40)))</f>
        <v>0</v>
      </c>
      <c r="BG40" s="110"/>
      <c r="BH40" s="112" t="str">
        <f>IFERROR(BG40/BE40,"-")</f>
        <v>-</v>
      </c>
      <c r="BI40" s="113"/>
      <c r="BJ40" s="114" t="str">
        <f>IFERROR(BI40/BE40,"-")</f>
        <v>-</v>
      </c>
      <c r="BK40" s="115"/>
      <c r="BL40" s="115"/>
      <c r="BM40" s="115"/>
      <c r="BN40" s="117">
        <v>1</v>
      </c>
      <c r="BO40" s="118">
        <f>IF(P40=0,"",IF(BN40=0,"",(BN40/P40)))</f>
        <v>1</v>
      </c>
      <c r="BP40" s="119"/>
      <c r="BQ40" s="120">
        <f>IFERROR(BP40/BN40,"-")</f>
        <v>0</v>
      </c>
      <c r="BR40" s="121"/>
      <c r="BS40" s="122">
        <f>IFERROR(BR40/BN40,"-")</f>
        <v>0</v>
      </c>
      <c r="BT40" s="123"/>
      <c r="BU40" s="123"/>
      <c r="BV40" s="123"/>
      <c r="BW40" s="124"/>
      <c r="BX40" s="125">
        <f>IF(P40=0,"",IF(BW40=0,"",(BW40/P40)))</f>
        <v>0</v>
      </c>
      <c r="BY40" s="126"/>
      <c r="BZ40" s="127" t="str">
        <f>IFERROR(BY40/BW40,"-")</f>
        <v>-</v>
      </c>
      <c r="CA40" s="128"/>
      <c r="CB40" s="129" t="str">
        <f>IFERROR(CA40/BW40,"-")</f>
        <v>-</v>
      </c>
      <c r="CC40" s="130"/>
      <c r="CD40" s="130"/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0</v>
      </c>
      <c r="CP40" s="139">
        <v>0</v>
      </c>
      <c r="CQ40" s="139"/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347" t="s">
        <v>164</v>
      </c>
      <c r="C41" s="347"/>
      <c r="D41" s="347" t="s">
        <v>154</v>
      </c>
      <c r="E41" s="347" t="s">
        <v>155</v>
      </c>
      <c r="F41" s="347" t="s">
        <v>66</v>
      </c>
      <c r="G41" s="88"/>
      <c r="H41" s="88" t="s">
        <v>125</v>
      </c>
      <c r="I41" s="88" t="s">
        <v>142</v>
      </c>
      <c r="J41" s="330"/>
      <c r="K41" s="79">
        <v>2</v>
      </c>
      <c r="L41" s="79">
        <v>0</v>
      </c>
      <c r="M41" s="79">
        <v>21</v>
      </c>
      <c r="N41" s="89">
        <v>1</v>
      </c>
      <c r="O41" s="90">
        <v>0</v>
      </c>
      <c r="P41" s="91">
        <f>N41+O41</f>
        <v>1</v>
      </c>
      <c r="Q41" s="80">
        <f>IFERROR(P41/M41,"-")</f>
        <v>0.047619047619048</v>
      </c>
      <c r="R41" s="79">
        <v>0</v>
      </c>
      <c r="S41" s="79">
        <v>0</v>
      </c>
      <c r="T41" s="80">
        <f>IFERROR(R41/(P41),"-")</f>
        <v>0</v>
      </c>
      <c r="U41" s="336"/>
      <c r="V41" s="82">
        <v>0</v>
      </c>
      <c r="W41" s="80">
        <f>IF(P41=0,"-",V41/P41)</f>
        <v>0</v>
      </c>
      <c r="X41" s="335">
        <v>0</v>
      </c>
      <c r="Y41" s="336">
        <f>IFERROR(X41/P41,"-")</f>
        <v>0</v>
      </c>
      <c r="Z41" s="336" t="str">
        <f>IFERROR(X41/V41,"-")</f>
        <v>-</v>
      </c>
      <c r="AA41" s="33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>
        <v>1</v>
      </c>
      <c r="AW41" s="105">
        <f>IF(P41=0,"",IF(AV41=0,"",(AV41/P41)))</f>
        <v>1</v>
      </c>
      <c r="AX41" s="104"/>
      <c r="AY41" s="106">
        <f>IFERROR(AX41/AV41,"-")</f>
        <v>0</v>
      </c>
      <c r="AZ41" s="107"/>
      <c r="BA41" s="108">
        <f>IFERROR(AZ41/AV41,"-")</f>
        <v>0</v>
      </c>
      <c r="BB41" s="109"/>
      <c r="BC41" s="109"/>
      <c r="BD41" s="109"/>
      <c r="BE41" s="110"/>
      <c r="BF41" s="111">
        <f>IF(P41=0,"",IF(BE41=0,"",(BE41/P41)))</f>
        <v>0</v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/>
      <c r="BO41" s="118">
        <f>IF(P41=0,"",IF(BN41=0,"",(BN41/P41)))</f>
        <v>0</v>
      </c>
      <c r="BP41" s="119"/>
      <c r="BQ41" s="120" t="str">
        <f>IFERROR(BP41/BN41,"-")</f>
        <v>-</v>
      </c>
      <c r="BR41" s="121"/>
      <c r="BS41" s="122" t="str">
        <f>IFERROR(BR41/BN41,"-")</f>
        <v>-</v>
      </c>
      <c r="BT41" s="123"/>
      <c r="BU41" s="123"/>
      <c r="BV41" s="123"/>
      <c r="BW41" s="124"/>
      <c r="BX41" s="125">
        <f>IF(P41=0,"",IF(BW41=0,"",(BW41/P41)))</f>
        <v>0</v>
      </c>
      <c r="BY41" s="126"/>
      <c r="BZ41" s="127" t="str">
        <f>IFERROR(BY41/BW41,"-")</f>
        <v>-</v>
      </c>
      <c r="CA41" s="128"/>
      <c r="CB41" s="129" t="str">
        <f>IFERROR(CA41/BW41,"-")</f>
        <v>-</v>
      </c>
      <c r="CC41" s="130"/>
      <c r="CD41" s="130"/>
      <c r="CE41" s="130"/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0</v>
      </c>
      <c r="CP41" s="139">
        <v>0</v>
      </c>
      <c r="CQ41" s="139"/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347" t="s">
        <v>165</v>
      </c>
      <c r="C42" s="347"/>
      <c r="D42" s="347" t="s">
        <v>90</v>
      </c>
      <c r="E42" s="347" t="s">
        <v>90</v>
      </c>
      <c r="F42" s="347" t="s">
        <v>71</v>
      </c>
      <c r="G42" s="88"/>
      <c r="H42" s="88"/>
      <c r="I42" s="88"/>
      <c r="J42" s="330"/>
      <c r="K42" s="79">
        <v>23</v>
      </c>
      <c r="L42" s="79">
        <v>12</v>
      </c>
      <c r="M42" s="79">
        <v>0</v>
      </c>
      <c r="N42" s="89">
        <v>0</v>
      </c>
      <c r="O42" s="90">
        <v>0</v>
      </c>
      <c r="P42" s="91">
        <f>N42+O42</f>
        <v>0</v>
      </c>
      <c r="Q42" s="80" t="str">
        <f>IFERROR(P42/M42,"-")</f>
        <v>-</v>
      </c>
      <c r="R42" s="79">
        <v>0</v>
      </c>
      <c r="S42" s="79">
        <v>0</v>
      </c>
      <c r="T42" s="80" t="str">
        <f>IFERROR(R42/(P42),"-")</f>
        <v>-</v>
      </c>
      <c r="U42" s="336"/>
      <c r="V42" s="82">
        <v>0</v>
      </c>
      <c r="W42" s="80" t="str">
        <f>IF(P42=0,"-",V42/P42)</f>
        <v>-</v>
      </c>
      <c r="X42" s="335">
        <v>0</v>
      </c>
      <c r="Y42" s="336" t="str">
        <f>IFERROR(X42/P42,"-")</f>
        <v>-</v>
      </c>
      <c r="Z42" s="336" t="str">
        <f>IFERROR(X42/V42,"-")</f>
        <v>-</v>
      </c>
      <c r="AA42" s="330"/>
      <c r="AB42" s="83"/>
      <c r="AC42" s="77"/>
      <c r="AD42" s="92"/>
      <c r="AE42" s="93" t="str">
        <f>IF(P42=0,"",IF(AD42=0,"",(AD42/P42)))</f>
        <v/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 t="str">
        <f>IF(P42=0,"",IF(AM42=0,"",(AM42/P42)))</f>
        <v/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 t="str">
        <f>IF(P42=0,"",IF(AV42=0,"",(AV42/P42)))</f>
        <v/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/>
      <c r="BF42" s="111" t="str">
        <f>IF(P42=0,"",IF(BE42=0,"",(BE42/P42)))</f>
        <v/>
      </c>
      <c r="BG42" s="110"/>
      <c r="BH42" s="112" t="str">
        <f>IFERROR(BG42/BE42,"-")</f>
        <v>-</v>
      </c>
      <c r="BI42" s="113"/>
      <c r="BJ42" s="114" t="str">
        <f>IFERROR(BI42/BE42,"-")</f>
        <v>-</v>
      </c>
      <c r="BK42" s="115"/>
      <c r="BL42" s="115"/>
      <c r="BM42" s="115"/>
      <c r="BN42" s="117"/>
      <c r="BO42" s="118" t="str">
        <f>IF(P42=0,"",IF(BN42=0,"",(BN42/P42)))</f>
        <v/>
      </c>
      <c r="BP42" s="119"/>
      <c r="BQ42" s="120" t="str">
        <f>IFERROR(BP42/BN42,"-")</f>
        <v>-</v>
      </c>
      <c r="BR42" s="121"/>
      <c r="BS42" s="122" t="str">
        <f>IFERROR(BR42/BN42,"-")</f>
        <v>-</v>
      </c>
      <c r="BT42" s="123"/>
      <c r="BU42" s="123"/>
      <c r="BV42" s="123"/>
      <c r="BW42" s="124"/>
      <c r="BX42" s="125" t="str">
        <f>IF(P42=0,"",IF(BW42=0,"",(BW42/P42)))</f>
        <v/>
      </c>
      <c r="BY42" s="126"/>
      <c r="BZ42" s="127" t="str">
        <f>IFERROR(BY42/BW42,"-")</f>
        <v>-</v>
      </c>
      <c r="CA42" s="128"/>
      <c r="CB42" s="129" t="str">
        <f>IFERROR(CA42/BW42,"-")</f>
        <v>-</v>
      </c>
      <c r="CC42" s="130"/>
      <c r="CD42" s="130"/>
      <c r="CE42" s="130"/>
      <c r="CF42" s="131"/>
      <c r="CG42" s="132" t="str">
        <f>IF(P42=0,"",IF(CF42=0,"",(CF42/P42)))</f>
        <v/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0</v>
      </c>
      <c r="CP42" s="139">
        <v>0</v>
      </c>
      <c r="CQ42" s="139"/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347" t="s">
        <v>166</v>
      </c>
      <c r="C43" s="347"/>
      <c r="D43" s="347" t="s">
        <v>158</v>
      </c>
      <c r="E43" s="347" t="s">
        <v>159</v>
      </c>
      <c r="F43" s="347" t="s">
        <v>66</v>
      </c>
      <c r="G43" s="88" t="s">
        <v>167</v>
      </c>
      <c r="H43" s="88" t="s">
        <v>125</v>
      </c>
      <c r="I43" s="88" t="s">
        <v>126</v>
      </c>
      <c r="J43" s="330"/>
      <c r="K43" s="79">
        <v>2</v>
      </c>
      <c r="L43" s="79">
        <v>0</v>
      </c>
      <c r="M43" s="79">
        <v>12</v>
      </c>
      <c r="N43" s="89">
        <v>1</v>
      </c>
      <c r="O43" s="90">
        <v>0</v>
      </c>
      <c r="P43" s="91">
        <f>N43+O43</f>
        <v>1</v>
      </c>
      <c r="Q43" s="80">
        <f>IFERROR(P43/M43,"-")</f>
        <v>0.083333333333333</v>
      </c>
      <c r="R43" s="79">
        <v>0</v>
      </c>
      <c r="S43" s="79">
        <v>0</v>
      </c>
      <c r="T43" s="80">
        <f>IFERROR(R43/(P43),"-")</f>
        <v>0</v>
      </c>
      <c r="U43" s="336"/>
      <c r="V43" s="82">
        <v>0</v>
      </c>
      <c r="W43" s="80">
        <f>IF(P43=0,"-",V43/P43)</f>
        <v>0</v>
      </c>
      <c r="X43" s="335">
        <v>0</v>
      </c>
      <c r="Y43" s="336">
        <f>IFERROR(X43/P43,"-")</f>
        <v>0</v>
      </c>
      <c r="Z43" s="336" t="str">
        <f>IFERROR(X43/V43,"-")</f>
        <v>-</v>
      </c>
      <c r="AA43" s="330"/>
      <c r="AB43" s="83"/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/>
      <c r="BF43" s="111">
        <f>IF(P43=0,"",IF(BE43=0,"",(BE43/P43)))</f>
        <v>0</v>
      </c>
      <c r="BG43" s="110"/>
      <c r="BH43" s="112" t="str">
        <f>IFERROR(BG43/BE43,"-")</f>
        <v>-</v>
      </c>
      <c r="BI43" s="113"/>
      <c r="BJ43" s="114" t="str">
        <f>IFERROR(BI43/BE43,"-")</f>
        <v>-</v>
      </c>
      <c r="BK43" s="115"/>
      <c r="BL43" s="115"/>
      <c r="BM43" s="115"/>
      <c r="BN43" s="117"/>
      <c r="BO43" s="118">
        <f>IF(P43=0,"",IF(BN43=0,"",(BN43/P43)))</f>
        <v>0</v>
      </c>
      <c r="BP43" s="119"/>
      <c r="BQ43" s="120" t="str">
        <f>IFERROR(BP43/BN43,"-")</f>
        <v>-</v>
      </c>
      <c r="BR43" s="121"/>
      <c r="BS43" s="122" t="str">
        <f>IFERROR(BR43/BN43,"-")</f>
        <v>-</v>
      </c>
      <c r="BT43" s="123"/>
      <c r="BU43" s="123"/>
      <c r="BV43" s="123"/>
      <c r="BW43" s="124">
        <v>1</v>
      </c>
      <c r="BX43" s="125">
        <f>IF(P43=0,"",IF(BW43=0,"",(BW43/P43)))</f>
        <v>1</v>
      </c>
      <c r="BY43" s="126"/>
      <c r="BZ43" s="127">
        <f>IFERROR(BY43/BW43,"-")</f>
        <v>0</v>
      </c>
      <c r="CA43" s="128"/>
      <c r="CB43" s="129">
        <f>IFERROR(CA43/BW43,"-")</f>
        <v>0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0</v>
      </c>
      <c r="CP43" s="139">
        <v>0</v>
      </c>
      <c r="CQ43" s="139"/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/>
      <c r="B44" s="347" t="s">
        <v>168</v>
      </c>
      <c r="C44" s="347"/>
      <c r="D44" s="347" t="s">
        <v>147</v>
      </c>
      <c r="E44" s="347" t="s">
        <v>148</v>
      </c>
      <c r="F44" s="347" t="s">
        <v>83</v>
      </c>
      <c r="G44" s="88"/>
      <c r="H44" s="88" t="s">
        <v>125</v>
      </c>
      <c r="I44" s="88" t="s">
        <v>130</v>
      </c>
      <c r="J44" s="330"/>
      <c r="K44" s="79">
        <v>1</v>
      </c>
      <c r="L44" s="79">
        <v>0</v>
      </c>
      <c r="M44" s="79">
        <v>3</v>
      </c>
      <c r="N44" s="89">
        <v>0</v>
      </c>
      <c r="O44" s="90">
        <v>0</v>
      </c>
      <c r="P44" s="91">
        <f>N44+O44</f>
        <v>0</v>
      </c>
      <c r="Q44" s="80">
        <f>IFERROR(P44/M44,"-")</f>
        <v>0</v>
      </c>
      <c r="R44" s="79">
        <v>0</v>
      </c>
      <c r="S44" s="79">
        <v>0</v>
      </c>
      <c r="T44" s="80" t="str">
        <f>IFERROR(R44/(P44),"-")</f>
        <v>-</v>
      </c>
      <c r="U44" s="336"/>
      <c r="V44" s="82">
        <v>0</v>
      </c>
      <c r="W44" s="80" t="str">
        <f>IF(P44=0,"-",V44/P44)</f>
        <v>-</v>
      </c>
      <c r="X44" s="335">
        <v>0</v>
      </c>
      <c r="Y44" s="336" t="str">
        <f>IFERROR(X44/P44,"-")</f>
        <v>-</v>
      </c>
      <c r="Z44" s="336" t="str">
        <f>IFERROR(X44/V44,"-")</f>
        <v>-</v>
      </c>
      <c r="AA44" s="330"/>
      <c r="AB44" s="83"/>
      <c r="AC44" s="77"/>
      <c r="AD44" s="92"/>
      <c r="AE44" s="93" t="str">
        <f>IF(P44=0,"",IF(AD44=0,"",(AD44/P44)))</f>
        <v/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 t="str">
        <f>IF(P44=0,"",IF(AM44=0,"",(AM44/P44)))</f>
        <v/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 t="str">
        <f>IF(P44=0,"",IF(AV44=0,"",(AV44/P44)))</f>
        <v/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/>
      <c r="BF44" s="111" t="str">
        <f>IF(P44=0,"",IF(BE44=0,"",(BE44/P44)))</f>
        <v/>
      </c>
      <c r="BG44" s="110"/>
      <c r="BH44" s="112" t="str">
        <f>IFERROR(BG44/BE44,"-")</f>
        <v>-</v>
      </c>
      <c r="BI44" s="113"/>
      <c r="BJ44" s="114" t="str">
        <f>IFERROR(BI44/BE44,"-")</f>
        <v>-</v>
      </c>
      <c r="BK44" s="115"/>
      <c r="BL44" s="115"/>
      <c r="BM44" s="115"/>
      <c r="BN44" s="117"/>
      <c r="BO44" s="118" t="str">
        <f>IF(P44=0,"",IF(BN44=0,"",(BN44/P44)))</f>
        <v/>
      </c>
      <c r="BP44" s="119"/>
      <c r="BQ44" s="120" t="str">
        <f>IFERROR(BP44/BN44,"-")</f>
        <v>-</v>
      </c>
      <c r="BR44" s="121"/>
      <c r="BS44" s="122" t="str">
        <f>IFERROR(BR44/BN44,"-")</f>
        <v>-</v>
      </c>
      <c r="BT44" s="123"/>
      <c r="BU44" s="123"/>
      <c r="BV44" s="123"/>
      <c r="BW44" s="124"/>
      <c r="BX44" s="125" t="str">
        <f>IF(P44=0,"",IF(BW44=0,"",(BW44/P44)))</f>
        <v/>
      </c>
      <c r="BY44" s="126"/>
      <c r="BZ44" s="127" t="str">
        <f>IFERROR(BY44/BW44,"-")</f>
        <v>-</v>
      </c>
      <c r="CA44" s="128"/>
      <c r="CB44" s="129" t="str">
        <f>IFERROR(CA44/BW44,"-")</f>
        <v>-</v>
      </c>
      <c r="CC44" s="130"/>
      <c r="CD44" s="130"/>
      <c r="CE44" s="130"/>
      <c r="CF44" s="131"/>
      <c r="CG44" s="132" t="str">
        <f>IF(P44=0,"",IF(CF44=0,"",(CF44/P44)))</f>
        <v/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0</v>
      </c>
      <c r="CP44" s="139">
        <v>0</v>
      </c>
      <c r="CQ44" s="139"/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347" t="s">
        <v>169</v>
      </c>
      <c r="C45" s="347"/>
      <c r="D45" s="347" t="s">
        <v>150</v>
      </c>
      <c r="E45" s="347" t="s">
        <v>151</v>
      </c>
      <c r="F45" s="347" t="s">
        <v>102</v>
      </c>
      <c r="G45" s="88"/>
      <c r="H45" s="88" t="s">
        <v>125</v>
      </c>
      <c r="I45" s="88" t="s">
        <v>134</v>
      </c>
      <c r="J45" s="330"/>
      <c r="K45" s="79">
        <v>1</v>
      </c>
      <c r="L45" s="79">
        <v>0</v>
      </c>
      <c r="M45" s="79">
        <v>9</v>
      </c>
      <c r="N45" s="89">
        <v>0</v>
      </c>
      <c r="O45" s="90">
        <v>0</v>
      </c>
      <c r="P45" s="91">
        <f>N45+O45</f>
        <v>0</v>
      </c>
      <c r="Q45" s="80">
        <f>IFERROR(P45/M45,"-")</f>
        <v>0</v>
      </c>
      <c r="R45" s="79">
        <v>0</v>
      </c>
      <c r="S45" s="79">
        <v>0</v>
      </c>
      <c r="T45" s="80" t="str">
        <f>IFERROR(R45/(P45),"-")</f>
        <v>-</v>
      </c>
      <c r="U45" s="336"/>
      <c r="V45" s="82">
        <v>0</v>
      </c>
      <c r="W45" s="80" t="str">
        <f>IF(P45=0,"-",V45/P45)</f>
        <v>-</v>
      </c>
      <c r="X45" s="335">
        <v>0</v>
      </c>
      <c r="Y45" s="336" t="str">
        <f>IFERROR(X45/P45,"-")</f>
        <v>-</v>
      </c>
      <c r="Z45" s="336" t="str">
        <f>IFERROR(X45/V45,"-")</f>
        <v>-</v>
      </c>
      <c r="AA45" s="330"/>
      <c r="AB45" s="83"/>
      <c r="AC45" s="77"/>
      <c r="AD45" s="92"/>
      <c r="AE45" s="93" t="str">
        <f>IF(P45=0,"",IF(AD45=0,"",(AD45/P45)))</f>
        <v/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 t="str">
        <f>IF(P45=0,"",IF(AM45=0,"",(AM45/P45)))</f>
        <v/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 t="str">
        <f>IF(P45=0,"",IF(AV45=0,"",(AV45/P45)))</f>
        <v/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/>
      <c r="BF45" s="111" t="str">
        <f>IF(P45=0,"",IF(BE45=0,"",(BE45/P45)))</f>
        <v/>
      </c>
      <c r="BG45" s="110"/>
      <c r="BH45" s="112" t="str">
        <f>IFERROR(BG45/BE45,"-")</f>
        <v>-</v>
      </c>
      <c r="BI45" s="113"/>
      <c r="BJ45" s="114" t="str">
        <f>IFERROR(BI45/BE45,"-")</f>
        <v>-</v>
      </c>
      <c r="BK45" s="115"/>
      <c r="BL45" s="115"/>
      <c r="BM45" s="115"/>
      <c r="BN45" s="117"/>
      <c r="BO45" s="118" t="str">
        <f>IF(P45=0,"",IF(BN45=0,"",(BN45/P45)))</f>
        <v/>
      </c>
      <c r="BP45" s="119"/>
      <c r="BQ45" s="120" t="str">
        <f>IFERROR(BP45/BN45,"-")</f>
        <v>-</v>
      </c>
      <c r="BR45" s="121"/>
      <c r="BS45" s="122" t="str">
        <f>IFERROR(BR45/BN45,"-")</f>
        <v>-</v>
      </c>
      <c r="BT45" s="123"/>
      <c r="BU45" s="123"/>
      <c r="BV45" s="123"/>
      <c r="BW45" s="124"/>
      <c r="BX45" s="125" t="str">
        <f>IF(P45=0,"",IF(BW45=0,"",(BW45/P45)))</f>
        <v/>
      </c>
      <c r="BY45" s="126"/>
      <c r="BZ45" s="127" t="str">
        <f>IFERROR(BY45/BW45,"-")</f>
        <v>-</v>
      </c>
      <c r="CA45" s="128"/>
      <c r="CB45" s="129" t="str">
        <f>IFERROR(CA45/BW45,"-")</f>
        <v>-</v>
      </c>
      <c r="CC45" s="130"/>
      <c r="CD45" s="130"/>
      <c r="CE45" s="130"/>
      <c r="CF45" s="131"/>
      <c r="CG45" s="132" t="str">
        <f>IF(P45=0,"",IF(CF45=0,"",(CF45/P45)))</f>
        <v/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0</v>
      </c>
      <c r="CP45" s="139">
        <v>0</v>
      </c>
      <c r="CQ45" s="139"/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/>
      <c r="B46" s="347" t="s">
        <v>170</v>
      </c>
      <c r="C46" s="347"/>
      <c r="D46" s="347" t="s">
        <v>136</v>
      </c>
      <c r="E46" s="347" t="s">
        <v>137</v>
      </c>
      <c r="F46" s="347" t="s">
        <v>87</v>
      </c>
      <c r="G46" s="88"/>
      <c r="H46" s="88" t="s">
        <v>125</v>
      </c>
      <c r="I46" s="88" t="s">
        <v>138</v>
      </c>
      <c r="J46" s="330"/>
      <c r="K46" s="79">
        <v>2</v>
      </c>
      <c r="L46" s="79">
        <v>0</v>
      </c>
      <c r="M46" s="79">
        <v>11</v>
      </c>
      <c r="N46" s="89">
        <v>1</v>
      </c>
      <c r="O46" s="90">
        <v>0</v>
      </c>
      <c r="P46" s="91">
        <f>N46+O46</f>
        <v>1</v>
      </c>
      <c r="Q46" s="80">
        <f>IFERROR(P46/M46,"-")</f>
        <v>0.090909090909091</v>
      </c>
      <c r="R46" s="79">
        <v>0</v>
      </c>
      <c r="S46" s="79">
        <v>0</v>
      </c>
      <c r="T46" s="80">
        <f>IFERROR(R46/(P46),"-")</f>
        <v>0</v>
      </c>
      <c r="U46" s="336"/>
      <c r="V46" s="82">
        <v>0</v>
      </c>
      <c r="W46" s="80">
        <f>IF(P46=0,"-",V46/P46)</f>
        <v>0</v>
      </c>
      <c r="X46" s="335">
        <v>0</v>
      </c>
      <c r="Y46" s="336">
        <f>IFERROR(X46/P46,"-")</f>
        <v>0</v>
      </c>
      <c r="Z46" s="336" t="str">
        <f>IFERROR(X46/V46,"-")</f>
        <v>-</v>
      </c>
      <c r="AA46" s="330"/>
      <c r="AB46" s="83"/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>
        <v>1</v>
      </c>
      <c r="AN46" s="99">
        <f>IF(P46=0,"",IF(AM46=0,"",(AM46/P46)))</f>
        <v>1</v>
      </c>
      <c r="AO46" s="98"/>
      <c r="AP46" s="100">
        <f>IFERROR(AO46/AM46,"-")</f>
        <v>0</v>
      </c>
      <c r="AQ46" s="101"/>
      <c r="AR46" s="102">
        <f>IFERROR(AQ46/AM46,"-")</f>
        <v>0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/>
      <c r="BF46" s="111">
        <f>IF(P46=0,"",IF(BE46=0,"",(BE46/P46)))</f>
        <v>0</v>
      </c>
      <c r="BG46" s="110"/>
      <c r="BH46" s="112" t="str">
        <f>IFERROR(BG46/BE46,"-")</f>
        <v>-</v>
      </c>
      <c r="BI46" s="113"/>
      <c r="BJ46" s="114" t="str">
        <f>IFERROR(BI46/BE46,"-")</f>
        <v>-</v>
      </c>
      <c r="BK46" s="115"/>
      <c r="BL46" s="115"/>
      <c r="BM46" s="115"/>
      <c r="BN46" s="117"/>
      <c r="BO46" s="118">
        <f>IF(P46=0,"",IF(BN46=0,"",(BN46/P46)))</f>
        <v>0</v>
      </c>
      <c r="BP46" s="119"/>
      <c r="BQ46" s="120" t="str">
        <f>IFERROR(BP46/BN46,"-")</f>
        <v>-</v>
      </c>
      <c r="BR46" s="121"/>
      <c r="BS46" s="122" t="str">
        <f>IFERROR(BR46/BN46,"-")</f>
        <v>-</v>
      </c>
      <c r="BT46" s="123"/>
      <c r="BU46" s="123"/>
      <c r="BV46" s="123"/>
      <c r="BW46" s="124"/>
      <c r="BX46" s="125">
        <f>IF(P46=0,"",IF(BW46=0,"",(BW46/P46)))</f>
        <v>0</v>
      </c>
      <c r="BY46" s="126"/>
      <c r="BZ46" s="127" t="str">
        <f>IFERROR(BY46/BW46,"-")</f>
        <v>-</v>
      </c>
      <c r="CA46" s="128"/>
      <c r="CB46" s="129" t="str">
        <f>IFERROR(CA46/BW46,"-")</f>
        <v>-</v>
      </c>
      <c r="CC46" s="130"/>
      <c r="CD46" s="130"/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0</v>
      </c>
      <c r="CP46" s="139">
        <v>0</v>
      </c>
      <c r="CQ46" s="139"/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347" t="s">
        <v>171</v>
      </c>
      <c r="C47" s="347"/>
      <c r="D47" s="347" t="s">
        <v>140</v>
      </c>
      <c r="E47" s="347" t="s">
        <v>141</v>
      </c>
      <c r="F47" s="347" t="s">
        <v>66</v>
      </c>
      <c r="G47" s="88"/>
      <c r="H47" s="88" t="s">
        <v>125</v>
      </c>
      <c r="I47" s="88" t="s">
        <v>142</v>
      </c>
      <c r="J47" s="330"/>
      <c r="K47" s="79">
        <v>4</v>
      </c>
      <c r="L47" s="79">
        <v>0</v>
      </c>
      <c r="M47" s="79">
        <v>16</v>
      </c>
      <c r="N47" s="89">
        <v>2</v>
      </c>
      <c r="O47" s="90">
        <v>0</v>
      </c>
      <c r="P47" s="91">
        <f>N47+O47</f>
        <v>2</v>
      </c>
      <c r="Q47" s="80">
        <f>IFERROR(P47/M47,"-")</f>
        <v>0.125</v>
      </c>
      <c r="R47" s="79">
        <v>0</v>
      </c>
      <c r="S47" s="79">
        <v>1</v>
      </c>
      <c r="T47" s="80">
        <f>IFERROR(R47/(P47),"-")</f>
        <v>0</v>
      </c>
      <c r="U47" s="336"/>
      <c r="V47" s="82">
        <v>0</v>
      </c>
      <c r="W47" s="80">
        <f>IF(P47=0,"-",V47/P47)</f>
        <v>0</v>
      </c>
      <c r="X47" s="335">
        <v>0</v>
      </c>
      <c r="Y47" s="336">
        <f>IFERROR(X47/P47,"-")</f>
        <v>0</v>
      </c>
      <c r="Z47" s="336" t="str">
        <f>IFERROR(X47/V47,"-")</f>
        <v>-</v>
      </c>
      <c r="AA47" s="330"/>
      <c r="AB47" s="83"/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/>
      <c r="BF47" s="111">
        <f>IF(P47=0,"",IF(BE47=0,"",(BE47/P47)))</f>
        <v>0</v>
      </c>
      <c r="BG47" s="110"/>
      <c r="BH47" s="112" t="str">
        <f>IFERROR(BG47/BE47,"-")</f>
        <v>-</v>
      </c>
      <c r="BI47" s="113"/>
      <c r="BJ47" s="114" t="str">
        <f>IFERROR(BI47/BE47,"-")</f>
        <v>-</v>
      </c>
      <c r="BK47" s="115"/>
      <c r="BL47" s="115"/>
      <c r="BM47" s="115"/>
      <c r="BN47" s="117">
        <v>2</v>
      </c>
      <c r="BO47" s="118">
        <f>IF(P47=0,"",IF(BN47=0,"",(BN47/P47)))</f>
        <v>1</v>
      </c>
      <c r="BP47" s="119"/>
      <c r="BQ47" s="120">
        <f>IFERROR(BP47/BN47,"-")</f>
        <v>0</v>
      </c>
      <c r="BR47" s="121"/>
      <c r="BS47" s="122">
        <f>IFERROR(BR47/BN47,"-")</f>
        <v>0</v>
      </c>
      <c r="BT47" s="123"/>
      <c r="BU47" s="123"/>
      <c r="BV47" s="123"/>
      <c r="BW47" s="124"/>
      <c r="BX47" s="125">
        <f>IF(P47=0,"",IF(BW47=0,"",(BW47/P47)))</f>
        <v>0</v>
      </c>
      <c r="BY47" s="126"/>
      <c r="BZ47" s="127" t="str">
        <f>IFERROR(BY47/BW47,"-")</f>
        <v>-</v>
      </c>
      <c r="CA47" s="128"/>
      <c r="CB47" s="129" t="str">
        <f>IFERROR(CA47/BW47,"-")</f>
        <v>-</v>
      </c>
      <c r="CC47" s="130"/>
      <c r="CD47" s="130"/>
      <c r="CE47" s="130"/>
      <c r="CF47" s="131"/>
      <c r="CG47" s="132">
        <f>IF(P47=0,"",IF(CF47=0,"",(CF47/P47)))</f>
        <v>0</v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0</v>
      </c>
      <c r="CP47" s="139">
        <v>0</v>
      </c>
      <c r="CQ47" s="139"/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/>
      <c r="B48" s="347" t="s">
        <v>172</v>
      </c>
      <c r="C48" s="347"/>
      <c r="D48" s="347" t="s">
        <v>90</v>
      </c>
      <c r="E48" s="347" t="s">
        <v>90</v>
      </c>
      <c r="F48" s="347" t="s">
        <v>71</v>
      </c>
      <c r="G48" s="88"/>
      <c r="H48" s="88"/>
      <c r="I48" s="88"/>
      <c r="J48" s="330"/>
      <c r="K48" s="79">
        <v>27</v>
      </c>
      <c r="L48" s="79">
        <v>13</v>
      </c>
      <c r="M48" s="79">
        <v>22</v>
      </c>
      <c r="N48" s="89">
        <v>3</v>
      </c>
      <c r="O48" s="90">
        <v>0</v>
      </c>
      <c r="P48" s="91">
        <f>N48+O48</f>
        <v>3</v>
      </c>
      <c r="Q48" s="80">
        <f>IFERROR(P48/M48,"-")</f>
        <v>0.13636363636364</v>
      </c>
      <c r="R48" s="79">
        <v>1</v>
      </c>
      <c r="S48" s="79">
        <v>0</v>
      </c>
      <c r="T48" s="80">
        <f>IFERROR(R48/(P48),"-")</f>
        <v>0.33333333333333</v>
      </c>
      <c r="U48" s="336"/>
      <c r="V48" s="82">
        <v>1</v>
      </c>
      <c r="W48" s="80">
        <f>IF(P48=0,"-",V48/P48)</f>
        <v>0.33333333333333</v>
      </c>
      <c r="X48" s="335">
        <v>6000</v>
      </c>
      <c r="Y48" s="336">
        <f>IFERROR(X48/P48,"-")</f>
        <v>2000</v>
      </c>
      <c r="Z48" s="336">
        <f>IFERROR(X48/V48,"-")</f>
        <v>6000</v>
      </c>
      <c r="AA48" s="330"/>
      <c r="AB48" s="83"/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/>
      <c r="AW48" s="105">
        <f>IF(P48=0,"",IF(AV48=0,"",(AV48/P48)))</f>
        <v>0</v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/>
      <c r="BF48" s="111">
        <f>IF(P48=0,"",IF(BE48=0,"",(BE48/P48)))</f>
        <v>0</v>
      </c>
      <c r="BG48" s="110"/>
      <c r="BH48" s="112" t="str">
        <f>IFERROR(BG48/BE48,"-")</f>
        <v>-</v>
      </c>
      <c r="BI48" s="113"/>
      <c r="BJ48" s="114" t="str">
        <f>IFERROR(BI48/BE48,"-")</f>
        <v>-</v>
      </c>
      <c r="BK48" s="115"/>
      <c r="BL48" s="115"/>
      <c r="BM48" s="115"/>
      <c r="BN48" s="117">
        <v>1</v>
      </c>
      <c r="BO48" s="118">
        <f>IF(P48=0,"",IF(BN48=0,"",(BN48/P48)))</f>
        <v>0.33333333333333</v>
      </c>
      <c r="BP48" s="119"/>
      <c r="BQ48" s="120">
        <f>IFERROR(BP48/BN48,"-")</f>
        <v>0</v>
      </c>
      <c r="BR48" s="121"/>
      <c r="BS48" s="122">
        <f>IFERROR(BR48/BN48,"-")</f>
        <v>0</v>
      </c>
      <c r="BT48" s="123"/>
      <c r="BU48" s="123"/>
      <c r="BV48" s="123"/>
      <c r="BW48" s="124">
        <v>1</v>
      </c>
      <c r="BX48" s="125">
        <f>IF(P48=0,"",IF(BW48=0,"",(BW48/P48)))</f>
        <v>0.33333333333333</v>
      </c>
      <c r="BY48" s="126"/>
      <c r="BZ48" s="127">
        <f>IFERROR(BY48/BW48,"-")</f>
        <v>0</v>
      </c>
      <c r="CA48" s="128"/>
      <c r="CB48" s="129">
        <f>IFERROR(CA48/BW48,"-")</f>
        <v>0</v>
      </c>
      <c r="CC48" s="130"/>
      <c r="CD48" s="130"/>
      <c r="CE48" s="130"/>
      <c r="CF48" s="131">
        <v>1</v>
      </c>
      <c r="CG48" s="132">
        <f>IF(P48=0,"",IF(CF48=0,"",(CF48/P48)))</f>
        <v>0.33333333333333</v>
      </c>
      <c r="CH48" s="133">
        <v>1</v>
      </c>
      <c r="CI48" s="134">
        <f>IFERROR(CH48/CF48,"-")</f>
        <v>1</v>
      </c>
      <c r="CJ48" s="135">
        <v>6000</v>
      </c>
      <c r="CK48" s="136">
        <f>IFERROR(CJ48/CF48,"-")</f>
        <v>6000</v>
      </c>
      <c r="CL48" s="137">
        <v>1</v>
      </c>
      <c r="CM48" s="137"/>
      <c r="CN48" s="137"/>
      <c r="CO48" s="138">
        <v>1</v>
      </c>
      <c r="CP48" s="139">
        <v>6000</v>
      </c>
      <c r="CQ48" s="139">
        <v>6000</v>
      </c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30"/>
      <c r="B49" s="85"/>
      <c r="C49" s="86"/>
      <c r="D49" s="86"/>
      <c r="E49" s="86"/>
      <c r="F49" s="87"/>
      <c r="G49" s="88"/>
      <c r="H49" s="88"/>
      <c r="I49" s="88"/>
      <c r="J49" s="331"/>
      <c r="K49" s="34"/>
      <c r="L49" s="34"/>
      <c r="M49" s="31"/>
      <c r="N49" s="23"/>
      <c r="O49" s="23"/>
      <c r="P49" s="23"/>
      <c r="Q49" s="32"/>
      <c r="R49" s="32"/>
      <c r="S49" s="23"/>
      <c r="T49" s="32"/>
      <c r="U49" s="337"/>
      <c r="V49" s="25"/>
      <c r="W49" s="25"/>
      <c r="X49" s="337"/>
      <c r="Y49" s="337"/>
      <c r="Z49" s="337"/>
      <c r="AA49" s="337"/>
      <c r="AB49" s="33"/>
      <c r="AC49" s="57"/>
      <c r="AD49" s="61"/>
      <c r="AE49" s="62"/>
      <c r="AF49" s="61"/>
      <c r="AG49" s="65"/>
      <c r="AH49" s="66"/>
      <c r="AI49" s="67"/>
      <c r="AJ49" s="68"/>
      <c r="AK49" s="68"/>
      <c r="AL49" s="68"/>
      <c r="AM49" s="61"/>
      <c r="AN49" s="62"/>
      <c r="AO49" s="61"/>
      <c r="AP49" s="65"/>
      <c r="AQ49" s="66"/>
      <c r="AR49" s="67"/>
      <c r="AS49" s="68"/>
      <c r="AT49" s="68"/>
      <c r="AU49" s="68"/>
      <c r="AV49" s="61"/>
      <c r="AW49" s="62"/>
      <c r="AX49" s="61"/>
      <c r="AY49" s="65"/>
      <c r="AZ49" s="66"/>
      <c r="BA49" s="67"/>
      <c r="BB49" s="68"/>
      <c r="BC49" s="68"/>
      <c r="BD49" s="68"/>
      <c r="BE49" s="61"/>
      <c r="BF49" s="62"/>
      <c r="BG49" s="61"/>
      <c r="BH49" s="65"/>
      <c r="BI49" s="66"/>
      <c r="BJ49" s="67"/>
      <c r="BK49" s="68"/>
      <c r="BL49" s="68"/>
      <c r="BM49" s="68"/>
      <c r="BN49" s="63"/>
      <c r="BO49" s="64"/>
      <c r="BP49" s="61"/>
      <c r="BQ49" s="65"/>
      <c r="BR49" s="66"/>
      <c r="BS49" s="67"/>
      <c r="BT49" s="68"/>
      <c r="BU49" s="68"/>
      <c r="BV49" s="68"/>
      <c r="BW49" s="63"/>
      <c r="BX49" s="64"/>
      <c r="BY49" s="61"/>
      <c r="BZ49" s="65"/>
      <c r="CA49" s="66"/>
      <c r="CB49" s="67"/>
      <c r="CC49" s="68"/>
      <c r="CD49" s="68"/>
      <c r="CE49" s="68"/>
      <c r="CF49" s="63"/>
      <c r="CG49" s="64"/>
      <c r="CH49" s="61"/>
      <c r="CI49" s="65"/>
      <c r="CJ49" s="66"/>
      <c r="CK49" s="67"/>
      <c r="CL49" s="68"/>
      <c r="CM49" s="68"/>
      <c r="CN49" s="68"/>
      <c r="CO49" s="69"/>
      <c r="CP49" s="66"/>
      <c r="CQ49" s="66"/>
      <c r="CR49" s="66"/>
      <c r="CS49" s="70"/>
    </row>
    <row r="50" spans="1:98">
      <c r="A50" s="30"/>
      <c r="B50" s="37"/>
      <c r="C50" s="21"/>
      <c r="D50" s="21"/>
      <c r="E50" s="21"/>
      <c r="F50" s="22"/>
      <c r="G50" s="36"/>
      <c r="H50" s="36"/>
      <c r="I50" s="73"/>
      <c r="J50" s="332"/>
      <c r="K50" s="34"/>
      <c r="L50" s="34"/>
      <c r="M50" s="31"/>
      <c r="N50" s="23"/>
      <c r="O50" s="23"/>
      <c r="P50" s="23"/>
      <c r="Q50" s="32"/>
      <c r="R50" s="32"/>
      <c r="S50" s="23"/>
      <c r="T50" s="32"/>
      <c r="U50" s="337"/>
      <c r="V50" s="25"/>
      <c r="W50" s="25"/>
      <c r="X50" s="337"/>
      <c r="Y50" s="337"/>
      <c r="Z50" s="337"/>
      <c r="AA50" s="337"/>
      <c r="AB50" s="33"/>
      <c r="AC50" s="59"/>
      <c r="AD50" s="61"/>
      <c r="AE50" s="62"/>
      <c r="AF50" s="61"/>
      <c r="AG50" s="65"/>
      <c r="AH50" s="66"/>
      <c r="AI50" s="67"/>
      <c r="AJ50" s="68"/>
      <c r="AK50" s="68"/>
      <c r="AL50" s="68"/>
      <c r="AM50" s="61"/>
      <c r="AN50" s="62"/>
      <c r="AO50" s="61"/>
      <c r="AP50" s="65"/>
      <c r="AQ50" s="66"/>
      <c r="AR50" s="67"/>
      <c r="AS50" s="68"/>
      <c r="AT50" s="68"/>
      <c r="AU50" s="68"/>
      <c r="AV50" s="61"/>
      <c r="AW50" s="62"/>
      <c r="AX50" s="61"/>
      <c r="AY50" s="65"/>
      <c r="AZ50" s="66"/>
      <c r="BA50" s="67"/>
      <c r="BB50" s="68"/>
      <c r="BC50" s="68"/>
      <c r="BD50" s="68"/>
      <c r="BE50" s="61"/>
      <c r="BF50" s="62"/>
      <c r="BG50" s="61"/>
      <c r="BH50" s="65"/>
      <c r="BI50" s="66"/>
      <c r="BJ50" s="67"/>
      <c r="BK50" s="68"/>
      <c r="BL50" s="68"/>
      <c r="BM50" s="68"/>
      <c r="BN50" s="63"/>
      <c r="BO50" s="64"/>
      <c r="BP50" s="61"/>
      <c r="BQ50" s="65"/>
      <c r="BR50" s="66"/>
      <c r="BS50" s="67"/>
      <c r="BT50" s="68"/>
      <c r="BU50" s="68"/>
      <c r="BV50" s="68"/>
      <c r="BW50" s="63"/>
      <c r="BX50" s="64"/>
      <c r="BY50" s="61"/>
      <c r="BZ50" s="65"/>
      <c r="CA50" s="66"/>
      <c r="CB50" s="67"/>
      <c r="CC50" s="68"/>
      <c r="CD50" s="68"/>
      <c r="CE50" s="68"/>
      <c r="CF50" s="63"/>
      <c r="CG50" s="64"/>
      <c r="CH50" s="61"/>
      <c r="CI50" s="65"/>
      <c r="CJ50" s="66"/>
      <c r="CK50" s="67"/>
      <c r="CL50" s="68"/>
      <c r="CM50" s="68"/>
      <c r="CN50" s="68"/>
      <c r="CO50" s="69"/>
      <c r="CP50" s="66"/>
      <c r="CQ50" s="66"/>
      <c r="CR50" s="66"/>
      <c r="CS50" s="70"/>
    </row>
    <row r="51" spans="1:98">
      <c r="A51" s="19">
        <f>AB51</f>
        <v>0.46618575293057</v>
      </c>
      <c r="B51" s="39"/>
      <c r="C51" s="39"/>
      <c r="D51" s="39"/>
      <c r="E51" s="39"/>
      <c r="F51" s="39"/>
      <c r="G51" s="40" t="s">
        <v>173</v>
      </c>
      <c r="H51" s="40"/>
      <c r="I51" s="40"/>
      <c r="J51" s="333">
        <f>SUM(J6:J50)</f>
        <v>1109000</v>
      </c>
      <c r="K51" s="41">
        <f>SUM(K6:K50)</f>
        <v>814</v>
      </c>
      <c r="L51" s="41">
        <f>SUM(L6:L50)</f>
        <v>200</v>
      </c>
      <c r="M51" s="41">
        <f>SUM(M6:M50)</f>
        <v>887</v>
      </c>
      <c r="N51" s="41">
        <f>SUM(N6:N50)</f>
        <v>70</v>
      </c>
      <c r="O51" s="41">
        <f>SUM(O6:O50)</f>
        <v>0</v>
      </c>
      <c r="P51" s="41">
        <f>SUM(P6:P50)</f>
        <v>70</v>
      </c>
      <c r="Q51" s="42">
        <f>IFERROR(P51/M51,"-")</f>
        <v>0.07891770011274</v>
      </c>
      <c r="R51" s="76">
        <f>SUM(R6:R50)</f>
        <v>6</v>
      </c>
      <c r="S51" s="76">
        <f>SUM(S6:S50)</f>
        <v>14</v>
      </c>
      <c r="T51" s="42">
        <f>IFERROR(R51/P51,"-")</f>
        <v>0.085714285714286</v>
      </c>
      <c r="U51" s="338">
        <f>IFERROR(J51/P51,"-")</f>
        <v>15842.857142857</v>
      </c>
      <c r="V51" s="44">
        <f>SUM(V6:V50)</f>
        <v>7</v>
      </c>
      <c r="W51" s="42">
        <f>IFERROR(V51/P51,"-")</f>
        <v>0.1</v>
      </c>
      <c r="X51" s="333">
        <f>SUM(X6:X50)</f>
        <v>517000</v>
      </c>
      <c r="Y51" s="333">
        <f>IFERROR(X51/P51,"-")</f>
        <v>7385.7142857143</v>
      </c>
      <c r="Z51" s="333">
        <f>IFERROR(X51/V51,"-")</f>
        <v>73857.142857143</v>
      </c>
      <c r="AA51" s="333">
        <f>X51-J51</f>
        <v>-592000</v>
      </c>
      <c r="AB51" s="45">
        <f>X51/J51</f>
        <v>0.46618575293057</v>
      </c>
      <c r="AC51" s="58"/>
      <c r="AD51" s="60"/>
      <c r="AE51" s="60"/>
      <c r="AF51" s="60"/>
      <c r="AG51" s="60"/>
      <c r="AH51" s="60"/>
      <c r="AI51" s="60"/>
      <c r="AJ51" s="60"/>
      <c r="AK51" s="60"/>
      <c r="AL51" s="60"/>
      <c r="AM51" s="60"/>
      <c r="AN51" s="60"/>
      <c r="AO51" s="60"/>
      <c r="AP51" s="60"/>
      <c r="AQ51" s="60"/>
      <c r="AR51" s="60"/>
      <c r="AS51" s="60"/>
      <c r="AT51" s="60"/>
      <c r="AU51" s="60"/>
      <c r="AV51" s="60"/>
      <c r="AW51" s="60"/>
      <c r="AX51" s="60"/>
      <c r="AY51" s="60"/>
      <c r="AZ51" s="60"/>
      <c r="BA51" s="60"/>
      <c r="BB51" s="60"/>
      <c r="BC51" s="60"/>
      <c r="BD51" s="60"/>
      <c r="BE51" s="60"/>
      <c r="BF51" s="60"/>
      <c r="BG51" s="60"/>
      <c r="BH51" s="60"/>
      <c r="BI51" s="60"/>
      <c r="BJ51" s="60"/>
      <c r="BK51" s="60"/>
      <c r="BL51" s="60"/>
      <c r="BM51" s="60"/>
      <c r="BN51" s="60"/>
      <c r="BO51" s="60"/>
      <c r="BP51" s="60"/>
      <c r="BQ51" s="60"/>
      <c r="BR51" s="60"/>
      <c r="BS51" s="60"/>
      <c r="BT51" s="60"/>
      <c r="BU51" s="60"/>
      <c r="BV51" s="60"/>
      <c r="BW51" s="60"/>
      <c r="BX51" s="60"/>
      <c r="BY51" s="60"/>
      <c r="BZ51" s="60"/>
      <c r="CA51" s="60"/>
      <c r="CB51" s="60"/>
      <c r="CC51" s="60"/>
      <c r="CD51" s="60"/>
      <c r="CE51" s="60"/>
      <c r="CF51" s="60"/>
      <c r="CG51" s="60"/>
      <c r="CH51" s="60"/>
      <c r="CI51" s="60"/>
      <c r="CJ51" s="60"/>
      <c r="CK51" s="60"/>
      <c r="CL51" s="60"/>
      <c r="CM51" s="60"/>
      <c r="CN51" s="60"/>
      <c r="CO51" s="60"/>
      <c r="CP51" s="60"/>
      <c r="CQ51" s="60"/>
      <c r="CR51" s="60"/>
      <c r="CS51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9"/>
    <mergeCell ref="J6:J9"/>
    <mergeCell ref="U6:U9"/>
    <mergeCell ref="AA6:AA9"/>
    <mergeCell ref="AB6:AB9"/>
    <mergeCell ref="A10:A13"/>
    <mergeCell ref="J10:J13"/>
    <mergeCell ref="U10:U13"/>
    <mergeCell ref="AA10:AA13"/>
    <mergeCell ref="AB10:AB13"/>
    <mergeCell ref="A14:A18"/>
    <mergeCell ref="J14:J18"/>
    <mergeCell ref="U14:U18"/>
    <mergeCell ref="AA14:AA18"/>
    <mergeCell ref="AB14:AB18"/>
    <mergeCell ref="A19:A24"/>
    <mergeCell ref="J19:J24"/>
    <mergeCell ref="U19:U24"/>
    <mergeCell ref="AA19:AA24"/>
    <mergeCell ref="AB19:AB24"/>
    <mergeCell ref="A25:A48"/>
    <mergeCell ref="J25:J48"/>
    <mergeCell ref="U25:U48"/>
    <mergeCell ref="AA25:AA48"/>
    <mergeCell ref="AB25:AB48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4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31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32</v>
      </c>
      <c r="CP2" s="273" t="s">
        <v>33</v>
      </c>
      <c r="CQ2" s="261" t="s">
        <v>34</v>
      </c>
      <c r="CR2" s="262"/>
      <c r="CS2" s="263"/>
    </row>
    <row r="3" spans="1:98" customHeight="1" ht="14.25">
      <c r="A3" s="11" t="s">
        <v>174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36</v>
      </c>
      <c r="AE3" s="265"/>
      <c r="AF3" s="265"/>
      <c r="AG3" s="265"/>
      <c r="AH3" s="265"/>
      <c r="AI3" s="265"/>
      <c r="AJ3" s="265"/>
      <c r="AK3" s="265"/>
      <c r="AL3" s="265"/>
      <c r="AM3" s="276" t="s">
        <v>37</v>
      </c>
      <c r="AN3" s="277"/>
      <c r="AO3" s="277"/>
      <c r="AP3" s="277"/>
      <c r="AQ3" s="277"/>
      <c r="AR3" s="277"/>
      <c r="AS3" s="277"/>
      <c r="AT3" s="277"/>
      <c r="AU3" s="278"/>
      <c r="AV3" s="279" t="s">
        <v>38</v>
      </c>
      <c r="AW3" s="280"/>
      <c r="AX3" s="280"/>
      <c r="AY3" s="280"/>
      <c r="AZ3" s="280"/>
      <c r="BA3" s="280"/>
      <c r="BB3" s="280"/>
      <c r="BC3" s="280"/>
      <c r="BD3" s="281"/>
      <c r="BE3" s="282" t="s">
        <v>39</v>
      </c>
      <c r="BF3" s="283"/>
      <c r="BG3" s="283"/>
      <c r="BH3" s="283"/>
      <c r="BI3" s="283"/>
      <c r="BJ3" s="283"/>
      <c r="BK3" s="283"/>
      <c r="BL3" s="283"/>
      <c r="BM3" s="284"/>
      <c r="BN3" s="285" t="s">
        <v>40</v>
      </c>
      <c r="BO3" s="286"/>
      <c r="BP3" s="286"/>
      <c r="BQ3" s="286"/>
      <c r="BR3" s="286"/>
      <c r="BS3" s="286"/>
      <c r="BT3" s="286"/>
      <c r="BU3" s="286"/>
      <c r="BV3" s="287"/>
      <c r="BW3" s="288" t="s">
        <v>41</v>
      </c>
      <c r="BX3" s="289"/>
      <c r="BY3" s="289"/>
      <c r="BZ3" s="289"/>
      <c r="CA3" s="289"/>
      <c r="CB3" s="289"/>
      <c r="CC3" s="289"/>
      <c r="CD3" s="289"/>
      <c r="CE3" s="290"/>
      <c r="CF3" s="291" t="s">
        <v>42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43</v>
      </c>
      <c r="CR3" s="267"/>
      <c r="CS3" s="268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2"/>
      <c r="CP4" s="275"/>
      <c r="CQ4" s="52" t="s">
        <v>61</v>
      </c>
      <c r="CR4" s="52" t="s">
        <v>62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0.115</v>
      </c>
      <c r="B6" s="347" t="s">
        <v>175</v>
      </c>
      <c r="C6" s="347" t="s">
        <v>176</v>
      </c>
      <c r="D6" s="347" t="s">
        <v>177</v>
      </c>
      <c r="E6" s="347" t="s">
        <v>178</v>
      </c>
      <c r="F6" s="347" t="s">
        <v>179</v>
      </c>
      <c r="G6" s="88" t="s">
        <v>180</v>
      </c>
      <c r="H6" s="88" t="s">
        <v>181</v>
      </c>
      <c r="I6" s="88" t="s">
        <v>182</v>
      </c>
      <c r="J6" s="330">
        <v>200000</v>
      </c>
      <c r="K6" s="79">
        <v>29</v>
      </c>
      <c r="L6" s="79">
        <v>0</v>
      </c>
      <c r="M6" s="79">
        <v>66</v>
      </c>
      <c r="N6" s="89">
        <v>5</v>
      </c>
      <c r="O6" s="90">
        <v>0</v>
      </c>
      <c r="P6" s="91">
        <f>N6+O6</f>
        <v>5</v>
      </c>
      <c r="Q6" s="80">
        <f>IFERROR(P6/M6,"-")</f>
        <v>0.075757575757576</v>
      </c>
      <c r="R6" s="79">
        <v>0</v>
      </c>
      <c r="S6" s="79">
        <v>1</v>
      </c>
      <c r="T6" s="80">
        <f>IFERROR(R6/(P6),"-")</f>
        <v>0</v>
      </c>
      <c r="U6" s="336">
        <f>IFERROR(J6/SUM(N6:O7),"-")</f>
        <v>28571.428571429</v>
      </c>
      <c r="V6" s="82">
        <v>1</v>
      </c>
      <c r="W6" s="80">
        <f>IF(P6=0,"-",V6/P6)</f>
        <v>0.2</v>
      </c>
      <c r="X6" s="335">
        <v>23000</v>
      </c>
      <c r="Y6" s="336">
        <f>IFERROR(X6/P6,"-")</f>
        <v>4600</v>
      </c>
      <c r="Z6" s="336">
        <f>IFERROR(X6/V6,"-")</f>
        <v>23000</v>
      </c>
      <c r="AA6" s="330">
        <f>SUM(X6:X7)-SUM(J6:J7)</f>
        <v>-177000</v>
      </c>
      <c r="AB6" s="83">
        <f>SUM(X6:X7)/SUM(J6:J7)</f>
        <v>0.115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>
        <v>3</v>
      </c>
      <c r="BO6" s="118">
        <f>IF(P6=0,"",IF(BN6=0,"",(BN6/P6)))</f>
        <v>0.6</v>
      </c>
      <c r="BP6" s="119">
        <v>1</v>
      </c>
      <c r="BQ6" s="120">
        <f>IFERROR(BP6/BN6,"-")</f>
        <v>0.33333333333333</v>
      </c>
      <c r="BR6" s="121">
        <v>23000</v>
      </c>
      <c r="BS6" s="122">
        <f>IFERROR(BR6/BN6,"-")</f>
        <v>7666.6666666667</v>
      </c>
      <c r="BT6" s="123"/>
      <c r="BU6" s="123"/>
      <c r="BV6" s="123">
        <v>1</v>
      </c>
      <c r="BW6" s="124">
        <v>2</v>
      </c>
      <c r="BX6" s="125">
        <f>IF(P6=0,"",IF(BW6=0,"",(BW6/P6)))</f>
        <v>0.4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23000</v>
      </c>
      <c r="CQ6" s="139">
        <v>23000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183</v>
      </c>
      <c r="C7" s="347"/>
      <c r="D7" s="347"/>
      <c r="E7" s="347"/>
      <c r="F7" s="347" t="s">
        <v>71</v>
      </c>
      <c r="G7" s="88"/>
      <c r="H7" s="88"/>
      <c r="I7" s="88"/>
      <c r="J7" s="330"/>
      <c r="K7" s="79">
        <v>55</v>
      </c>
      <c r="L7" s="79">
        <v>33</v>
      </c>
      <c r="M7" s="79">
        <v>59</v>
      </c>
      <c r="N7" s="89">
        <v>2</v>
      </c>
      <c r="O7" s="90">
        <v>0</v>
      </c>
      <c r="P7" s="91">
        <f>N7+O7</f>
        <v>2</v>
      </c>
      <c r="Q7" s="80">
        <f>IFERROR(P7/M7,"-")</f>
        <v>0.033898305084746</v>
      </c>
      <c r="R7" s="79">
        <v>1</v>
      </c>
      <c r="S7" s="79">
        <v>0</v>
      </c>
      <c r="T7" s="80">
        <f>IFERROR(R7/(P7),"-")</f>
        <v>0.5</v>
      </c>
      <c r="U7" s="336"/>
      <c r="V7" s="82">
        <v>0</v>
      </c>
      <c r="W7" s="80">
        <f>IF(P7=0,"-",V7/P7)</f>
        <v>0</v>
      </c>
      <c r="X7" s="335">
        <v>0</v>
      </c>
      <c r="Y7" s="336">
        <f>IFERROR(X7/P7,"-")</f>
        <v>0</v>
      </c>
      <c r="Z7" s="336" t="str">
        <f>IFERROR(X7/V7,"-")</f>
        <v>-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1</v>
      </c>
      <c r="BO7" s="118">
        <f>IF(P7=0,"",IF(BN7=0,"",(BN7/P7)))</f>
        <v>0.5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1</v>
      </c>
      <c r="BX7" s="125">
        <f>IF(P7=0,"",IF(BW7=0,"",(BW7/P7)))</f>
        <v>0.5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0.066666666666667</v>
      </c>
      <c r="B8" s="347" t="s">
        <v>184</v>
      </c>
      <c r="C8" s="347" t="s">
        <v>185</v>
      </c>
      <c r="D8" s="347" t="s">
        <v>186</v>
      </c>
      <c r="E8" s="347"/>
      <c r="F8" s="347" t="s">
        <v>66</v>
      </c>
      <c r="G8" s="88" t="s">
        <v>187</v>
      </c>
      <c r="H8" s="88" t="s">
        <v>181</v>
      </c>
      <c r="I8" s="88" t="s">
        <v>188</v>
      </c>
      <c r="J8" s="330">
        <v>45000</v>
      </c>
      <c r="K8" s="79">
        <v>11</v>
      </c>
      <c r="L8" s="79">
        <v>0</v>
      </c>
      <c r="M8" s="79">
        <v>20</v>
      </c>
      <c r="N8" s="89">
        <v>2</v>
      </c>
      <c r="O8" s="90">
        <v>0</v>
      </c>
      <c r="P8" s="91">
        <f>N8+O8</f>
        <v>2</v>
      </c>
      <c r="Q8" s="80">
        <f>IFERROR(P8/M8,"-")</f>
        <v>0.1</v>
      </c>
      <c r="R8" s="79">
        <v>1</v>
      </c>
      <c r="S8" s="79">
        <v>0</v>
      </c>
      <c r="T8" s="80">
        <f>IFERROR(R8/(P8),"-")</f>
        <v>0.5</v>
      </c>
      <c r="U8" s="336">
        <f>IFERROR(J8/SUM(N8:O9),"-")</f>
        <v>9000</v>
      </c>
      <c r="V8" s="82">
        <v>0</v>
      </c>
      <c r="W8" s="80">
        <f>IF(P8=0,"-",V8/P8)</f>
        <v>0</v>
      </c>
      <c r="X8" s="335">
        <v>0</v>
      </c>
      <c r="Y8" s="336">
        <f>IFERROR(X8/P8,"-")</f>
        <v>0</v>
      </c>
      <c r="Z8" s="336" t="str">
        <f>IFERROR(X8/V8,"-")</f>
        <v>-</v>
      </c>
      <c r="AA8" s="330">
        <f>SUM(X8:X9)-SUM(J8:J9)</f>
        <v>-42000</v>
      </c>
      <c r="AB8" s="83">
        <f>SUM(X8:X9)/SUM(J8:J9)</f>
        <v>0.066666666666667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1</v>
      </c>
      <c r="BF8" s="111">
        <f>IF(P8=0,"",IF(BE8=0,"",(BE8/P8)))</f>
        <v>0.5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/>
      <c r="BO8" s="118">
        <f>IF(P8=0,"",IF(BN8=0,"",(BN8/P8)))</f>
        <v>0</v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>
        <v>1</v>
      </c>
      <c r="CG8" s="132">
        <f>IF(P8=0,"",IF(CF8=0,"",(CF8/P8)))</f>
        <v>0.5</v>
      </c>
      <c r="CH8" s="133"/>
      <c r="CI8" s="134">
        <f>IFERROR(CH8/CF8,"-")</f>
        <v>0</v>
      </c>
      <c r="CJ8" s="135"/>
      <c r="CK8" s="136">
        <f>IFERROR(CJ8/CF8,"-")</f>
        <v>0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189</v>
      </c>
      <c r="C9" s="347"/>
      <c r="D9" s="347"/>
      <c r="E9" s="347"/>
      <c r="F9" s="347" t="s">
        <v>71</v>
      </c>
      <c r="G9" s="88"/>
      <c r="H9" s="88"/>
      <c r="I9" s="88"/>
      <c r="J9" s="330"/>
      <c r="K9" s="79">
        <v>55</v>
      </c>
      <c r="L9" s="79">
        <v>35</v>
      </c>
      <c r="M9" s="79">
        <v>23</v>
      </c>
      <c r="N9" s="89">
        <v>3</v>
      </c>
      <c r="O9" s="90">
        <v>0</v>
      </c>
      <c r="P9" s="91">
        <f>N9+O9</f>
        <v>3</v>
      </c>
      <c r="Q9" s="80">
        <f>IFERROR(P9/M9,"-")</f>
        <v>0.1304347826087</v>
      </c>
      <c r="R9" s="79">
        <v>1</v>
      </c>
      <c r="S9" s="79">
        <v>0</v>
      </c>
      <c r="T9" s="80">
        <f>IFERROR(R9/(P9),"-")</f>
        <v>0.33333333333333</v>
      </c>
      <c r="U9" s="336"/>
      <c r="V9" s="82">
        <v>1</v>
      </c>
      <c r="W9" s="80">
        <f>IF(P9=0,"-",V9/P9)</f>
        <v>0.33333333333333</v>
      </c>
      <c r="X9" s="335">
        <v>3000</v>
      </c>
      <c r="Y9" s="336">
        <f>IFERROR(X9/P9,"-")</f>
        <v>1000</v>
      </c>
      <c r="Z9" s="336">
        <f>IFERROR(X9/V9,"-")</f>
        <v>3000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1</v>
      </c>
      <c r="BF9" s="111">
        <f>IF(P9=0,"",IF(BE9=0,"",(BE9/P9)))</f>
        <v>0.33333333333333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/>
      <c r="BO9" s="118">
        <f>IF(P9=0,"",IF(BN9=0,"",(BN9/P9)))</f>
        <v>0</v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>
        <v>2</v>
      </c>
      <c r="BX9" s="125">
        <f>IF(P9=0,"",IF(BW9=0,"",(BW9/P9)))</f>
        <v>0.66666666666667</v>
      </c>
      <c r="BY9" s="126">
        <v>1</v>
      </c>
      <c r="BZ9" s="127">
        <f>IFERROR(BY9/BW9,"-")</f>
        <v>0.5</v>
      </c>
      <c r="CA9" s="128">
        <v>3000</v>
      </c>
      <c r="CB9" s="129">
        <f>IFERROR(CA9/BW9,"-")</f>
        <v>1500</v>
      </c>
      <c r="CC9" s="130">
        <v>1</v>
      </c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1</v>
      </c>
      <c r="CP9" s="139">
        <v>3000</v>
      </c>
      <c r="CQ9" s="139">
        <v>3000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0.28571428571429</v>
      </c>
      <c r="B10" s="347" t="s">
        <v>190</v>
      </c>
      <c r="C10" s="347" t="s">
        <v>185</v>
      </c>
      <c r="D10" s="347" t="s">
        <v>191</v>
      </c>
      <c r="E10" s="347"/>
      <c r="F10" s="347" t="s">
        <v>66</v>
      </c>
      <c r="G10" s="88" t="s">
        <v>192</v>
      </c>
      <c r="H10" s="88" t="s">
        <v>193</v>
      </c>
      <c r="I10" s="88" t="s">
        <v>194</v>
      </c>
      <c r="J10" s="330">
        <v>105000</v>
      </c>
      <c r="K10" s="79">
        <v>17</v>
      </c>
      <c r="L10" s="79">
        <v>0</v>
      </c>
      <c r="M10" s="79">
        <v>87</v>
      </c>
      <c r="N10" s="89">
        <v>8</v>
      </c>
      <c r="O10" s="90">
        <v>0</v>
      </c>
      <c r="P10" s="91">
        <f>N10+O10</f>
        <v>8</v>
      </c>
      <c r="Q10" s="80">
        <f>IFERROR(P10/M10,"-")</f>
        <v>0.091954022988506</v>
      </c>
      <c r="R10" s="79">
        <v>3</v>
      </c>
      <c r="S10" s="79">
        <v>0</v>
      </c>
      <c r="T10" s="80">
        <f>IFERROR(R10/(P10),"-")</f>
        <v>0.375</v>
      </c>
      <c r="U10" s="336">
        <f>IFERROR(J10/SUM(N10:O11),"-")</f>
        <v>4375</v>
      </c>
      <c r="V10" s="82">
        <v>1</v>
      </c>
      <c r="W10" s="80">
        <f>IF(P10=0,"-",V10/P10)</f>
        <v>0.125</v>
      </c>
      <c r="X10" s="335">
        <v>30000</v>
      </c>
      <c r="Y10" s="336">
        <f>IFERROR(X10/P10,"-")</f>
        <v>3750</v>
      </c>
      <c r="Z10" s="336">
        <f>IFERROR(X10/V10,"-")</f>
        <v>30000</v>
      </c>
      <c r="AA10" s="330">
        <f>SUM(X10:X11)-SUM(J10:J11)</f>
        <v>-75000</v>
      </c>
      <c r="AB10" s="83">
        <f>SUM(X10:X11)/SUM(J10:J11)</f>
        <v>0.28571428571429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1</v>
      </c>
      <c r="AN10" s="99">
        <f>IF(P10=0,"",IF(AM10=0,"",(AM10/P10)))</f>
        <v>0.125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>
        <v>5</v>
      </c>
      <c r="BO10" s="118">
        <f>IF(P10=0,"",IF(BN10=0,"",(BN10/P10)))</f>
        <v>0.625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>
        <v>2</v>
      </c>
      <c r="BX10" s="125">
        <f>IF(P10=0,"",IF(BW10=0,"",(BW10/P10)))</f>
        <v>0.25</v>
      </c>
      <c r="BY10" s="126">
        <v>1</v>
      </c>
      <c r="BZ10" s="127">
        <f>IFERROR(BY10/BW10,"-")</f>
        <v>0.5</v>
      </c>
      <c r="CA10" s="128">
        <v>30000</v>
      </c>
      <c r="CB10" s="129">
        <f>IFERROR(CA10/BW10,"-")</f>
        <v>15000</v>
      </c>
      <c r="CC10" s="130"/>
      <c r="CD10" s="130"/>
      <c r="CE10" s="130">
        <v>1</v>
      </c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1</v>
      </c>
      <c r="CP10" s="139">
        <v>30000</v>
      </c>
      <c r="CQ10" s="139">
        <v>30000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195</v>
      </c>
      <c r="C11" s="347"/>
      <c r="D11" s="347"/>
      <c r="E11" s="347"/>
      <c r="F11" s="347" t="s">
        <v>71</v>
      </c>
      <c r="G11" s="88"/>
      <c r="H11" s="88"/>
      <c r="I11" s="88"/>
      <c r="J11" s="330"/>
      <c r="K11" s="79">
        <v>116</v>
      </c>
      <c r="L11" s="79">
        <v>63</v>
      </c>
      <c r="M11" s="79">
        <v>53</v>
      </c>
      <c r="N11" s="89">
        <v>16</v>
      </c>
      <c r="O11" s="90">
        <v>0</v>
      </c>
      <c r="P11" s="91">
        <f>N11+O11</f>
        <v>16</v>
      </c>
      <c r="Q11" s="80">
        <f>IFERROR(P11/M11,"-")</f>
        <v>0.30188679245283</v>
      </c>
      <c r="R11" s="79">
        <v>1</v>
      </c>
      <c r="S11" s="79">
        <v>2</v>
      </c>
      <c r="T11" s="80">
        <f>IFERROR(R11/(P11),"-")</f>
        <v>0.0625</v>
      </c>
      <c r="U11" s="336"/>
      <c r="V11" s="82">
        <v>0</v>
      </c>
      <c r="W11" s="80">
        <f>IF(P11=0,"-",V11/P11)</f>
        <v>0</v>
      </c>
      <c r="X11" s="335">
        <v>0</v>
      </c>
      <c r="Y11" s="336">
        <f>IFERROR(X11/P11,"-")</f>
        <v>0</v>
      </c>
      <c r="Z11" s="336" t="str">
        <f>IFERROR(X11/V11,"-")</f>
        <v>-</v>
      </c>
      <c r="AA11" s="33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2</v>
      </c>
      <c r="AN11" s="99">
        <f>IF(P11=0,"",IF(AM11=0,"",(AM11/P11)))</f>
        <v>0.125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>
        <v>2</v>
      </c>
      <c r="AW11" s="105">
        <f>IF(P11=0,"",IF(AV11=0,"",(AV11/P11)))</f>
        <v>0.125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>
        <v>5</v>
      </c>
      <c r="BO11" s="118">
        <f>IF(P11=0,"",IF(BN11=0,"",(BN11/P11)))</f>
        <v>0.3125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5</v>
      </c>
      <c r="BX11" s="125">
        <f>IF(P11=0,"",IF(BW11=0,"",(BW11/P11)))</f>
        <v>0.3125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>
        <v>2</v>
      </c>
      <c r="CG11" s="132">
        <f>IF(P11=0,"",IF(CF11=0,"",(CF11/P11)))</f>
        <v>0.125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30"/>
      <c r="B12" s="85"/>
      <c r="C12" s="86"/>
      <c r="D12" s="86"/>
      <c r="E12" s="86"/>
      <c r="F12" s="87"/>
      <c r="G12" s="88"/>
      <c r="H12" s="88"/>
      <c r="I12" s="88"/>
      <c r="J12" s="331"/>
      <c r="K12" s="34"/>
      <c r="L12" s="34"/>
      <c r="M12" s="31"/>
      <c r="N12" s="23"/>
      <c r="O12" s="23"/>
      <c r="P12" s="23"/>
      <c r="Q12" s="32"/>
      <c r="R12" s="32"/>
      <c r="S12" s="23"/>
      <c r="T12" s="32"/>
      <c r="U12" s="337"/>
      <c r="V12" s="25"/>
      <c r="W12" s="25"/>
      <c r="X12" s="337"/>
      <c r="Y12" s="337"/>
      <c r="Z12" s="337"/>
      <c r="AA12" s="337"/>
      <c r="AB12" s="33"/>
      <c r="AC12" s="57"/>
      <c r="AD12" s="61"/>
      <c r="AE12" s="62"/>
      <c r="AF12" s="61"/>
      <c r="AG12" s="65"/>
      <c r="AH12" s="66"/>
      <c r="AI12" s="67"/>
      <c r="AJ12" s="68"/>
      <c r="AK12" s="68"/>
      <c r="AL12" s="68"/>
      <c r="AM12" s="61"/>
      <c r="AN12" s="62"/>
      <c r="AO12" s="61"/>
      <c r="AP12" s="65"/>
      <c r="AQ12" s="66"/>
      <c r="AR12" s="67"/>
      <c r="AS12" s="68"/>
      <c r="AT12" s="68"/>
      <c r="AU12" s="68"/>
      <c r="AV12" s="61"/>
      <c r="AW12" s="62"/>
      <c r="AX12" s="61"/>
      <c r="AY12" s="65"/>
      <c r="AZ12" s="66"/>
      <c r="BA12" s="67"/>
      <c r="BB12" s="68"/>
      <c r="BC12" s="68"/>
      <c r="BD12" s="68"/>
      <c r="BE12" s="61"/>
      <c r="BF12" s="62"/>
      <c r="BG12" s="61"/>
      <c r="BH12" s="65"/>
      <c r="BI12" s="66"/>
      <c r="BJ12" s="67"/>
      <c r="BK12" s="68"/>
      <c r="BL12" s="68"/>
      <c r="BM12" s="68"/>
      <c r="BN12" s="63"/>
      <c r="BO12" s="64"/>
      <c r="BP12" s="61"/>
      <c r="BQ12" s="65"/>
      <c r="BR12" s="66"/>
      <c r="BS12" s="67"/>
      <c r="BT12" s="68"/>
      <c r="BU12" s="68"/>
      <c r="BV12" s="68"/>
      <c r="BW12" s="63"/>
      <c r="BX12" s="64"/>
      <c r="BY12" s="61"/>
      <c r="BZ12" s="65"/>
      <c r="CA12" s="66"/>
      <c r="CB12" s="67"/>
      <c r="CC12" s="68"/>
      <c r="CD12" s="68"/>
      <c r="CE12" s="68"/>
      <c r="CF12" s="63"/>
      <c r="CG12" s="64"/>
      <c r="CH12" s="61"/>
      <c r="CI12" s="65"/>
      <c r="CJ12" s="66"/>
      <c r="CK12" s="67"/>
      <c r="CL12" s="68"/>
      <c r="CM12" s="68"/>
      <c r="CN12" s="68"/>
      <c r="CO12" s="69"/>
      <c r="CP12" s="66"/>
      <c r="CQ12" s="66"/>
      <c r="CR12" s="66"/>
      <c r="CS12" s="70"/>
    </row>
    <row r="13" spans="1:98">
      <c r="A13" s="30"/>
      <c r="B13" s="37"/>
      <c r="C13" s="21"/>
      <c r="D13" s="21"/>
      <c r="E13" s="21"/>
      <c r="F13" s="22"/>
      <c r="G13" s="36"/>
      <c r="H13" s="36"/>
      <c r="I13" s="73"/>
      <c r="J13" s="332"/>
      <c r="K13" s="34"/>
      <c r="L13" s="34"/>
      <c r="M13" s="31"/>
      <c r="N13" s="23"/>
      <c r="O13" s="23"/>
      <c r="P13" s="23"/>
      <c r="Q13" s="32"/>
      <c r="R13" s="32"/>
      <c r="S13" s="23"/>
      <c r="T13" s="32"/>
      <c r="U13" s="337"/>
      <c r="V13" s="25"/>
      <c r="W13" s="25"/>
      <c r="X13" s="337"/>
      <c r="Y13" s="337"/>
      <c r="Z13" s="337"/>
      <c r="AA13" s="337"/>
      <c r="AB13" s="33"/>
      <c r="AC13" s="59"/>
      <c r="AD13" s="61"/>
      <c r="AE13" s="62"/>
      <c r="AF13" s="61"/>
      <c r="AG13" s="65"/>
      <c r="AH13" s="66"/>
      <c r="AI13" s="67"/>
      <c r="AJ13" s="68"/>
      <c r="AK13" s="68"/>
      <c r="AL13" s="68"/>
      <c r="AM13" s="61"/>
      <c r="AN13" s="62"/>
      <c r="AO13" s="61"/>
      <c r="AP13" s="65"/>
      <c r="AQ13" s="66"/>
      <c r="AR13" s="67"/>
      <c r="AS13" s="68"/>
      <c r="AT13" s="68"/>
      <c r="AU13" s="68"/>
      <c r="AV13" s="61"/>
      <c r="AW13" s="62"/>
      <c r="AX13" s="61"/>
      <c r="AY13" s="65"/>
      <c r="AZ13" s="66"/>
      <c r="BA13" s="67"/>
      <c r="BB13" s="68"/>
      <c r="BC13" s="68"/>
      <c r="BD13" s="68"/>
      <c r="BE13" s="61"/>
      <c r="BF13" s="62"/>
      <c r="BG13" s="61"/>
      <c r="BH13" s="65"/>
      <c r="BI13" s="66"/>
      <c r="BJ13" s="67"/>
      <c r="BK13" s="68"/>
      <c r="BL13" s="68"/>
      <c r="BM13" s="68"/>
      <c r="BN13" s="63"/>
      <c r="BO13" s="64"/>
      <c r="BP13" s="61"/>
      <c r="BQ13" s="65"/>
      <c r="BR13" s="66"/>
      <c r="BS13" s="67"/>
      <c r="BT13" s="68"/>
      <c r="BU13" s="68"/>
      <c r="BV13" s="68"/>
      <c r="BW13" s="63"/>
      <c r="BX13" s="64"/>
      <c r="BY13" s="61"/>
      <c r="BZ13" s="65"/>
      <c r="CA13" s="66"/>
      <c r="CB13" s="67"/>
      <c r="CC13" s="68"/>
      <c r="CD13" s="68"/>
      <c r="CE13" s="68"/>
      <c r="CF13" s="63"/>
      <c r="CG13" s="64"/>
      <c r="CH13" s="61"/>
      <c r="CI13" s="65"/>
      <c r="CJ13" s="66"/>
      <c r="CK13" s="67"/>
      <c r="CL13" s="68"/>
      <c r="CM13" s="68"/>
      <c r="CN13" s="68"/>
      <c r="CO13" s="69"/>
      <c r="CP13" s="66"/>
      <c r="CQ13" s="66"/>
      <c r="CR13" s="66"/>
      <c r="CS13" s="70"/>
    </row>
    <row r="14" spans="1:98">
      <c r="A14" s="19">
        <f>AB14</f>
        <v>0.16</v>
      </c>
      <c r="B14" s="39"/>
      <c r="C14" s="39"/>
      <c r="D14" s="39"/>
      <c r="E14" s="39"/>
      <c r="F14" s="39"/>
      <c r="G14" s="40" t="s">
        <v>196</v>
      </c>
      <c r="H14" s="40"/>
      <c r="I14" s="40"/>
      <c r="J14" s="333">
        <f>SUM(J6:J13)</f>
        <v>350000</v>
      </c>
      <c r="K14" s="41">
        <f>SUM(K6:K13)</f>
        <v>283</v>
      </c>
      <c r="L14" s="41">
        <f>SUM(L6:L13)</f>
        <v>131</v>
      </c>
      <c r="M14" s="41">
        <f>SUM(M6:M13)</f>
        <v>308</v>
      </c>
      <c r="N14" s="41">
        <f>SUM(N6:N13)</f>
        <v>36</v>
      </c>
      <c r="O14" s="41">
        <f>SUM(O6:O13)</f>
        <v>0</v>
      </c>
      <c r="P14" s="41">
        <f>SUM(P6:P13)</f>
        <v>36</v>
      </c>
      <c r="Q14" s="42">
        <f>IFERROR(P14/M14,"-")</f>
        <v>0.11688311688312</v>
      </c>
      <c r="R14" s="76">
        <f>SUM(R6:R13)</f>
        <v>7</v>
      </c>
      <c r="S14" s="76">
        <f>SUM(S6:S13)</f>
        <v>3</v>
      </c>
      <c r="T14" s="42">
        <f>IFERROR(R14/P14,"-")</f>
        <v>0.19444444444444</v>
      </c>
      <c r="U14" s="338">
        <f>IFERROR(J14/P14,"-")</f>
        <v>9722.2222222222</v>
      </c>
      <c r="V14" s="44">
        <f>SUM(V6:V13)</f>
        <v>3</v>
      </c>
      <c r="W14" s="42">
        <f>IFERROR(V14/P14,"-")</f>
        <v>0.083333333333333</v>
      </c>
      <c r="X14" s="333">
        <f>SUM(X6:X13)</f>
        <v>56000</v>
      </c>
      <c r="Y14" s="333">
        <f>IFERROR(X14/P14,"-")</f>
        <v>1555.5555555556</v>
      </c>
      <c r="Z14" s="333">
        <f>IFERROR(X14/V14,"-")</f>
        <v>18666.666666667</v>
      </c>
      <c r="AA14" s="333">
        <f>X14-J14</f>
        <v>-294000</v>
      </c>
      <c r="AB14" s="45">
        <f>X14/J14</f>
        <v>0.16</v>
      </c>
      <c r="AC14" s="58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8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10.375" customWidth="true" style="146"/>
    <col min="15" max="15" width="10.375" customWidth="true" style="146"/>
    <col min="16" max="16" width="7.375" customWidth="true" style="146"/>
    <col min="17" max="17" width="9" customWidth="true" style="146"/>
    <col min="18" max="18" width="9" customWidth="true" style="146"/>
    <col min="19" max="19" width="6.75" customWidth="true" style="146"/>
    <col min="20" max="20" width="7.875" customWidth="true" style="146"/>
    <col min="21" max="21" width="10" customWidth="true" style="146"/>
    <col min="22" max="22" width="9" customWidth="true" style="146"/>
    <col min="23" max="23" width="9" customWidth="true" style="146"/>
    <col min="24" max="24" width="12.375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  <col min="95" max="95" width="9" customWidth="true" style="146"/>
    <col min="96" max="96" width="9" customWidth="true" style="146"/>
  </cols>
  <sheetData>
    <row r="2" spans="1:96" customHeight="1" ht="13.5">
      <c r="A2" s="144" t="s">
        <v>27</v>
      </c>
      <c r="B2" s="145" t="s">
        <v>28</v>
      </c>
      <c r="E2" s="147"/>
      <c r="F2" s="147"/>
      <c r="G2" s="147"/>
      <c r="H2" s="147"/>
      <c r="I2" s="147"/>
      <c r="J2" s="147"/>
      <c r="K2" s="148"/>
      <c r="L2" s="148" t="s">
        <v>29</v>
      </c>
      <c r="M2" s="148"/>
      <c r="N2" s="148"/>
      <c r="O2" s="148" t="s">
        <v>30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304" t="s">
        <v>31</v>
      </c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5" t="s">
        <v>32</v>
      </c>
      <c r="CM2" s="307" t="s">
        <v>33</v>
      </c>
      <c r="CN2" s="310" t="s">
        <v>34</v>
      </c>
      <c r="CO2" s="311"/>
      <c r="CP2" s="312"/>
    </row>
    <row r="3" spans="1:96" customHeight="1" ht="14.25">
      <c r="A3" s="145" t="s">
        <v>197</v>
      </c>
      <c r="B3" s="149"/>
      <c r="C3" s="149"/>
      <c r="D3" s="149"/>
      <c r="E3" s="150"/>
      <c r="F3" s="148"/>
      <c r="G3" s="148"/>
      <c r="H3" s="148"/>
      <c r="I3" s="316" t="s">
        <v>1</v>
      </c>
      <c r="J3" s="317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8"/>
      <c r="W3" s="148"/>
      <c r="X3" s="148"/>
      <c r="Y3" s="148"/>
      <c r="Z3" s="148"/>
      <c r="AA3" s="318" t="s">
        <v>36</v>
      </c>
      <c r="AB3" s="319"/>
      <c r="AC3" s="319"/>
      <c r="AD3" s="319"/>
      <c r="AE3" s="319"/>
      <c r="AF3" s="319"/>
      <c r="AG3" s="319"/>
      <c r="AH3" s="319"/>
      <c r="AI3" s="319"/>
      <c r="AJ3" s="320" t="s">
        <v>37</v>
      </c>
      <c r="AK3" s="321"/>
      <c r="AL3" s="321"/>
      <c r="AM3" s="321"/>
      <c r="AN3" s="321"/>
      <c r="AO3" s="321"/>
      <c r="AP3" s="321"/>
      <c r="AQ3" s="321"/>
      <c r="AR3" s="322"/>
      <c r="AS3" s="323" t="s">
        <v>38</v>
      </c>
      <c r="AT3" s="324"/>
      <c r="AU3" s="324"/>
      <c r="AV3" s="324"/>
      <c r="AW3" s="324"/>
      <c r="AX3" s="324"/>
      <c r="AY3" s="324"/>
      <c r="AZ3" s="324"/>
      <c r="BA3" s="325"/>
      <c r="BB3" s="326" t="s">
        <v>39</v>
      </c>
      <c r="BC3" s="327"/>
      <c r="BD3" s="327"/>
      <c r="BE3" s="327"/>
      <c r="BF3" s="327"/>
      <c r="BG3" s="327"/>
      <c r="BH3" s="327"/>
      <c r="BI3" s="327"/>
      <c r="BJ3" s="328"/>
      <c r="BK3" s="313" t="s">
        <v>40</v>
      </c>
      <c r="BL3" s="314"/>
      <c r="BM3" s="314"/>
      <c r="BN3" s="314"/>
      <c r="BO3" s="314"/>
      <c r="BP3" s="314"/>
      <c r="BQ3" s="314"/>
      <c r="BR3" s="314"/>
      <c r="BS3" s="315"/>
      <c r="BT3" s="294" t="s">
        <v>41</v>
      </c>
      <c r="BU3" s="295"/>
      <c r="BV3" s="295"/>
      <c r="BW3" s="295"/>
      <c r="BX3" s="295"/>
      <c r="BY3" s="295"/>
      <c r="BZ3" s="295"/>
      <c r="CA3" s="295"/>
      <c r="CB3" s="296"/>
      <c r="CC3" s="297" t="s">
        <v>42</v>
      </c>
      <c r="CD3" s="298"/>
      <c r="CE3" s="298"/>
      <c r="CF3" s="298"/>
      <c r="CG3" s="298"/>
      <c r="CH3" s="298"/>
      <c r="CI3" s="298"/>
      <c r="CJ3" s="298"/>
      <c r="CK3" s="299"/>
      <c r="CL3" s="305"/>
      <c r="CM3" s="308"/>
      <c r="CN3" s="300" t="s">
        <v>43</v>
      </c>
      <c r="CO3" s="301"/>
      <c r="CP3" s="302" t="s">
        <v>44</v>
      </c>
    </row>
    <row r="4" spans="1:96">
      <c r="A4" s="151"/>
      <c r="B4" s="152" t="s">
        <v>45</v>
      </c>
      <c r="C4" s="152" t="s">
        <v>198</v>
      </c>
      <c r="D4" s="153" t="s">
        <v>49</v>
      </c>
      <c r="E4" s="152" t="s">
        <v>50</v>
      </c>
      <c r="F4" s="154" t="s">
        <v>52</v>
      </c>
      <c r="G4" s="152" t="s">
        <v>4</v>
      </c>
      <c r="H4" s="152" t="s">
        <v>199</v>
      </c>
      <c r="I4" s="155" t="s">
        <v>5</v>
      </c>
      <c r="J4" s="155" t="s">
        <v>6</v>
      </c>
      <c r="K4" s="155" t="s">
        <v>7</v>
      </c>
      <c r="L4" s="156" t="s">
        <v>10</v>
      </c>
      <c r="M4" s="152" t="s">
        <v>200</v>
      </c>
      <c r="N4" s="152" t="s">
        <v>11</v>
      </c>
      <c r="O4" s="155" t="s">
        <v>12</v>
      </c>
      <c r="P4" s="152" t="s">
        <v>13</v>
      </c>
      <c r="Q4" s="152" t="s">
        <v>14</v>
      </c>
      <c r="R4" s="152" t="s">
        <v>15</v>
      </c>
      <c r="S4" s="152" t="s">
        <v>16</v>
      </c>
      <c r="T4" s="152" t="s">
        <v>17</v>
      </c>
      <c r="U4" s="155" t="s">
        <v>18</v>
      </c>
      <c r="V4" s="152" t="s">
        <v>19</v>
      </c>
      <c r="W4" s="152" t="s">
        <v>20</v>
      </c>
      <c r="X4" s="152" t="s">
        <v>21</v>
      </c>
      <c r="Y4" s="152" t="s">
        <v>22</v>
      </c>
      <c r="Z4" s="157"/>
      <c r="AA4" s="158" t="s">
        <v>53</v>
      </c>
      <c r="AB4" s="158" t="s">
        <v>54</v>
      </c>
      <c r="AC4" s="158" t="s">
        <v>55</v>
      </c>
      <c r="AD4" s="158" t="s">
        <v>17</v>
      </c>
      <c r="AE4" s="158" t="s">
        <v>56</v>
      </c>
      <c r="AF4" s="158" t="s">
        <v>57</v>
      </c>
      <c r="AG4" s="158" t="s">
        <v>58</v>
      </c>
      <c r="AH4" s="158" t="s">
        <v>59</v>
      </c>
      <c r="AI4" s="158" t="s">
        <v>60</v>
      </c>
      <c r="AJ4" s="159" t="s">
        <v>53</v>
      </c>
      <c r="AK4" s="159" t="s">
        <v>54</v>
      </c>
      <c r="AL4" s="159" t="s">
        <v>55</v>
      </c>
      <c r="AM4" s="159" t="s">
        <v>17</v>
      </c>
      <c r="AN4" s="159" t="s">
        <v>56</v>
      </c>
      <c r="AO4" s="159" t="s">
        <v>57</v>
      </c>
      <c r="AP4" s="159" t="s">
        <v>58</v>
      </c>
      <c r="AQ4" s="159" t="s">
        <v>59</v>
      </c>
      <c r="AR4" s="159" t="s">
        <v>60</v>
      </c>
      <c r="AS4" s="160" t="s">
        <v>53</v>
      </c>
      <c r="AT4" s="160" t="s">
        <v>54</v>
      </c>
      <c r="AU4" s="160" t="s">
        <v>55</v>
      </c>
      <c r="AV4" s="160" t="s">
        <v>17</v>
      </c>
      <c r="AW4" s="160" t="s">
        <v>56</v>
      </c>
      <c r="AX4" s="160" t="s">
        <v>57</v>
      </c>
      <c r="AY4" s="160" t="s">
        <v>58</v>
      </c>
      <c r="AZ4" s="160" t="s">
        <v>59</v>
      </c>
      <c r="BA4" s="160" t="s">
        <v>60</v>
      </c>
      <c r="BB4" s="161" t="s">
        <v>53</v>
      </c>
      <c r="BC4" s="161" t="s">
        <v>54</v>
      </c>
      <c r="BD4" s="161" t="s">
        <v>55</v>
      </c>
      <c r="BE4" s="161" t="s">
        <v>17</v>
      </c>
      <c r="BF4" s="161" t="s">
        <v>56</v>
      </c>
      <c r="BG4" s="161" t="s">
        <v>57</v>
      </c>
      <c r="BH4" s="161" t="s">
        <v>58</v>
      </c>
      <c r="BI4" s="161" t="s">
        <v>59</v>
      </c>
      <c r="BJ4" s="161" t="s">
        <v>60</v>
      </c>
      <c r="BK4" s="162" t="s">
        <v>53</v>
      </c>
      <c r="BL4" s="162" t="s">
        <v>54</v>
      </c>
      <c r="BM4" s="162" t="s">
        <v>55</v>
      </c>
      <c r="BN4" s="162" t="s">
        <v>17</v>
      </c>
      <c r="BO4" s="162" t="s">
        <v>56</v>
      </c>
      <c r="BP4" s="162" t="s">
        <v>57</v>
      </c>
      <c r="BQ4" s="162" t="s">
        <v>58</v>
      </c>
      <c r="BR4" s="162" t="s">
        <v>59</v>
      </c>
      <c r="BS4" s="162" t="s">
        <v>60</v>
      </c>
      <c r="BT4" s="163" t="s">
        <v>53</v>
      </c>
      <c r="BU4" s="163" t="s">
        <v>54</v>
      </c>
      <c r="BV4" s="163" t="s">
        <v>55</v>
      </c>
      <c r="BW4" s="163" t="s">
        <v>17</v>
      </c>
      <c r="BX4" s="163" t="s">
        <v>56</v>
      </c>
      <c r="BY4" s="163" t="s">
        <v>57</v>
      </c>
      <c r="BZ4" s="163" t="s">
        <v>58</v>
      </c>
      <c r="CA4" s="163" t="s">
        <v>59</v>
      </c>
      <c r="CB4" s="163" t="s">
        <v>60</v>
      </c>
      <c r="CC4" s="164" t="s">
        <v>53</v>
      </c>
      <c r="CD4" s="164" t="s">
        <v>54</v>
      </c>
      <c r="CE4" s="164" t="s">
        <v>55</v>
      </c>
      <c r="CF4" s="164" t="s">
        <v>17</v>
      </c>
      <c r="CG4" s="164" t="s">
        <v>56</v>
      </c>
      <c r="CH4" s="164" t="s">
        <v>57</v>
      </c>
      <c r="CI4" s="164" t="s">
        <v>58</v>
      </c>
      <c r="CJ4" s="164" t="s">
        <v>59</v>
      </c>
      <c r="CK4" s="164" t="s">
        <v>60</v>
      </c>
      <c r="CL4" s="306"/>
      <c r="CM4" s="309"/>
      <c r="CN4" s="165" t="s">
        <v>61</v>
      </c>
      <c r="CO4" s="165" t="s">
        <v>62</v>
      </c>
      <c r="CP4" s="303"/>
    </row>
    <row r="5" spans="1:96">
      <c r="A5" s="166"/>
      <c r="B5" s="167"/>
      <c r="C5" s="151"/>
      <c r="D5" s="151"/>
      <c r="E5" s="151"/>
      <c r="F5" s="168"/>
      <c r="G5" s="339"/>
      <c r="H5" s="339"/>
      <c r="I5" s="169"/>
      <c r="J5" s="151"/>
      <c r="K5" s="151"/>
      <c r="L5" s="151"/>
      <c r="M5" s="151"/>
      <c r="N5" s="170"/>
      <c r="O5" s="170"/>
      <c r="P5" s="151"/>
      <c r="Q5" s="170"/>
      <c r="R5" s="171"/>
      <c r="S5" s="171"/>
      <c r="T5" s="171"/>
      <c r="U5" s="344"/>
      <c r="V5" s="344"/>
      <c r="W5" s="344"/>
      <c r="X5" s="344"/>
      <c r="Y5" s="170"/>
      <c r="Z5" s="172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</row>
    <row r="6" spans="1:96">
      <c r="A6" s="174" t="str">
        <f>Y6</f>
        <v>0</v>
      </c>
      <c r="B6" s="347" t="s">
        <v>201</v>
      </c>
      <c r="C6" s="347"/>
      <c r="D6" s="347" t="s">
        <v>179</v>
      </c>
      <c r="E6" s="175" t="s">
        <v>202</v>
      </c>
      <c r="F6" s="175" t="s">
        <v>203</v>
      </c>
      <c r="G6" s="340">
        <v>0</v>
      </c>
      <c r="H6" s="340">
        <v>1500</v>
      </c>
      <c r="I6" s="176">
        <v>0</v>
      </c>
      <c r="J6" s="176">
        <v>0</v>
      </c>
      <c r="K6" s="176">
        <v>0</v>
      </c>
      <c r="L6" s="177">
        <v>0</v>
      </c>
      <c r="M6" s="178">
        <v>0</v>
      </c>
      <c r="N6" s="179" t="str">
        <f>IFERROR(L6/K6,"-")</f>
        <v>-</v>
      </c>
      <c r="O6" s="176">
        <v>0</v>
      </c>
      <c r="P6" s="176">
        <v>0</v>
      </c>
      <c r="Q6" s="179" t="str">
        <f>IFERROR(O6/L6,"-")</f>
        <v>-</v>
      </c>
      <c r="R6" s="180" t="str">
        <f>IFERROR(G6/SUM(L6:L6),"-")</f>
        <v>-</v>
      </c>
      <c r="S6" s="181">
        <v>0</v>
      </c>
      <c r="T6" s="179" t="str">
        <f>IF(L6=0,"-",S6/L6)</f>
        <v>-</v>
      </c>
      <c r="U6" s="345"/>
      <c r="V6" s="346" t="str">
        <f>IFERROR(U6/L6,"-")</f>
        <v>-</v>
      </c>
      <c r="W6" s="346" t="str">
        <f>IFERROR(U6/S6,"-")</f>
        <v>-</v>
      </c>
      <c r="X6" s="340">
        <f>SUM(U6:U6)-SUM(G6:G6)</f>
        <v>0</v>
      </c>
      <c r="Y6" s="183" t="str">
        <f>SUM(U6:U6)/SUM(G6:G6)</f>
        <v>0</v>
      </c>
      <c r="AA6" s="184"/>
      <c r="AB6" s="185" t="str">
        <f>IF(L6=0,"",IF(AA6=0,"",(AA6/L6)))</f>
        <v/>
      </c>
      <c r="AC6" s="184"/>
      <c r="AD6" s="186" t="str">
        <f>IFERROR(AC6/AA6,"-")</f>
        <v>-</v>
      </c>
      <c r="AE6" s="187"/>
      <c r="AF6" s="188" t="str">
        <f>IFERROR(AE6/AA6,"-")</f>
        <v>-</v>
      </c>
      <c r="AG6" s="189"/>
      <c r="AH6" s="189"/>
      <c r="AI6" s="189"/>
      <c r="AJ6" s="190"/>
      <c r="AK6" s="191" t="str">
        <f>IF(L6=0,"",IF(AJ6=0,"",(AJ6/L6)))</f>
        <v/>
      </c>
      <c r="AL6" s="190"/>
      <c r="AM6" s="192" t="str">
        <f>IFERROR(AL6/AJ6,"-")</f>
        <v>-</v>
      </c>
      <c r="AN6" s="193"/>
      <c r="AO6" s="194" t="str">
        <f>IFERROR(AN6/AJ6,"-")</f>
        <v>-</v>
      </c>
      <c r="AP6" s="195"/>
      <c r="AQ6" s="195"/>
      <c r="AR6" s="195"/>
      <c r="AS6" s="196"/>
      <c r="AT6" s="197" t="str">
        <f>IF(L6=0,"",IF(AS6=0,"",(AS6/L6)))</f>
        <v/>
      </c>
      <c r="AU6" s="196"/>
      <c r="AV6" s="198" t="str">
        <f>IFERROR(AU6/AS6,"-")</f>
        <v>-</v>
      </c>
      <c r="AW6" s="199"/>
      <c r="AX6" s="200" t="str">
        <f>IFERROR(AW6/AS6,"-")</f>
        <v>-</v>
      </c>
      <c r="AY6" s="201"/>
      <c r="AZ6" s="201"/>
      <c r="BA6" s="201"/>
      <c r="BB6" s="202"/>
      <c r="BC6" s="203" t="str">
        <f>IF(L6=0,"",IF(BB6=0,"",(BB6/L6)))</f>
        <v/>
      </c>
      <c r="BD6" s="202"/>
      <c r="BE6" s="204" t="str">
        <f>IFERROR(BD6/BB6,"-")</f>
        <v>-</v>
      </c>
      <c r="BF6" s="205"/>
      <c r="BG6" s="206" t="str">
        <f>IFERROR(BF6/BB6,"-")</f>
        <v>-</v>
      </c>
      <c r="BH6" s="207"/>
      <c r="BI6" s="207"/>
      <c r="BJ6" s="207"/>
      <c r="BK6" s="208"/>
      <c r="BL6" s="209" t="str">
        <f>IF(L6=0,"",IF(BK6=0,"",(BK6/L6)))</f>
        <v/>
      </c>
      <c r="BM6" s="210"/>
      <c r="BN6" s="211" t="str">
        <f>IFERROR(BM6/BK6,"-")</f>
        <v>-</v>
      </c>
      <c r="BO6" s="212"/>
      <c r="BP6" s="213" t="str">
        <f>IFERROR(BO6/BK6,"-")</f>
        <v>-</v>
      </c>
      <c r="BQ6" s="214"/>
      <c r="BR6" s="214"/>
      <c r="BS6" s="214"/>
      <c r="BT6" s="215"/>
      <c r="BU6" s="216" t="str">
        <f>IF(L6=0,"",IF(BT6=0,"",(BT6/L6)))</f>
        <v/>
      </c>
      <c r="BV6" s="217"/>
      <c r="BW6" s="218" t="str">
        <f>IFERROR(BV6/BT6,"-")</f>
        <v>-</v>
      </c>
      <c r="BX6" s="219"/>
      <c r="BY6" s="220" t="str">
        <f>IFERROR(BX6/BT6,"-")</f>
        <v>-</v>
      </c>
      <c r="BZ6" s="221"/>
      <c r="CA6" s="221"/>
      <c r="CB6" s="221"/>
      <c r="CC6" s="222"/>
      <c r="CD6" s="223" t="str">
        <f>IF(L6=0,"",IF(CC6=0,"",(CC6/L6)))</f>
        <v/>
      </c>
      <c r="CE6" s="224"/>
      <c r="CF6" s="225" t="str">
        <f>IFERROR(CE6/CC6,"-")</f>
        <v>-</v>
      </c>
      <c r="CG6" s="226"/>
      <c r="CH6" s="227" t="str">
        <f>IFERROR(CG6/CC6,"-")</f>
        <v>-</v>
      </c>
      <c r="CI6" s="228"/>
      <c r="CJ6" s="228"/>
      <c r="CK6" s="228"/>
      <c r="CL6" s="229">
        <v>0</v>
      </c>
      <c r="CM6" s="230"/>
      <c r="CN6" s="230"/>
      <c r="CO6" s="230"/>
      <c r="CP6" s="231" t="str">
        <f>IF(AND(CN6=0,CO6=0),"",IF(AND(CN6&lt;=100000,CO6&lt;=100000),"",IF(CN6/CM6&gt;0.7,"男高",IF(CO6/CM6&gt;0.7,"女高",""))))</f>
        <v/>
      </c>
    </row>
    <row r="7" spans="1:96">
      <c r="A7" s="174" t="str">
        <f>Y7</f>
        <v>0</v>
      </c>
      <c r="B7" s="347" t="s">
        <v>204</v>
      </c>
      <c r="C7" s="347"/>
      <c r="D7" s="347" t="s">
        <v>179</v>
      </c>
      <c r="E7" s="175" t="s">
        <v>205</v>
      </c>
      <c r="F7" s="175" t="s">
        <v>203</v>
      </c>
      <c r="G7" s="340">
        <v>0</v>
      </c>
      <c r="H7" s="340">
        <v>1500</v>
      </c>
      <c r="I7" s="176">
        <v>0</v>
      </c>
      <c r="J7" s="176">
        <v>0</v>
      </c>
      <c r="K7" s="176">
        <v>0</v>
      </c>
      <c r="L7" s="177">
        <v>0</v>
      </c>
      <c r="M7" s="178">
        <v>0</v>
      </c>
      <c r="N7" s="179" t="str">
        <f>IFERROR(L7/K7,"-")</f>
        <v>-</v>
      </c>
      <c r="O7" s="176">
        <v>0</v>
      </c>
      <c r="P7" s="176">
        <v>0</v>
      </c>
      <c r="Q7" s="179" t="str">
        <f>IFERROR(O7/L7,"-")</f>
        <v>-</v>
      </c>
      <c r="R7" s="180" t="str">
        <f>IFERROR(G7/SUM(L7:L7),"-")</f>
        <v>-</v>
      </c>
      <c r="S7" s="181">
        <v>0</v>
      </c>
      <c r="T7" s="179" t="str">
        <f>IF(L7=0,"-",S7/L7)</f>
        <v>-</v>
      </c>
      <c r="U7" s="345"/>
      <c r="V7" s="346" t="str">
        <f>IFERROR(U7/L7,"-")</f>
        <v>-</v>
      </c>
      <c r="W7" s="346" t="str">
        <f>IFERROR(U7/S7,"-")</f>
        <v>-</v>
      </c>
      <c r="X7" s="340">
        <f>SUM(U7:U7)-SUM(G7:G7)</f>
        <v>0</v>
      </c>
      <c r="Y7" s="183" t="str">
        <f>SUM(U7:U7)/SUM(G7:G7)</f>
        <v>0</v>
      </c>
      <c r="AA7" s="184"/>
      <c r="AB7" s="185" t="str">
        <f>IF(L7=0,"",IF(AA7=0,"",(AA7/L7)))</f>
        <v/>
      </c>
      <c r="AC7" s="184"/>
      <c r="AD7" s="186" t="str">
        <f>IFERROR(AC7/AA7,"-")</f>
        <v>-</v>
      </c>
      <c r="AE7" s="187"/>
      <c r="AF7" s="188" t="str">
        <f>IFERROR(AE7/AA7,"-")</f>
        <v>-</v>
      </c>
      <c r="AG7" s="189"/>
      <c r="AH7" s="189"/>
      <c r="AI7" s="189"/>
      <c r="AJ7" s="190"/>
      <c r="AK7" s="191" t="str">
        <f>IF(L7=0,"",IF(AJ7=0,"",(AJ7/L7)))</f>
        <v/>
      </c>
      <c r="AL7" s="190"/>
      <c r="AM7" s="192" t="str">
        <f>IFERROR(AL7/AJ7,"-")</f>
        <v>-</v>
      </c>
      <c r="AN7" s="193"/>
      <c r="AO7" s="194" t="str">
        <f>IFERROR(AN7/AJ7,"-")</f>
        <v>-</v>
      </c>
      <c r="AP7" s="195"/>
      <c r="AQ7" s="195"/>
      <c r="AR7" s="195"/>
      <c r="AS7" s="196"/>
      <c r="AT7" s="197" t="str">
        <f>IF(L7=0,"",IF(AS7=0,"",(AS7/L7)))</f>
        <v/>
      </c>
      <c r="AU7" s="196"/>
      <c r="AV7" s="198" t="str">
        <f>IFERROR(AU7/AS7,"-")</f>
        <v>-</v>
      </c>
      <c r="AW7" s="199"/>
      <c r="AX7" s="200" t="str">
        <f>IFERROR(AW7/AS7,"-")</f>
        <v>-</v>
      </c>
      <c r="AY7" s="201"/>
      <c r="AZ7" s="201"/>
      <c r="BA7" s="201"/>
      <c r="BB7" s="202"/>
      <c r="BC7" s="203" t="str">
        <f>IF(L7=0,"",IF(BB7=0,"",(BB7/L7)))</f>
        <v/>
      </c>
      <c r="BD7" s="202"/>
      <c r="BE7" s="204" t="str">
        <f>IFERROR(BD7/BB7,"-")</f>
        <v>-</v>
      </c>
      <c r="BF7" s="205"/>
      <c r="BG7" s="206" t="str">
        <f>IFERROR(BF7/BB7,"-")</f>
        <v>-</v>
      </c>
      <c r="BH7" s="207"/>
      <c r="BI7" s="207"/>
      <c r="BJ7" s="207"/>
      <c r="BK7" s="208"/>
      <c r="BL7" s="209" t="str">
        <f>IF(L7=0,"",IF(BK7=0,"",(BK7/L7)))</f>
        <v/>
      </c>
      <c r="BM7" s="210"/>
      <c r="BN7" s="211" t="str">
        <f>IFERROR(BM7/BK7,"-")</f>
        <v>-</v>
      </c>
      <c r="BO7" s="212"/>
      <c r="BP7" s="213" t="str">
        <f>IFERROR(BO7/BK7,"-")</f>
        <v>-</v>
      </c>
      <c r="BQ7" s="214"/>
      <c r="BR7" s="214"/>
      <c r="BS7" s="214"/>
      <c r="BT7" s="215"/>
      <c r="BU7" s="216" t="str">
        <f>IF(L7=0,"",IF(BT7=0,"",(BT7/L7)))</f>
        <v/>
      </c>
      <c r="BV7" s="217"/>
      <c r="BW7" s="218" t="str">
        <f>IFERROR(BV7/BT7,"-")</f>
        <v>-</v>
      </c>
      <c r="BX7" s="219"/>
      <c r="BY7" s="220" t="str">
        <f>IFERROR(BX7/BT7,"-")</f>
        <v>-</v>
      </c>
      <c r="BZ7" s="221"/>
      <c r="CA7" s="221"/>
      <c r="CB7" s="221"/>
      <c r="CC7" s="222"/>
      <c r="CD7" s="223" t="str">
        <f>IF(L7=0,"",IF(CC7=0,"",(CC7/L7)))</f>
        <v/>
      </c>
      <c r="CE7" s="224"/>
      <c r="CF7" s="225" t="str">
        <f>IFERROR(CE7/CC7,"-")</f>
        <v>-</v>
      </c>
      <c r="CG7" s="226"/>
      <c r="CH7" s="227" t="str">
        <f>IFERROR(CG7/CC7,"-")</f>
        <v>-</v>
      </c>
      <c r="CI7" s="228"/>
      <c r="CJ7" s="228"/>
      <c r="CK7" s="228"/>
      <c r="CL7" s="229">
        <v>0</v>
      </c>
      <c r="CM7" s="230"/>
      <c r="CN7" s="230"/>
      <c r="CO7" s="230"/>
      <c r="CP7" s="231" t="str">
        <f>IF(AND(CN7=0,CO7=0),"",IF(AND(CN7&lt;=100000,CO7&lt;=100000),"",IF(CN7/CM7&gt;0.7,"男高",IF(CO7/CM7&gt;0.7,"女高",""))))</f>
        <v/>
      </c>
    </row>
    <row r="8" spans="1:96">
      <c r="A8" s="232"/>
      <c r="B8" s="151"/>
      <c r="C8" s="233"/>
      <c r="D8" s="234"/>
      <c r="E8" s="175"/>
      <c r="F8" s="175"/>
      <c r="G8" s="341"/>
      <c r="H8" s="341"/>
      <c r="I8" s="235"/>
      <c r="J8" s="235"/>
      <c r="K8" s="176"/>
      <c r="L8" s="176"/>
      <c r="M8" s="176"/>
      <c r="N8" s="236"/>
      <c r="O8" s="236"/>
      <c r="P8" s="176"/>
      <c r="Q8" s="236"/>
      <c r="R8" s="182"/>
      <c r="S8" s="182"/>
      <c r="T8" s="182"/>
      <c r="U8" s="345"/>
      <c r="V8" s="345"/>
      <c r="W8" s="345"/>
      <c r="X8" s="345"/>
      <c r="Y8" s="236"/>
      <c r="Z8" s="172"/>
      <c r="AA8" s="237"/>
      <c r="AB8" s="238"/>
      <c r="AC8" s="237"/>
      <c r="AD8" s="239"/>
      <c r="AE8" s="240"/>
      <c r="AF8" s="241"/>
      <c r="AG8" s="242"/>
      <c r="AH8" s="242"/>
      <c r="AI8" s="242"/>
      <c r="AJ8" s="237"/>
      <c r="AK8" s="238"/>
      <c r="AL8" s="237"/>
      <c r="AM8" s="239"/>
      <c r="AN8" s="240"/>
      <c r="AO8" s="241"/>
      <c r="AP8" s="242"/>
      <c r="AQ8" s="242"/>
      <c r="AR8" s="242"/>
      <c r="AS8" s="237"/>
      <c r="AT8" s="238"/>
      <c r="AU8" s="237"/>
      <c r="AV8" s="239"/>
      <c r="AW8" s="240"/>
      <c r="AX8" s="241"/>
      <c r="AY8" s="242"/>
      <c r="AZ8" s="242"/>
      <c r="BA8" s="242"/>
      <c r="BB8" s="237"/>
      <c r="BC8" s="238"/>
      <c r="BD8" s="237"/>
      <c r="BE8" s="239"/>
      <c r="BF8" s="240"/>
      <c r="BG8" s="241"/>
      <c r="BH8" s="242"/>
      <c r="BI8" s="242"/>
      <c r="BJ8" s="242"/>
      <c r="BK8" s="173"/>
      <c r="BL8" s="243"/>
      <c r="BM8" s="237"/>
      <c r="BN8" s="239"/>
      <c r="BO8" s="240"/>
      <c r="BP8" s="241"/>
      <c r="BQ8" s="242"/>
      <c r="BR8" s="242"/>
      <c r="BS8" s="242"/>
      <c r="BT8" s="173"/>
      <c r="BU8" s="243"/>
      <c r="BV8" s="237"/>
      <c r="BW8" s="239"/>
      <c r="BX8" s="240"/>
      <c r="BY8" s="241"/>
      <c r="BZ8" s="242"/>
      <c r="CA8" s="242"/>
      <c r="CB8" s="242"/>
      <c r="CC8" s="173"/>
      <c r="CD8" s="243"/>
      <c r="CE8" s="237"/>
      <c r="CF8" s="239"/>
      <c r="CG8" s="240"/>
      <c r="CH8" s="241"/>
      <c r="CI8" s="242"/>
      <c r="CJ8" s="242"/>
      <c r="CK8" s="242"/>
      <c r="CL8" s="244"/>
      <c r="CM8" s="240"/>
      <c r="CN8" s="240"/>
      <c r="CO8" s="240"/>
      <c r="CP8" s="245"/>
    </row>
    <row r="9" spans="1:96">
      <c r="A9" s="232"/>
      <c r="B9" s="246"/>
      <c r="C9" s="176"/>
      <c r="D9" s="176"/>
      <c r="E9" s="247"/>
      <c r="F9" s="248"/>
      <c r="G9" s="342"/>
      <c r="H9" s="342"/>
      <c r="I9" s="235"/>
      <c r="J9" s="235"/>
      <c r="K9" s="176"/>
      <c r="L9" s="176"/>
      <c r="M9" s="176"/>
      <c r="N9" s="236"/>
      <c r="O9" s="236"/>
      <c r="P9" s="176"/>
      <c r="Q9" s="236"/>
      <c r="R9" s="182"/>
      <c r="S9" s="182"/>
      <c r="T9" s="182"/>
      <c r="U9" s="345"/>
      <c r="V9" s="345"/>
      <c r="W9" s="345"/>
      <c r="X9" s="345"/>
      <c r="Y9" s="236"/>
      <c r="Z9" s="249"/>
      <c r="AA9" s="237"/>
      <c r="AB9" s="238"/>
      <c r="AC9" s="237"/>
      <c r="AD9" s="239"/>
      <c r="AE9" s="240"/>
      <c r="AF9" s="241"/>
      <c r="AG9" s="242"/>
      <c r="AH9" s="242"/>
      <c r="AI9" s="242"/>
      <c r="AJ9" s="237"/>
      <c r="AK9" s="238"/>
      <c r="AL9" s="237"/>
      <c r="AM9" s="239"/>
      <c r="AN9" s="240"/>
      <c r="AO9" s="241"/>
      <c r="AP9" s="242"/>
      <c r="AQ9" s="242"/>
      <c r="AR9" s="242"/>
      <c r="AS9" s="237"/>
      <c r="AT9" s="238"/>
      <c r="AU9" s="237"/>
      <c r="AV9" s="239"/>
      <c r="AW9" s="240"/>
      <c r="AX9" s="241"/>
      <c r="AY9" s="242"/>
      <c r="AZ9" s="242"/>
      <c r="BA9" s="242"/>
      <c r="BB9" s="237"/>
      <c r="BC9" s="238"/>
      <c r="BD9" s="237"/>
      <c r="BE9" s="239"/>
      <c r="BF9" s="240"/>
      <c r="BG9" s="241"/>
      <c r="BH9" s="242"/>
      <c r="BI9" s="242"/>
      <c r="BJ9" s="242"/>
      <c r="BK9" s="173"/>
      <c r="BL9" s="243"/>
      <c r="BM9" s="237"/>
      <c r="BN9" s="239"/>
      <c r="BO9" s="240"/>
      <c r="BP9" s="241"/>
      <c r="BQ9" s="242"/>
      <c r="BR9" s="242"/>
      <c r="BS9" s="242"/>
      <c r="BT9" s="173"/>
      <c r="BU9" s="243"/>
      <c r="BV9" s="237"/>
      <c r="BW9" s="239"/>
      <c r="BX9" s="240"/>
      <c r="BY9" s="241"/>
      <c r="BZ9" s="242"/>
      <c r="CA9" s="242"/>
      <c r="CB9" s="242"/>
      <c r="CC9" s="173"/>
      <c r="CD9" s="243"/>
      <c r="CE9" s="237"/>
      <c r="CF9" s="239"/>
      <c r="CG9" s="240"/>
      <c r="CH9" s="241"/>
      <c r="CI9" s="242"/>
      <c r="CJ9" s="242"/>
      <c r="CK9" s="242"/>
      <c r="CL9" s="244"/>
      <c r="CM9" s="240"/>
      <c r="CN9" s="240"/>
      <c r="CO9" s="240"/>
      <c r="CP9" s="245"/>
    </row>
    <row r="10" spans="1:96">
      <c r="A10" s="166" t="str">
        <f>Y10</f>
        <v>0</v>
      </c>
      <c r="B10" s="250"/>
      <c r="C10" s="250"/>
      <c r="D10" s="250"/>
      <c r="E10" s="251" t="s">
        <v>206</v>
      </c>
      <c r="F10" s="251"/>
      <c r="G10" s="343">
        <f>SUM(G6:G9)</f>
        <v>0</v>
      </c>
      <c r="H10" s="343"/>
      <c r="I10" s="250">
        <f>SUM(I6:I9)</f>
        <v>0</v>
      </c>
      <c r="J10" s="250">
        <f>SUM(J6:J9)</f>
        <v>0</v>
      </c>
      <c r="K10" s="250">
        <f>SUM(K6:K9)</f>
        <v>0</v>
      </c>
      <c r="L10" s="250">
        <f>SUM(L6:L9)</f>
        <v>0</v>
      </c>
      <c r="M10" s="250">
        <f>SUM(M6:M9)</f>
        <v>0</v>
      </c>
      <c r="N10" s="252" t="str">
        <f>IFERROR(L10/K10,"-")</f>
        <v>-</v>
      </c>
      <c r="O10" s="253">
        <f>SUM(O6:O9)</f>
        <v>0</v>
      </c>
      <c r="P10" s="253">
        <f>SUM(P6:P9)</f>
        <v>0</v>
      </c>
      <c r="Q10" s="252" t="str">
        <f>IFERROR(O10/L10,"-")</f>
        <v>-</v>
      </c>
      <c r="R10" s="254" t="str">
        <f>IFERROR(G10/L10,"-")</f>
        <v>-</v>
      </c>
      <c r="S10" s="255">
        <f>SUM(S6:S9)</f>
        <v>0</v>
      </c>
      <c r="T10" s="252" t="str">
        <f>IFERROR(S10/L10,"-")</f>
        <v>-</v>
      </c>
      <c r="U10" s="343">
        <f>SUM(U6:U9)</f>
        <v>0</v>
      </c>
      <c r="V10" s="343" t="str">
        <f>IFERROR(U10/L10,"-")</f>
        <v>-</v>
      </c>
      <c r="W10" s="343" t="str">
        <f>IFERROR(U10/S10,"-")</f>
        <v>-</v>
      </c>
      <c r="X10" s="343">
        <f>U10-G10</f>
        <v>0</v>
      </c>
      <c r="Y10" s="256" t="str">
        <f>U10/G10</f>
        <v>0</v>
      </c>
      <c r="Z10" s="257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8"/>
      <c r="BA10" s="258"/>
      <c r="BB10" s="258"/>
      <c r="BC10" s="258"/>
      <c r="BD10" s="258"/>
      <c r="BE10" s="258"/>
      <c r="BF10" s="258"/>
      <c r="BG10" s="258"/>
      <c r="BH10" s="258"/>
      <c r="BI10" s="258"/>
      <c r="BJ10" s="258"/>
      <c r="BK10" s="258"/>
      <c r="BL10" s="258"/>
      <c r="BM10" s="258"/>
      <c r="BN10" s="258"/>
      <c r="BO10" s="258"/>
      <c r="BP10" s="258"/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  <c r="CO10" s="258"/>
      <c r="CP10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5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27</v>
      </c>
      <c r="B2" s="145" t="s">
        <v>28</v>
      </c>
      <c r="E2" s="147"/>
      <c r="F2" s="147"/>
      <c r="G2" s="147"/>
      <c r="H2" s="147"/>
      <c r="I2" s="147"/>
      <c r="J2" s="148"/>
      <c r="K2" s="148"/>
      <c r="L2" s="148" t="s">
        <v>29</v>
      </c>
      <c r="M2" s="148"/>
      <c r="N2" s="148"/>
      <c r="O2" s="148" t="s">
        <v>30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31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32</v>
      </c>
      <c r="CK2" s="307" t="s">
        <v>33</v>
      </c>
      <c r="CL2" s="310" t="s">
        <v>34</v>
      </c>
      <c r="CM2" s="311"/>
      <c r="CN2" s="312"/>
    </row>
    <row r="3" spans="1:94" customHeight="1" ht="14.25">
      <c r="A3" s="145" t="s">
        <v>207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36</v>
      </c>
      <c r="Z3" s="319"/>
      <c r="AA3" s="319"/>
      <c r="AB3" s="319"/>
      <c r="AC3" s="319"/>
      <c r="AD3" s="319"/>
      <c r="AE3" s="319"/>
      <c r="AF3" s="319"/>
      <c r="AG3" s="319"/>
      <c r="AH3" s="320" t="s">
        <v>37</v>
      </c>
      <c r="AI3" s="321"/>
      <c r="AJ3" s="321"/>
      <c r="AK3" s="321"/>
      <c r="AL3" s="321"/>
      <c r="AM3" s="321"/>
      <c r="AN3" s="321"/>
      <c r="AO3" s="321"/>
      <c r="AP3" s="322"/>
      <c r="AQ3" s="323" t="s">
        <v>38</v>
      </c>
      <c r="AR3" s="324"/>
      <c r="AS3" s="324"/>
      <c r="AT3" s="324"/>
      <c r="AU3" s="324"/>
      <c r="AV3" s="324"/>
      <c r="AW3" s="324"/>
      <c r="AX3" s="324"/>
      <c r="AY3" s="325"/>
      <c r="AZ3" s="326" t="s">
        <v>39</v>
      </c>
      <c r="BA3" s="327"/>
      <c r="BB3" s="327"/>
      <c r="BC3" s="327"/>
      <c r="BD3" s="327"/>
      <c r="BE3" s="327"/>
      <c r="BF3" s="327"/>
      <c r="BG3" s="327"/>
      <c r="BH3" s="328"/>
      <c r="BI3" s="313" t="s">
        <v>40</v>
      </c>
      <c r="BJ3" s="314"/>
      <c r="BK3" s="314"/>
      <c r="BL3" s="314"/>
      <c r="BM3" s="314"/>
      <c r="BN3" s="314"/>
      <c r="BO3" s="314"/>
      <c r="BP3" s="314"/>
      <c r="BQ3" s="315"/>
      <c r="BR3" s="294" t="s">
        <v>41</v>
      </c>
      <c r="BS3" s="295"/>
      <c r="BT3" s="295"/>
      <c r="BU3" s="295"/>
      <c r="BV3" s="295"/>
      <c r="BW3" s="295"/>
      <c r="BX3" s="295"/>
      <c r="BY3" s="295"/>
      <c r="BZ3" s="296"/>
      <c r="CA3" s="297" t="s">
        <v>42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43</v>
      </c>
      <c r="CM3" s="301"/>
      <c r="CN3" s="302" t="s">
        <v>44</v>
      </c>
    </row>
    <row r="4" spans="1:94">
      <c r="A4" s="151"/>
      <c r="B4" s="152" t="s">
        <v>45</v>
      </c>
      <c r="C4" s="152" t="s">
        <v>198</v>
      </c>
      <c r="D4" s="153" t="s">
        <v>49</v>
      </c>
      <c r="E4" s="152" t="s">
        <v>50</v>
      </c>
      <c r="F4" s="154" t="s">
        <v>52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53</v>
      </c>
      <c r="Z4" s="158" t="s">
        <v>54</v>
      </c>
      <c r="AA4" s="158" t="s">
        <v>55</v>
      </c>
      <c r="AB4" s="158" t="s">
        <v>17</v>
      </c>
      <c r="AC4" s="158" t="s">
        <v>56</v>
      </c>
      <c r="AD4" s="158" t="s">
        <v>57</v>
      </c>
      <c r="AE4" s="158" t="s">
        <v>58</v>
      </c>
      <c r="AF4" s="158" t="s">
        <v>59</v>
      </c>
      <c r="AG4" s="158" t="s">
        <v>60</v>
      </c>
      <c r="AH4" s="159" t="s">
        <v>53</v>
      </c>
      <c r="AI4" s="159" t="s">
        <v>54</v>
      </c>
      <c r="AJ4" s="159" t="s">
        <v>55</v>
      </c>
      <c r="AK4" s="159" t="s">
        <v>17</v>
      </c>
      <c r="AL4" s="159" t="s">
        <v>56</v>
      </c>
      <c r="AM4" s="159" t="s">
        <v>57</v>
      </c>
      <c r="AN4" s="159" t="s">
        <v>58</v>
      </c>
      <c r="AO4" s="159" t="s">
        <v>59</v>
      </c>
      <c r="AP4" s="159" t="s">
        <v>60</v>
      </c>
      <c r="AQ4" s="160" t="s">
        <v>53</v>
      </c>
      <c r="AR4" s="160" t="s">
        <v>54</v>
      </c>
      <c r="AS4" s="160" t="s">
        <v>55</v>
      </c>
      <c r="AT4" s="160" t="s">
        <v>17</v>
      </c>
      <c r="AU4" s="160" t="s">
        <v>56</v>
      </c>
      <c r="AV4" s="160" t="s">
        <v>57</v>
      </c>
      <c r="AW4" s="160" t="s">
        <v>58</v>
      </c>
      <c r="AX4" s="160" t="s">
        <v>59</v>
      </c>
      <c r="AY4" s="160" t="s">
        <v>60</v>
      </c>
      <c r="AZ4" s="161" t="s">
        <v>53</v>
      </c>
      <c r="BA4" s="161" t="s">
        <v>54</v>
      </c>
      <c r="BB4" s="161" t="s">
        <v>55</v>
      </c>
      <c r="BC4" s="161" t="s">
        <v>17</v>
      </c>
      <c r="BD4" s="161" t="s">
        <v>56</v>
      </c>
      <c r="BE4" s="161" t="s">
        <v>57</v>
      </c>
      <c r="BF4" s="161" t="s">
        <v>58</v>
      </c>
      <c r="BG4" s="161" t="s">
        <v>59</v>
      </c>
      <c r="BH4" s="161" t="s">
        <v>60</v>
      </c>
      <c r="BI4" s="162" t="s">
        <v>53</v>
      </c>
      <c r="BJ4" s="162" t="s">
        <v>54</v>
      </c>
      <c r="BK4" s="162" t="s">
        <v>55</v>
      </c>
      <c r="BL4" s="162" t="s">
        <v>17</v>
      </c>
      <c r="BM4" s="162" t="s">
        <v>56</v>
      </c>
      <c r="BN4" s="162" t="s">
        <v>57</v>
      </c>
      <c r="BO4" s="162" t="s">
        <v>58</v>
      </c>
      <c r="BP4" s="162" t="s">
        <v>59</v>
      </c>
      <c r="BQ4" s="162" t="s">
        <v>60</v>
      </c>
      <c r="BR4" s="163" t="s">
        <v>53</v>
      </c>
      <c r="BS4" s="163" t="s">
        <v>54</v>
      </c>
      <c r="BT4" s="163" t="s">
        <v>55</v>
      </c>
      <c r="BU4" s="163" t="s">
        <v>17</v>
      </c>
      <c r="BV4" s="163" t="s">
        <v>56</v>
      </c>
      <c r="BW4" s="163" t="s">
        <v>57</v>
      </c>
      <c r="BX4" s="163" t="s">
        <v>58</v>
      </c>
      <c r="BY4" s="163" t="s">
        <v>59</v>
      </c>
      <c r="BZ4" s="163" t="s">
        <v>60</v>
      </c>
      <c r="CA4" s="164" t="s">
        <v>53</v>
      </c>
      <c r="CB4" s="164" t="s">
        <v>54</v>
      </c>
      <c r="CC4" s="164" t="s">
        <v>55</v>
      </c>
      <c r="CD4" s="164" t="s">
        <v>17</v>
      </c>
      <c r="CE4" s="164" t="s">
        <v>56</v>
      </c>
      <c r="CF4" s="164" t="s">
        <v>57</v>
      </c>
      <c r="CG4" s="164" t="s">
        <v>58</v>
      </c>
      <c r="CH4" s="164" t="s">
        <v>59</v>
      </c>
      <c r="CI4" s="164" t="s">
        <v>60</v>
      </c>
      <c r="CJ4" s="306"/>
      <c r="CK4" s="309"/>
      <c r="CL4" s="165" t="s">
        <v>61</v>
      </c>
      <c r="CM4" s="165" t="s">
        <v>62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7" t="s">
        <v>208</v>
      </c>
      <c r="C6" s="347" t="s">
        <v>209</v>
      </c>
      <c r="D6" s="347" t="s">
        <v>210</v>
      </c>
      <c r="E6" s="175" t="s">
        <v>211</v>
      </c>
      <c r="F6" s="175" t="s">
        <v>203</v>
      </c>
      <c r="G6" s="340">
        <v>0</v>
      </c>
      <c r="H6" s="176">
        <v>0</v>
      </c>
      <c r="I6" s="176">
        <v>0</v>
      </c>
      <c r="J6" s="176">
        <v>0</v>
      </c>
      <c r="K6" s="177">
        <v>0</v>
      </c>
      <c r="L6" s="179" t="str">
        <f>IFERROR(K6/J6,"-")</f>
        <v>-</v>
      </c>
      <c r="M6" s="176">
        <v>0</v>
      </c>
      <c r="N6" s="176">
        <v>0</v>
      </c>
      <c r="O6" s="179" t="str">
        <f>IFERROR(M6/(K6),"-")</f>
        <v>-</v>
      </c>
      <c r="P6" s="180" t="str">
        <f>IFERROR(G6/SUM(K6:K6),"-")</f>
        <v>-</v>
      </c>
      <c r="Q6" s="181">
        <v>0</v>
      </c>
      <c r="R6" s="179" t="str">
        <f>IF(K6=0,"-",Q6/K6)</f>
        <v>-</v>
      </c>
      <c r="S6" s="345"/>
      <c r="T6" s="346" t="str">
        <f>IFERROR(S6/K6,"-")</f>
        <v>-</v>
      </c>
      <c r="U6" s="346" t="str">
        <f>IFERROR(S6/Q6,"-")</f>
        <v>-</v>
      </c>
      <c r="V6" s="340">
        <f>SUM(S6:S6)-SUM(G6:G6)</f>
        <v>0</v>
      </c>
      <c r="W6" s="183" t="str">
        <f>SUM(S6:S6)/SUM(G6:G6)</f>
        <v>0</v>
      </c>
      <c r="Y6" s="184"/>
      <c r="Z6" s="185" t="str">
        <f>IF(K6=0,"",IF(Y6=0,"",(Y6/K6)))</f>
        <v/>
      </c>
      <c r="AA6" s="184"/>
      <c r="AB6" s="186" t="str">
        <f>IFERROR(AA6/Y6,"-")</f>
        <v>-</v>
      </c>
      <c r="AC6" s="187"/>
      <c r="AD6" s="188" t="str">
        <f>IFERROR(AC6/Y6,"-")</f>
        <v>-</v>
      </c>
      <c r="AE6" s="189"/>
      <c r="AF6" s="189"/>
      <c r="AG6" s="189"/>
      <c r="AH6" s="190"/>
      <c r="AI6" s="191" t="str">
        <f>IF(K6=0,"",IF(AH6=0,"",(AH6/K6)))</f>
        <v/>
      </c>
      <c r="AJ6" s="190"/>
      <c r="AK6" s="192" t="str">
        <f>IFERROR(AJ6/AH6,"-")</f>
        <v>-</v>
      </c>
      <c r="AL6" s="193"/>
      <c r="AM6" s="194" t="str">
        <f>IFERROR(AL6/AH6,"-")</f>
        <v>-</v>
      </c>
      <c r="AN6" s="195"/>
      <c r="AO6" s="195"/>
      <c r="AP6" s="195"/>
      <c r="AQ6" s="196"/>
      <c r="AR6" s="197" t="str">
        <f>IF(K6=0,"",IF(AQ6=0,"",(AQ6/K6)))</f>
        <v/>
      </c>
      <c r="AS6" s="196"/>
      <c r="AT6" s="198" t="str">
        <f>IFERROR(AS6/AQ6,"-")</f>
        <v>-</v>
      </c>
      <c r="AU6" s="199"/>
      <c r="AV6" s="200" t="str">
        <f>IFERROR(AU6/AQ6,"-")</f>
        <v>-</v>
      </c>
      <c r="AW6" s="201"/>
      <c r="AX6" s="201"/>
      <c r="AY6" s="201"/>
      <c r="AZ6" s="202"/>
      <c r="BA6" s="203" t="str">
        <f>IF(K6=0,"",IF(AZ6=0,"",(AZ6/K6)))</f>
        <v/>
      </c>
      <c r="BB6" s="202"/>
      <c r="BC6" s="204" t="str">
        <f>IFERROR(BB6/AZ6,"-")</f>
        <v>-</v>
      </c>
      <c r="BD6" s="205"/>
      <c r="BE6" s="206" t="str">
        <f>IFERROR(BD6/AZ6,"-")</f>
        <v>-</v>
      </c>
      <c r="BF6" s="207"/>
      <c r="BG6" s="207"/>
      <c r="BH6" s="207"/>
      <c r="BI6" s="208"/>
      <c r="BJ6" s="209" t="str">
        <f>IF(K6=0,"",IF(BI6=0,"",(BI6/K6)))</f>
        <v/>
      </c>
      <c r="BK6" s="210"/>
      <c r="BL6" s="211" t="str">
        <f>IFERROR(BK6/BI6,"-")</f>
        <v>-</v>
      </c>
      <c r="BM6" s="212"/>
      <c r="BN6" s="213" t="str">
        <f>IFERROR(BM6/BI6,"-")</f>
        <v>-</v>
      </c>
      <c r="BO6" s="214"/>
      <c r="BP6" s="214"/>
      <c r="BQ6" s="214"/>
      <c r="BR6" s="215"/>
      <c r="BS6" s="216" t="str">
        <f>IF(K6=0,"",IF(BR6=0,"",(BR6/K6)))</f>
        <v/>
      </c>
      <c r="BT6" s="217"/>
      <c r="BU6" s="218" t="str">
        <f>IFERROR(BT6/BR6,"-")</f>
        <v>-</v>
      </c>
      <c r="BV6" s="219"/>
      <c r="BW6" s="220" t="str">
        <f>IFERROR(BV6/BR6,"-")</f>
        <v>-</v>
      </c>
      <c r="BX6" s="221"/>
      <c r="BY6" s="221"/>
      <c r="BZ6" s="221"/>
      <c r="CA6" s="222"/>
      <c r="CB6" s="223" t="str">
        <f>IF(K6=0,"",IF(CA6=0,"",(CA6/K6)))</f>
        <v/>
      </c>
      <c r="CC6" s="224"/>
      <c r="CD6" s="225" t="str">
        <f>IFERROR(CC6/CA6,"-")</f>
        <v>-</v>
      </c>
      <c r="CE6" s="226"/>
      <c r="CF6" s="227" t="str">
        <f>IFERROR(CE6/CA6,"-")</f>
        <v>-</v>
      </c>
      <c r="CG6" s="228"/>
      <c r="CH6" s="228"/>
      <c r="CI6" s="228"/>
      <c r="CJ6" s="229">
        <v>0</v>
      </c>
      <c r="CK6" s="230"/>
      <c r="CL6" s="230"/>
      <c r="CM6" s="230"/>
      <c r="CN6" s="231" t="str">
        <f>IF(AND(CL6=0,CM6=0),"",IF(AND(CL6&lt;=100000,CM6&lt;=100000),"",IF(CL6/CK6&gt;0.7,"男高",IF(CM6/CK6&gt;0.7,"女高",""))))</f>
        <v/>
      </c>
    </row>
    <row r="7" spans="1:94">
      <c r="A7" s="174">
        <f>W7</f>
        <v>0.84782124081064</v>
      </c>
      <c r="B7" s="347" t="s">
        <v>212</v>
      </c>
      <c r="C7" s="347" t="s">
        <v>209</v>
      </c>
      <c r="D7" s="347" t="s">
        <v>210</v>
      </c>
      <c r="E7" s="175" t="s">
        <v>213</v>
      </c>
      <c r="F7" s="175" t="s">
        <v>203</v>
      </c>
      <c r="G7" s="340">
        <v>4028302</v>
      </c>
      <c r="H7" s="176">
        <v>6425</v>
      </c>
      <c r="I7" s="176">
        <v>0</v>
      </c>
      <c r="J7" s="176">
        <v>203748</v>
      </c>
      <c r="K7" s="177">
        <v>1354</v>
      </c>
      <c r="L7" s="179">
        <f>IFERROR(K7/J7,"-")</f>
        <v>0.0066454640045546</v>
      </c>
      <c r="M7" s="176">
        <v>81</v>
      </c>
      <c r="N7" s="176">
        <v>275</v>
      </c>
      <c r="O7" s="179">
        <f>IFERROR(M7/(K7),"-")</f>
        <v>0.059822747415066</v>
      </c>
      <c r="P7" s="180">
        <f>IFERROR(G7/SUM(K7:K7),"-")</f>
        <v>2975.1122599705</v>
      </c>
      <c r="Q7" s="181">
        <v>121</v>
      </c>
      <c r="R7" s="179">
        <f>IF(K7=0,"-",Q7/K7)</f>
        <v>0.089364844903988</v>
      </c>
      <c r="S7" s="345">
        <v>3415280</v>
      </c>
      <c r="T7" s="346">
        <f>IFERROR(S7/K7,"-")</f>
        <v>2522.3633677991</v>
      </c>
      <c r="U7" s="346">
        <f>IFERROR(S7/Q7,"-")</f>
        <v>28225.454545455</v>
      </c>
      <c r="V7" s="340">
        <f>SUM(S7:S7)-SUM(G7:G7)</f>
        <v>-613022</v>
      </c>
      <c r="W7" s="183">
        <f>SUM(S7:S7)/SUM(G7:G7)</f>
        <v>0.84782124081064</v>
      </c>
      <c r="Y7" s="184">
        <v>1</v>
      </c>
      <c r="Z7" s="185">
        <f>IF(K7=0,"",IF(Y7=0,"",(Y7/K7)))</f>
        <v>0.00073855243722304</v>
      </c>
      <c r="AA7" s="184"/>
      <c r="AB7" s="186">
        <f>IFERROR(AA7/Y7,"-")</f>
        <v>0</v>
      </c>
      <c r="AC7" s="187"/>
      <c r="AD7" s="188">
        <f>IFERROR(AC7/Y7,"-")</f>
        <v>0</v>
      </c>
      <c r="AE7" s="189"/>
      <c r="AF7" s="189"/>
      <c r="AG7" s="189"/>
      <c r="AH7" s="190"/>
      <c r="AI7" s="191">
        <f>IF(K7=0,"",IF(AH7=0,"",(AH7/K7)))</f>
        <v>0</v>
      </c>
      <c r="AJ7" s="190"/>
      <c r="AK7" s="192" t="str">
        <f>IFERROR(AJ7/AH7,"-")</f>
        <v>-</v>
      </c>
      <c r="AL7" s="193"/>
      <c r="AM7" s="194" t="str">
        <f>IFERROR(AL7/AH7,"-")</f>
        <v>-</v>
      </c>
      <c r="AN7" s="195"/>
      <c r="AO7" s="195"/>
      <c r="AP7" s="195"/>
      <c r="AQ7" s="196">
        <v>5</v>
      </c>
      <c r="AR7" s="197">
        <f>IF(K7=0,"",IF(AQ7=0,"",(AQ7/K7)))</f>
        <v>0.0036927621861152</v>
      </c>
      <c r="AS7" s="196"/>
      <c r="AT7" s="198">
        <f>IFERROR(AS7/AQ7,"-")</f>
        <v>0</v>
      </c>
      <c r="AU7" s="199"/>
      <c r="AV7" s="200">
        <f>IFERROR(AU7/AQ7,"-")</f>
        <v>0</v>
      </c>
      <c r="AW7" s="201"/>
      <c r="AX7" s="201"/>
      <c r="AY7" s="201"/>
      <c r="AZ7" s="202">
        <v>43</v>
      </c>
      <c r="BA7" s="203">
        <f>IF(K7=0,"",IF(AZ7=0,"",(AZ7/K7)))</f>
        <v>0.031757754800591</v>
      </c>
      <c r="BB7" s="202">
        <v>2</v>
      </c>
      <c r="BC7" s="204">
        <f>IFERROR(BB7/AZ7,"-")</f>
        <v>0.046511627906977</v>
      </c>
      <c r="BD7" s="205">
        <v>15000</v>
      </c>
      <c r="BE7" s="206">
        <f>IFERROR(BD7/AZ7,"-")</f>
        <v>348.83720930233</v>
      </c>
      <c r="BF7" s="207">
        <v>1</v>
      </c>
      <c r="BG7" s="207"/>
      <c r="BH7" s="207">
        <v>1</v>
      </c>
      <c r="BI7" s="208">
        <v>535</v>
      </c>
      <c r="BJ7" s="209">
        <f>IF(K7=0,"",IF(BI7=0,"",(BI7/K7)))</f>
        <v>0.39512555391433</v>
      </c>
      <c r="BK7" s="210">
        <v>52</v>
      </c>
      <c r="BL7" s="211">
        <f>IFERROR(BK7/BI7,"-")</f>
        <v>0.097196261682243</v>
      </c>
      <c r="BM7" s="212">
        <v>988650</v>
      </c>
      <c r="BN7" s="213">
        <f>IFERROR(BM7/BI7,"-")</f>
        <v>1847.9439252336</v>
      </c>
      <c r="BO7" s="214">
        <v>23</v>
      </c>
      <c r="BP7" s="214">
        <v>10</v>
      </c>
      <c r="BQ7" s="214">
        <v>19</v>
      </c>
      <c r="BR7" s="215">
        <v>593</v>
      </c>
      <c r="BS7" s="216">
        <f>IF(K7=0,"",IF(BR7=0,"",(BR7/K7)))</f>
        <v>0.43796159527326</v>
      </c>
      <c r="BT7" s="217">
        <v>55</v>
      </c>
      <c r="BU7" s="218">
        <f>IFERROR(BT7/BR7,"-")</f>
        <v>0.092748735244519</v>
      </c>
      <c r="BV7" s="219">
        <v>1823280</v>
      </c>
      <c r="BW7" s="220">
        <f>IFERROR(BV7/BR7,"-")</f>
        <v>3074.671163575</v>
      </c>
      <c r="BX7" s="221">
        <v>22</v>
      </c>
      <c r="BY7" s="221">
        <v>11</v>
      </c>
      <c r="BZ7" s="221">
        <v>22</v>
      </c>
      <c r="CA7" s="222">
        <v>177</v>
      </c>
      <c r="CB7" s="223">
        <f>IF(K7=0,"",IF(CA7=0,"",(CA7/K7)))</f>
        <v>0.13072378138848</v>
      </c>
      <c r="CC7" s="224">
        <v>12</v>
      </c>
      <c r="CD7" s="225">
        <f>IFERROR(CC7/CA7,"-")</f>
        <v>0.067796610169492</v>
      </c>
      <c r="CE7" s="226">
        <v>588350</v>
      </c>
      <c r="CF7" s="227">
        <f>IFERROR(CE7/CA7,"-")</f>
        <v>3324.011299435</v>
      </c>
      <c r="CG7" s="228">
        <v>3</v>
      </c>
      <c r="CH7" s="228"/>
      <c r="CI7" s="228">
        <v>9</v>
      </c>
      <c r="CJ7" s="229">
        <v>121</v>
      </c>
      <c r="CK7" s="230">
        <v>3415280</v>
      </c>
      <c r="CL7" s="230">
        <v>400000</v>
      </c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174">
        <f>W8</f>
        <v>1.4741237015332</v>
      </c>
      <c r="B8" s="347" t="s">
        <v>214</v>
      </c>
      <c r="C8" s="347" t="s">
        <v>209</v>
      </c>
      <c r="D8" s="347" t="s">
        <v>210</v>
      </c>
      <c r="E8" s="175" t="s">
        <v>215</v>
      </c>
      <c r="F8" s="175" t="s">
        <v>203</v>
      </c>
      <c r="G8" s="340">
        <v>1913218</v>
      </c>
      <c r="H8" s="176">
        <v>2016</v>
      </c>
      <c r="I8" s="176">
        <v>0</v>
      </c>
      <c r="J8" s="176">
        <v>38510</v>
      </c>
      <c r="K8" s="177">
        <v>898</v>
      </c>
      <c r="L8" s="179">
        <f>IFERROR(K8/J8,"-")</f>
        <v>0.023318618540639</v>
      </c>
      <c r="M8" s="176">
        <v>30</v>
      </c>
      <c r="N8" s="176">
        <v>285</v>
      </c>
      <c r="O8" s="179">
        <f>IFERROR(M8/(K8),"-")</f>
        <v>0.033407572383073</v>
      </c>
      <c r="P8" s="180">
        <f>IFERROR(G8/SUM(K8:K8),"-")</f>
        <v>2130.5322939866</v>
      </c>
      <c r="Q8" s="181">
        <v>88</v>
      </c>
      <c r="R8" s="179">
        <f>IF(K8=0,"-",Q8/K8)</f>
        <v>0.097995545657016</v>
      </c>
      <c r="S8" s="345">
        <v>2820320</v>
      </c>
      <c r="T8" s="346">
        <f>IFERROR(S8/K8,"-")</f>
        <v>3140.6681514477</v>
      </c>
      <c r="U8" s="346">
        <f>IFERROR(S8/Q8,"-")</f>
        <v>32049.090909091</v>
      </c>
      <c r="V8" s="340">
        <f>SUM(S8:S8)-SUM(G8:G8)</f>
        <v>907102</v>
      </c>
      <c r="W8" s="183">
        <f>SUM(S8:S8)/SUM(G8:G8)</f>
        <v>1.4741237015332</v>
      </c>
      <c r="Y8" s="184">
        <v>56</v>
      </c>
      <c r="Z8" s="185">
        <f>IF(K8=0,"",IF(Y8=0,"",(Y8/K8)))</f>
        <v>0.062360801781737</v>
      </c>
      <c r="AA8" s="184">
        <v>2</v>
      </c>
      <c r="AB8" s="186">
        <f>IFERROR(AA8/Y8,"-")</f>
        <v>0.035714285714286</v>
      </c>
      <c r="AC8" s="187">
        <v>26950</v>
      </c>
      <c r="AD8" s="188">
        <f>IFERROR(AC8/Y8,"-")</f>
        <v>481.25</v>
      </c>
      <c r="AE8" s="189"/>
      <c r="AF8" s="189"/>
      <c r="AG8" s="189">
        <v>2</v>
      </c>
      <c r="AH8" s="190">
        <v>155</v>
      </c>
      <c r="AI8" s="191">
        <f>IF(K8=0,"",IF(AH8=0,"",(AH8/K8)))</f>
        <v>0.17260579064588</v>
      </c>
      <c r="AJ8" s="190">
        <v>5</v>
      </c>
      <c r="AK8" s="192">
        <f>IFERROR(AJ8/AH8,"-")</f>
        <v>0.032258064516129</v>
      </c>
      <c r="AL8" s="193">
        <v>30010</v>
      </c>
      <c r="AM8" s="194">
        <f>IFERROR(AL8/AH8,"-")</f>
        <v>193.61290322581</v>
      </c>
      <c r="AN8" s="195">
        <v>2</v>
      </c>
      <c r="AO8" s="195">
        <v>2</v>
      </c>
      <c r="AP8" s="195">
        <v>1</v>
      </c>
      <c r="AQ8" s="196">
        <v>112</v>
      </c>
      <c r="AR8" s="197">
        <f>IF(K8=0,"",IF(AQ8=0,"",(AQ8/K8)))</f>
        <v>0.12472160356347</v>
      </c>
      <c r="AS8" s="196">
        <v>11</v>
      </c>
      <c r="AT8" s="198">
        <f>IFERROR(AS8/AQ8,"-")</f>
        <v>0.098214285714286</v>
      </c>
      <c r="AU8" s="199">
        <v>94200</v>
      </c>
      <c r="AV8" s="200">
        <f>IFERROR(AU8/AQ8,"-")</f>
        <v>841.07142857143</v>
      </c>
      <c r="AW8" s="201">
        <v>6</v>
      </c>
      <c r="AX8" s="201">
        <v>1</v>
      </c>
      <c r="AY8" s="201">
        <v>4</v>
      </c>
      <c r="AZ8" s="202">
        <v>202</v>
      </c>
      <c r="BA8" s="203">
        <f>IF(K8=0,"",IF(AZ8=0,"",(AZ8/K8)))</f>
        <v>0.22494432071269</v>
      </c>
      <c r="BB8" s="202">
        <v>16</v>
      </c>
      <c r="BC8" s="204">
        <f>IFERROR(BB8/AZ8,"-")</f>
        <v>0.079207920792079</v>
      </c>
      <c r="BD8" s="205">
        <v>313200</v>
      </c>
      <c r="BE8" s="206">
        <f>IFERROR(BD8/AZ8,"-")</f>
        <v>1550.495049505</v>
      </c>
      <c r="BF8" s="207">
        <v>7</v>
      </c>
      <c r="BG8" s="207">
        <v>5</v>
      </c>
      <c r="BH8" s="207">
        <v>4</v>
      </c>
      <c r="BI8" s="208">
        <v>250</v>
      </c>
      <c r="BJ8" s="209">
        <f>IF(K8=0,"",IF(BI8=0,"",(BI8/K8)))</f>
        <v>0.27839643652561</v>
      </c>
      <c r="BK8" s="210">
        <v>34</v>
      </c>
      <c r="BL8" s="211">
        <f>IFERROR(BK8/BI8,"-")</f>
        <v>0.136</v>
      </c>
      <c r="BM8" s="212">
        <v>863010</v>
      </c>
      <c r="BN8" s="213">
        <f>IFERROR(BM8/BI8,"-")</f>
        <v>3452.04</v>
      </c>
      <c r="BO8" s="214">
        <v>18</v>
      </c>
      <c r="BP8" s="214">
        <v>5</v>
      </c>
      <c r="BQ8" s="214">
        <v>11</v>
      </c>
      <c r="BR8" s="215">
        <v>101</v>
      </c>
      <c r="BS8" s="216">
        <f>IF(K8=0,"",IF(BR8=0,"",(BR8/K8)))</f>
        <v>0.11247216035635</v>
      </c>
      <c r="BT8" s="217">
        <v>16</v>
      </c>
      <c r="BU8" s="218">
        <f>IFERROR(BT8/BR8,"-")</f>
        <v>0.15841584158416</v>
      </c>
      <c r="BV8" s="219">
        <v>1386000</v>
      </c>
      <c r="BW8" s="220">
        <f>IFERROR(BV8/BR8,"-")</f>
        <v>13722.772277228</v>
      </c>
      <c r="BX8" s="221">
        <v>4</v>
      </c>
      <c r="BY8" s="221">
        <v>3</v>
      </c>
      <c r="BZ8" s="221">
        <v>9</v>
      </c>
      <c r="CA8" s="222">
        <v>22</v>
      </c>
      <c r="CB8" s="223">
        <f>IF(K8=0,"",IF(CA8=0,"",(CA8/K8)))</f>
        <v>0.024498886414254</v>
      </c>
      <c r="CC8" s="224">
        <v>4</v>
      </c>
      <c r="CD8" s="225">
        <f>IFERROR(CC8/CA8,"-")</f>
        <v>0.18181818181818</v>
      </c>
      <c r="CE8" s="226">
        <v>106950</v>
      </c>
      <c r="CF8" s="227">
        <f>IFERROR(CE8/CA8,"-")</f>
        <v>4861.3636363636</v>
      </c>
      <c r="CG8" s="228"/>
      <c r="CH8" s="228">
        <v>1</v>
      </c>
      <c r="CI8" s="228">
        <v>3</v>
      </c>
      <c r="CJ8" s="229">
        <v>88</v>
      </c>
      <c r="CK8" s="230">
        <v>2820320</v>
      </c>
      <c r="CL8" s="230">
        <v>834000</v>
      </c>
      <c r="CM8" s="230"/>
      <c r="CN8" s="231" t="str">
        <f>IF(AND(CL8=0,CM8=0),"",IF(AND(CL8&lt;=100000,CM8&lt;=100000),"",IF(CL8/CK8&gt;0.7,"男高",IF(CM8/CK8&gt;0.7,"女高",""))))</f>
        <v/>
      </c>
    </row>
    <row r="9" spans="1:94">
      <c r="A9" s="174" t="str">
        <f>W9</f>
        <v>0</v>
      </c>
      <c r="B9" s="347" t="s">
        <v>216</v>
      </c>
      <c r="C9" s="347" t="s">
        <v>209</v>
      </c>
      <c r="D9" s="347" t="s">
        <v>210</v>
      </c>
      <c r="E9" s="175" t="s">
        <v>217</v>
      </c>
      <c r="F9" s="175" t="s">
        <v>203</v>
      </c>
      <c r="G9" s="340">
        <v>0</v>
      </c>
      <c r="H9" s="176">
        <v>0</v>
      </c>
      <c r="I9" s="176">
        <v>0</v>
      </c>
      <c r="J9" s="176">
        <v>0</v>
      </c>
      <c r="K9" s="177">
        <v>0</v>
      </c>
      <c r="L9" s="179" t="str">
        <f>IFERROR(K9/J9,"-")</f>
        <v>-</v>
      </c>
      <c r="M9" s="176">
        <v>0</v>
      </c>
      <c r="N9" s="176">
        <v>0</v>
      </c>
      <c r="O9" s="179" t="str">
        <f>IFERROR(M9/(K9),"-")</f>
        <v>-</v>
      </c>
      <c r="P9" s="180" t="str">
        <f>IFERROR(G9/SUM(K9:K9),"-")</f>
        <v>-</v>
      </c>
      <c r="Q9" s="181">
        <v>0</v>
      </c>
      <c r="R9" s="179" t="str">
        <f>IF(K9=0,"-",Q9/K9)</f>
        <v>-</v>
      </c>
      <c r="S9" s="345"/>
      <c r="T9" s="346" t="str">
        <f>IFERROR(S9/K9,"-")</f>
        <v>-</v>
      </c>
      <c r="U9" s="346" t="str">
        <f>IFERROR(S9/Q9,"-")</f>
        <v>-</v>
      </c>
      <c r="V9" s="340">
        <f>SUM(S9:S9)-SUM(G9:G9)</f>
        <v>0</v>
      </c>
      <c r="W9" s="183" t="str">
        <f>SUM(S9:S9)/SUM(G9:G9)</f>
        <v>0</v>
      </c>
      <c r="Y9" s="184"/>
      <c r="Z9" s="185" t="str">
        <f>IF(K9=0,"",IF(Y9=0,"",(Y9/K9)))</f>
        <v/>
      </c>
      <c r="AA9" s="184"/>
      <c r="AB9" s="186" t="str">
        <f>IFERROR(AA9/Y9,"-")</f>
        <v>-</v>
      </c>
      <c r="AC9" s="187"/>
      <c r="AD9" s="188" t="str">
        <f>IFERROR(AC9/Y9,"-")</f>
        <v>-</v>
      </c>
      <c r="AE9" s="189"/>
      <c r="AF9" s="189"/>
      <c r="AG9" s="189"/>
      <c r="AH9" s="190"/>
      <c r="AI9" s="191" t="str">
        <f>IF(K9=0,"",IF(AH9=0,"",(AH9/K9)))</f>
        <v/>
      </c>
      <c r="AJ9" s="190"/>
      <c r="AK9" s="192" t="str">
        <f>IFERROR(AJ9/AH9,"-")</f>
        <v>-</v>
      </c>
      <c r="AL9" s="193"/>
      <c r="AM9" s="194" t="str">
        <f>IFERROR(AL9/AH9,"-")</f>
        <v>-</v>
      </c>
      <c r="AN9" s="195"/>
      <c r="AO9" s="195"/>
      <c r="AP9" s="195"/>
      <c r="AQ9" s="196"/>
      <c r="AR9" s="197" t="str">
        <f>IF(K9=0,"",IF(AQ9=0,"",(AQ9/K9)))</f>
        <v/>
      </c>
      <c r="AS9" s="196"/>
      <c r="AT9" s="198" t="str">
        <f>IFERROR(AS9/AQ9,"-")</f>
        <v>-</v>
      </c>
      <c r="AU9" s="199"/>
      <c r="AV9" s="200" t="str">
        <f>IFERROR(AU9/AQ9,"-")</f>
        <v>-</v>
      </c>
      <c r="AW9" s="201"/>
      <c r="AX9" s="201"/>
      <c r="AY9" s="201"/>
      <c r="AZ9" s="202"/>
      <c r="BA9" s="203" t="str">
        <f>IF(K9=0,"",IF(AZ9=0,"",(AZ9/K9)))</f>
        <v/>
      </c>
      <c r="BB9" s="202"/>
      <c r="BC9" s="204" t="str">
        <f>IFERROR(BB9/AZ9,"-")</f>
        <v>-</v>
      </c>
      <c r="BD9" s="205"/>
      <c r="BE9" s="206" t="str">
        <f>IFERROR(BD9/AZ9,"-")</f>
        <v>-</v>
      </c>
      <c r="BF9" s="207"/>
      <c r="BG9" s="207"/>
      <c r="BH9" s="207"/>
      <c r="BI9" s="208"/>
      <c r="BJ9" s="209" t="str">
        <f>IF(K9=0,"",IF(BI9=0,"",(BI9/K9)))</f>
        <v/>
      </c>
      <c r="BK9" s="210"/>
      <c r="BL9" s="211" t="str">
        <f>IFERROR(BK9/BI9,"-")</f>
        <v>-</v>
      </c>
      <c r="BM9" s="212"/>
      <c r="BN9" s="213" t="str">
        <f>IFERROR(BM9/BI9,"-")</f>
        <v>-</v>
      </c>
      <c r="BO9" s="214"/>
      <c r="BP9" s="214"/>
      <c r="BQ9" s="214"/>
      <c r="BR9" s="215"/>
      <c r="BS9" s="216" t="str">
        <f>IF(K9=0,"",IF(BR9=0,"",(BR9/K9)))</f>
        <v/>
      </c>
      <c r="BT9" s="217"/>
      <c r="BU9" s="218" t="str">
        <f>IFERROR(BT9/BR9,"-")</f>
        <v>-</v>
      </c>
      <c r="BV9" s="219"/>
      <c r="BW9" s="220" t="str">
        <f>IFERROR(BV9/BR9,"-")</f>
        <v>-</v>
      </c>
      <c r="BX9" s="221"/>
      <c r="BY9" s="221"/>
      <c r="BZ9" s="221"/>
      <c r="CA9" s="222"/>
      <c r="CB9" s="223" t="str">
        <f>IF(K9=0,"",IF(CA9=0,"",(CA9/K9)))</f>
        <v/>
      </c>
      <c r="CC9" s="224"/>
      <c r="CD9" s="225" t="str">
        <f>IFERROR(CC9/CA9,"-")</f>
        <v>-</v>
      </c>
      <c r="CE9" s="226"/>
      <c r="CF9" s="227" t="str">
        <f>IFERROR(CE9/CA9,"-")</f>
        <v>-</v>
      </c>
      <c r="CG9" s="228"/>
      <c r="CH9" s="228"/>
      <c r="CI9" s="228"/>
      <c r="CJ9" s="229">
        <v>0</v>
      </c>
      <c r="CK9" s="230"/>
      <c r="CL9" s="230"/>
      <c r="CM9" s="230"/>
      <c r="CN9" s="231" t="str">
        <f>IF(AND(CL9=0,CM9=0),"",IF(AND(CL9&lt;=100000,CM9&lt;=100000),"",IF(CL9/CK9&gt;0.7,"男高",IF(CM9/CK9&gt;0.7,"女高",""))))</f>
        <v/>
      </c>
    </row>
    <row r="10" spans="1:94">
      <c r="A10" s="174">
        <f>W10</f>
        <v>0.81030321868626</v>
      </c>
      <c r="B10" s="347" t="s">
        <v>218</v>
      </c>
      <c r="C10" s="347" t="s">
        <v>209</v>
      </c>
      <c r="D10" s="347" t="s">
        <v>210</v>
      </c>
      <c r="E10" s="175" t="s">
        <v>219</v>
      </c>
      <c r="F10" s="175" t="s">
        <v>203</v>
      </c>
      <c r="G10" s="340">
        <v>1145312</v>
      </c>
      <c r="H10" s="176">
        <v>852</v>
      </c>
      <c r="I10" s="176">
        <v>0</v>
      </c>
      <c r="J10" s="176">
        <v>50815</v>
      </c>
      <c r="K10" s="177">
        <v>206</v>
      </c>
      <c r="L10" s="179">
        <f>IFERROR(K10/J10,"-")</f>
        <v>0.0040539210862934</v>
      </c>
      <c r="M10" s="176">
        <v>11</v>
      </c>
      <c r="N10" s="176">
        <v>30</v>
      </c>
      <c r="O10" s="179">
        <f>IFERROR(M10/(K10),"-")</f>
        <v>0.053398058252427</v>
      </c>
      <c r="P10" s="180">
        <f>IFERROR(G10/SUM(K10:K10),"-")</f>
        <v>5559.7669902913</v>
      </c>
      <c r="Q10" s="181">
        <v>23</v>
      </c>
      <c r="R10" s="179">
        <f>IF(K10=0,"-",Q10/K10)</f>
        <v>0.11165048543689</v>
      </c>
      <c r="S10" s="345">
        <v>928050</v>
      </c>
      <c r="T10" s="346">
        <f>IFERROR(S10/K10,"-")</f>
        <v>4505.0970873786</v>
      </c>
      <c r="U10" s="346">
        <f>IFERROR(S10/Q10,"-")</f>
        <v>40350</v>
      </c>
      <c r="V10" s="340">
        <f>SUM(S10:S10)-SUM(G10:G10)</f>
        <v>-217262</v>
      </c>
      <c r="W10" s="183">
        <f>SUM(S10:S10)/SUM(G10:G10)</f>
        <v>0.81030321868626</v>
      </c>
      <c r="Y10" s="184"/>
      <c r="Z10" s="185">
        <f>IF(K10=0,"",IF(Y10=0,"",(Y10/K10)))</f>
        <v>0</v>
      </c>
      <c r="AA10" s="184"/>
      <c r="AB10" s="186" t="str">
        <f>IFERROR(AA10/Y10,"-")</f>
        <v>-</v>
      </c>
      <c r="AC10" s="187"/>
      <c r="AD10" s="188" t="str">
        <f>IFERROR(AC10/Y10,"-")</f>
        <v>-</v>
      </c>
      <c r="AE10" s="189"/>
      <c r="AF10" s="189"/>
      <c r="AG10" s="189"/>
      <c r="AH10" s="190"/>
      <c r="AI10" s="191">
        <f>IF(K10=0,"",IF(AH10=0,"",(AH10/K10)))</f>
        <v>0</v>
      </c>
      <c r="AJ10" s="190"/>
      <c r="AK10" s="192" t="str">
        <f>IFERROR(AJ10/AH10,"-")</f>
        <v>-</v>
      </c>
      <c r="AL10" s="193"/>
      <c r="AM10" s="194" t="str">
        <f>IFERROR(AL10/AH10,"-")</f>
        <v>-</v>
      </c>
      <c r="AN10" s="195"/>
      <c r="AO10" s="195"/>
      <c r="AP10" s="195"/>
      <c r="AQ10" s="196"/>
      <c r="AR10" s="197">
        <f>IF(K10=0,"",IF(AQ10=0,"",(AQ10/K10)))</f>
        <v>0</v>
      </c>
      <c r="AS10" s="196"/>
      <c r="AT10" s="198" t="str">
        <f>IFERROR(AS10/AQ10,"-")</f>
        <v>-</v>
      </c>
      <c r="AU10" s="199"/>
      <c r="AV10" s="200" t="str">
        <f>IFERROR(AU10/AQ10,"-")</f>
        <v>-</v>
      </c>
      <c r="AW10" s="201"/>
      <c r="AX10" s="201"/>
      <c r="AY10" s="201"/>
      <c r="AZ10" s="202">
        <v>13</v>
      </c>
      <c r="BA10" s="203">
        <f>IF(K10=0,"",IF(AZ10=0,"",(AZ10/K10)))</f>
        <v>0.063106796116505</v>
      </c>
      <c r="BB10" s="202"/>
      <c r="BC10" s="204">
        <f>IFERROR(BB10/AZ10,"-")</f>
        <v>0</v>
      </c>
      <c r="BD10" s="205"/>
      <c r="BE10" s="206">
        <f>IFERROR(BD10/AZ10,"-")</f>
        <v>0</v>
      </c>
      <c r="BF10" s="207"/>
      <c r="BG10" s="207"/>
      <c r="BH10" s="207"/>
      <c r="BI10" s="208">
        <v>68</v>
      </c>
      <c r="BJ10" s="209">
        <f>IF(K10=0,"",IF(BI10=0,"",(BI10/K10)))</f>
        <v>0.33009708737864</v>
      </c>
      <c r="BK10" s="210">
        <v>8</v>
      </c>
      <c r="BL10" s="211">
        <f>IFERROR(BK10/BI10,"-")</f>
        <v>0.11764705882353</v>
      </c>
      <c r="BM10" s="212">
        <v>155000</v>
      </c>
      <c r="BN10" s="213">
        <f>IFERROR(BM10/BI10,"-")</f>
        <v>2279.4117647059</v>
      </c>
      <c r="BO10" s="214">
        <v>4</v>
      </c>
      <c r="BP10" s="214">
        <v>2</v>
      </c>
      <c r="BQ10" s="214">
        <v>2</v>
      </c>
      <c r="BR10" s="215">
        <v>78</v>
      </c>
      <c r="BS10" s="216">
        <f>IF(K10=0,"",IF(BR10=0,"",(BR10/K10)))</f>
        <v>0.37864077669903</v>
      </c>
      <c r="BT10" s="217">
        <v>8</v>
      </c>
      <c r="BU10" s="218">
        <f>IFERROR(BT10/BR10,"-")</f>
        <v>0.1025641025641</v>
      </c>
      <c r="BV10" s="219">
        <v>605000</v>
      </c>
      <c r="BW10" s="220">
        <f>IFERROR(BV10/BR10,"-")</f>
        <v>7756.4102564103</v>
      </c>
      <c r="BX10" s="221">
        <v>2</v>
      </c>
      <c r="BY10" s="221"/>
      <c r="BZ10" s="221">
        <v>6</v>
      </c>
      <c r="CA10" s="222">
        <v>47</v>
      </c>
      <c r="CB10" s="223">
        <f>IF(K10=0,"",IF(CA10=0,"",(CA10/K10)))</f>
        <v>0.22815533980583</v>
      </c>
      <c r="CC10" s="224">
        <v>7</v>
      </c>
      <c r="CD10" s="225">
        <f>IFERROR(CC10/CA10,"-")</f>
        <v>0.14893617021277</v>
      </c>
      <c r="CE10" s="226">
        <v>168050</v>
      </c>
      <c r="CF10" s="227">
        <f>IFERROR(CE10/CA10,"-")</f>
        <v>3575.5319148936</v>
      </c>
      <c r="CG10" s="228">
        <v>2</v>
      </c>
      <c r="CH10" s="228">
        <v>2</v>
      </c>
      <c r="CI10" s="228">
        <v>3</v>
      </c>
      <c r="CJ10" s="229">
        <v>23</v>
      </c>
      <c r="CK10" s="230">
        <v>928050</v>
      </c>
      <c r="CL10" s="230">
        <v>288000</v>
      </c>
      <c r="CM10" s="230"/>
      <c r="CN10" s="231" t="str">
        <f>IF(AND(CL10=0,CM10=0),"",IF(AND(CL10&lt;=100000,CM10&lt;=100000),"",IF(CL10/CK10&gt;0.7,"男高",IF(CM10/CK10&gt;0.7,"女高",""))))</f>
        <v/>
      </c>
    </row>
    <row r="11" spans="1:94">
      <c r="A11" s="174">
        <f>W11</f>
        <v>0.17547812731361</v>
      </c>
      <c r="B11" s="347" t="s">
        <v>220</v>
      </c>
      <c r="C11" s="347" t="s">
        <v>209</v>
      </c>
      <c r="D11" s="347" t="s">
        <v>210</v>
      </c>
      <c r="E11" s="175" t="s">
        <v>221</v>
      </c>
      <c r="F11" s="175" t="s">
        <v>203</v>
      </c>
      <c r="G11" s="340">
        <v>652389</v>
      </c>
      <c r="H11" s="176">
        <v>560</v>
      </c>
      <c r="I11" s="176">
        <v>0</v>
      </c>
      <c r="J11" s="176">
        <v>4376</v>
      </c>
      <c r="K11" s="177">
        <v>243</v>
      </c>
      <c r="L11" s="179">
        <f>IFERROR(K11/J11,"-")</f>
        <v>0.055530164533821</v>
      </c>
      <c r="M11" s="176">
        <v>3</v>
      </c>
      <c r="N11" s="176">
        <v>62</v>
      </c>
      <c r="O11" s="179">
        <f>IFERROR(M11/(K11),"-")</f>
        <v>0.012345679012346</v>
      </c>
      <c r="P11" s="180">
        <f>IFERROR(G11/SUM(K11:K11),"-")</f>
        <v>2684.7283950617</v>
      </c>
      <c r="Q11" s="181">
        <v>17</v>
      </c>
      <c r="R11" s="179">
        <f>IF(K11=0,"-",Q11/K11)</f>
        <v>0.069958847736626</v>
      </c>
      <c r="S11" s="345">
        <v>114480</v>
      </c>
      <c r="T11" s="346">
        <f>IFERROR(S11/K11,"-")</f>
        <v>471.11111111111</v>
      </c>
      <c r="U11" s="346">
        <f>IFERROR(S11/Q11,"-")</f>
        <v>6734.1176470588</v>
      </c>
      <c r="V11" s="340">
        <f>SUM(S11:S11)-SUM(G11:G11)</f>
        <v>-537909</v>
      </c>
      <c r="W11" s="183">
        <f>SUM(S11:S11)/SUM(G11:G11)</f>
        <v>0.17547812731361</v>
      </c>
      <c r="Y11" s="184">
        <v>18</v>
      </c>
      <c r="Z11" s="185">
        <f>IF(K11=0,"",IF(Y11=0,"",(Y11/K11)))</f>
        <v>0.074074074074074</v>
      </c>
      <c r="AA11" s="184"/>
      <c r="AB11" s="186">
        <f>IFERROR(AA11/Y11,"-")</f>
        <v>0</v>
      </c>
      <c r="AC11" s="187"/>
      <c r="AD11" s="188">
        <f>IFERROR(AC11/Y11,"-")</f>
        <v>0</v>
      </c>
      <c r="AE11" s="189"/>
      <c r="AF11" s="189"/>
      <c r="AG11" s="189"/>
      <c r="AH11" s="190">
        <v>22</v>
      </c>
      <c r="AI11" s="191">
        <f>IF(K11=0,"",IF(AH11=0,"",(AH11/K11)))</f>
        <v>0.090534979423868</v>
      </c>
      <c r="AJ11" s="190">
        <v>3</v>
      </c>
      <c r="AK11" s="192">
        <f>IFERROR(AJ11/AH11,"-")</f>
        <v>0.13636363636364</v>
      </c>
      <c r="AL11" s="193">
        <v>6480</v>
      </c>
      <c r="AM11" s="194">
        <f>IFERROR(AL11/AH11,"-")</f>
        <v>294.54545454545</v>
      </c>
      <c r="AN11" s="195">
        <v>2</v>
      </c>
      <c r="AO11" s="195"/>
      <c r="AP11" s="195">
        <v>1</v>
      </c>
      <c r="AQ11" s="196">
        <v>17</v>
      </c>
      <c r="AR11" s="197">
        <f>IF(K11=0,"",IF(AQ11=0,"",(AQ11/K11)))</f>
        <v>0.069958847736626</v>
      </c>
      <c r="AS11" s="196"/>
      <c r="AT11" s="198">
        <f>IFERROR(AS11/AQ11,"-")</f>
        <v>0</v>
      </c>
      <c r="AU11" s="199"/>
      <c r="AV11" s="200">
        <f>IFERROR(AU11/AQ11,"-")</f>
        <v>0</v>
      </c>
      <c r="AW11" s="201"/>
      <c r="AX11" s="201"/>
      <c r="AY11" s="201"/>
      <c r="AZ11" s="202">
        <v>38</v>
      </c>
      <c r="BA11" s="203">
        <f>IF(K11=0,"",IF(AZ11=0,"",(AZ11/K11)))</f>
        <v>0.15637860082305</v>
      </c>
      <c r="BB11" s="202"/>
      <c r="BC11" s="204">
        <f>IFERROR(BB11/AZ11,"-")</f>
        <v>0</v>
      </c>
      <c r="BD11" s="205"/>
      <c r="BE11" s="206">
        <f>IFERROR(BD11/AZ11,"-")</f>
        <v>0</v>
      </c>
      <c r="BF11" s="207"/>
      <c r="BG11" s="207"/>
      <c r="BH11" s="207"/>
      <c r="BI11" s="208">
        <v>76</v>
      </c>
      <c r="BJ11" s="209">
        <f>IF(K11=0,"",IF(BI11=0,"",(BI11/K11)))</f>
        <v>0.31275720164609</v>
      </c>
      <c r="BK11" s="210">
        <v>8</v>
      </c>
      <c r="BL11" s="211">
        <f>IFERROR(BK11/BI11,"-")</f>
        <v>0.10526315789474</v>
      </c>
      <c r="BM11" s="212">
        <v>63000</v>
      </c>
      <c r="BN11" s="213">
        <f>IFERROR(BM11/BI11,"-")</f>
        <v>828.94736842105</v>
      </c>
      <c r="BO11" s="214">
        <v>4</v>
      </c>
      <c r="BP11" s="214">
        <v>3</v>
      </c>
      <c r="BQ11" s="214">
        <v>1</v>
      </c>
      <c r="BR11" s="215">
        <v>49</v>
      </c>
      <c r="BS11" s="216">
        <f>IF(K11=0,"",IF(BR11=0,"",(BR11/K11)))</f>
        <v>0.20164609053498</v>
      </c>
      <c r="BT11" s="217">
        <v>4</v>
      </c>
      <c r="BU11" s="218">
        <f>IFERROR(BT11/BR11,"-")</f>
        <v>0.081632653061224</v>
      </c>
      <c r="BV11" s="219">
        <v>36000</v>
      </c>
      <c r="BW11" s="220">
        <f>IFERROR(BV11/BR11,"-")</f>
        <v>734.69387755102</v>
      </c>
      <c r="BX11" s="221">
        <v>1</v>
      </c>
      <c r="BY11" s="221">
        <v>1</v>
      </c>
      <c r="BZ11" s="221">
        <v>2</v>
      </c>
      <c r="CA11" s="222">
        <v>23</v>
      </c>
      <c r="CB11" s="223">
        <f>IF(K11=0,"",IF(CA11=0,"",(CA11/K11)))</f>
        <v>0.094650205761317</v>
      </c>
      <c r="CC11" s="224">
        <v>2</v>
      </c>
      <c r="CD11" s="225">
        <f>IFERROR(CC11/CA11,"-")</f>
        <v>0.08695652173913</v>
      </c>
      <c r="CE11" s="226">
        <v>9000</v>
      </c>
      <c r="CF11" s="227">
        <f>IFERROR(CE11/CA11,"-")</f>
        <v>391.30434782609</v>
      </c>
      <c r="CG11" s="228">
        <v>2</v>
      </c>
      <c r="CH11" s="228"/>
      <c r="CI11" s="228"/>
      <c r="CJ11" s="229">
        <v>17</v>
      </c>
      <c r="CK11" s="230">
        <v>114480</v>
      </c>
      <c r="CL11" s="230">
        <v>20000</v>
      </c>
      <c r="CM11" s="230"/>
      <c r="CN11" s="231" t="str">
        <f>IF(AND(CL11=0,CM11=0),"",IF(AND(CL11&lt;=100000,CM11&lt;=100000),"",IF(CL11/CK11&gt;0.7,"男高",IF(CM11/CK11&gt;0.7,"女高",""))))</f>
        <v/>
      </c>
    </row>
    <row r="12" spans="1:94">
      <c r="A12" s="174">
        <f>W12</f>
        <v>0.46923879040667</v>
      </c>
      <c r="B12" s="347" t="s">
        <v>222</v>
      </c>
      <c r="C12" s="347" t="s">
        <v>209</v>
      </c>
      <c r="D12" s="347" t="s">
        <v>210</v>
      </c>
      <c r="E12" s="175" t="s">
        <v>223</v>
      </c>
      <c r="F12" s="175" t="s">
        <v>203</v>
      </c>
      <c r="G12" s="340">
        <v>57540</v>
      </c>
      <c r="H12" s="176">
        <v>231</v>
      </c>
      <c r="I12" s="176">
        <v>0</v>
      </c>
      <c r="J12" s="176">
        <v>11099</v>
      </c>
      <c r="K12" s="177">
        <v>5</v>
      </c>
      <c r="L12" s="179">
        <f>IFERROR(K12/J12,"-")</f>
        <v>0.0004504910352284</v>
      </c>
      <c r="M12" s="176">
        <v>1</v>
      </c>
      <c r="N12" s="176">
        <v>0</v>
      </c>
      <c r="O12" s="179">
        <f>IFERROR(M12/(K12),"-")</f>
        <v>0.2</v>
      </c>
      <c r="P12" s="180">
        <f>IFERROR(G12/SUM(K12:K12),"-")</f>
        <v>11508</v>
      </c>
      <c r="Q12" s="181">
        <v>1</v>
      </c>
      <c r="R12" s="179">
        <f>IF(K12=0,"-",Q12/K12)</f>
        <v>0.2</v>
      </c>
      <c r="S12" s="345">
        <v>27000</v>
      </c>
      <c r="T12" s="346">
        <f>IFERROR(S12/K12,"-")</f>
        <v>5400</v>
      </c>
      <c r="U12" s="346">
        <f>IFERROR(S12/Q12,"-")</f>
        <v>27000</v>
      </c>
      <c r="V12" s="340">
        <f>SUM(S12:S12)-SUM(G12:G12)</f>
        <v>-30540</v>
      </c>
      <c r="W12" s="183">
        <f>SUM(S12:S12)/SUM(G12:G12)</f>
        <v>0.46923879040667</v>
      </c>
      <c r="Y12" s="184"/>
      <c r="Z12" s="185">
        <f>IF(K12=0,"",IF(Y12=0,"",(Y12/K12)))</f>
        <v>0</v>
      </c>
      <c r="AA12" s="184"/>
      <c r="AB12" s="186" t="str">
        <f>IFERROR(AA12/Y12,"-")</f>
        <v>-</v>
      </c>
      <c r="AC12" s="187"/>
      <c r="AD12" s="188" t="str">
        <f>IFERROR(AC12/Y12,"-")</f>
        <v>-</v>
      </c>
      <c r="AE12" s="189"/>
      <c r="AF12" s="189"/>
      <c r="AG12" s="189"/>
      <c r="AH12" s="190"/>
      <c r="AI12" s="191">
        <f>IF(K12=0,"",IF(AH12=0,"",(AH12/K12)))</f>
        <v>0</v>
      </c>
      <c r="AJ12" s="190"/>
      <c r="AK12" s="192" t="str">
        <f>IFERROR(AJ12/AH12,"-")</f>
        <v>-</v>
      </c>
      <c r="AL12" s="193"/>
      <c r="AM12" s="194" t="str">
        <f>IFERROR(AL12/AH12,"-")</f>
        <v>-</v>
      </c>
      <c r="AN12" s="195"/>
      <c r="AO12" s="195"/>
      <c r="AP12" s="195"/>
      <c r="AQ12" s="196"/>
      <c r="AR12" s="197">
        <f>IF(K12=0,"",IF(AQ12=0,"",(AQ12/K12)))</f>
        <v>0</v>
      </c>
      <c r="AS12" s="196"/>
      <c r="AT12" s="198" t="str">
        <f>IFERROR(AS12/AQ12,"-")</f>
        <v>-</v>
      </c>
      <c r="AU12" s="199"/>
      <c r="AV12" s="200" t="str">
        <f>IFERROR(AU12/AQ12,"-")</f>
        <v>-</v>
      </c>
      <c r="AW12" s="201"/>
      <c r="AX12" s="201"/>
      <c r="AY12" s="201"/>
      <c r="AZ12" s="202"/>
      <c r="BA12" s="203">
        <f>IF(K12=0,"",IF(AZ12=0,"",(AZ12/K12)))</f>
        <v>0</v>
      </c>
      <c r="BB12" s="202"/>
      <c r="BC12" s="204" t="str">
        <f>IFERROR(BB12/AZ12,"-")</f>
        <v>-</v>
      </c>
      <c r="BD12" s="205"/>
      <c r="BE12" s="206" t="str">
        <f>IFERROR(BD12/AZ12,"-")</f>
        <v>-</v>
      </c>
      <c r="BF12" s="207"/>
      <c r="BG12" s="207"/>
      <c r="BH12" s="207"/>
      <c r="BI12" s="208">
        <v>2</v>
      </c>
      <c r="BJ12" s="209">
        <f>IF(K12=0,"",IF(BI12=0,"",(BI12/K12)))</f>
        <v>0.4</v>
      </c>
      <c r="BK12" s="210">
        <v>1</v>
      </c>
      <c r="BL12" s="211">
        <f>IFERROR(BK12/BI12,"-")</f>
        <v>0.5</v>
      </c>
      <c r="BM12" s="212">
        <v>27000</v>
      </c>
      <c r="BN12" s="213">
        <f>IFERROR(BM12/BI12,"-")</f>
        <v>13500</v>
      </c>
      <c r="BO12" s="214"/>
      <c r="BP12" s="214"/>
      <c r="BQ12" s="214">
        <v>1</v>
      </c>
      <c r="BR12" s="215">
        <v>1</v>
      </c>
      <c r="BS12" s="216">
        <f>IF(K12=0,"",IF(BR12=0,"",(BR12/K12)))</f>
        <v>0.2</v>
      </c>
      <c r="BT12" s="217"/>
      <c r="BU12" s="218">
        <f>IFERROR(BT12/BR12,"-")</f>
        <v>0</v>
      </c>
      <c r="BV12" s="219"/>
      <c r="BW12" s="220">
        <f>IFERROR(BV12/BR12,"-")</f>
        <v>0</v>
      </c>
      <c r="BX12" s="221"/>
      <c r="BY12" s="221"/>
      <c r="BZ12" s="221"/>
      <c r="CA12" s="222">
        <v>2</v>
      </c>
      <c r="CB12" s="223">
        <f>IF(K12=0,"",IF(CA12=0,"",(CA12/K12)))</f>
        <v>0.4</v>
      </c>
      <c r="CC12" s="224"/>
      <c r="CD12" s="225">
        <f>IFERROR(CC12/CA12,"-")</f>
        <v>0</v>
      </c>
      <c r="CE12" s="226"/>
      <c r="CF12" s="227">
        <f>IFERROR(CE12/CA12,"-")</f>
        <v>0</v>
      </c>
      <c r="CG12" s="228"/>
      <c r="CH12" s="228"/>
      <c r="CI12" s="228"/>
      <c r="CJ12" s="229">
        <v>1</v>
      </c>
      <c r="CK12" s="230">
        <v>27000</v>
      </c>
      <c r="CL12" s="230">
        <v>27000</v>
      </c>
      <c r="CM12" s="230"/>
      <c r="CN12" s="231" t="str">
        <f>IF(AND(CL12=0,CM12=0),"",IF(AND(CL12&lt;=100000,CM12&lt;=100000),"",IF(CL12/CK12&gt;0.7,"男高",IF(CM12/CK12&gt;0.7,"女高",""))))</f>
        <v/>
      </c>
    </row>
    <row r="13" spans="1:94">
      <c r="A13" s="232"/>
      <c r="B13" s="151"/>
      <c r="C13" s="233"/>
      <c r="D13" s="234"/>
      <c r="E13" s="175"/>
      <c r="F13" s="175"/>
      <c r="G13" s="341"/>
      <c r="H13" s="235"/>
      <c r="I13" s="235"/>
      <c r="J13" s="176"/>
      <c r="K13" s="176"/>
      <c r="L13" s="236"/>
      <c r="M13" s="236"/>
      <c r="N13" s="176"/>
      <c r="O13" s="236"/>
      <c r="P13" s="182"/>
      <c r="Q13" s="182"/>
      <c r="R13" s="182"/>
      <c r="S13" s="345"/>
      <c r="T13" s="345"/>
      <c r="U13" s="345"/>
      <c r="V13" s="345"/>
      <c r="W13" s="236"/>
      <c r="X13" s="172"/>
      <c r="Y13" s="237"/>
      <c r="Z13" s="238"/>
      <c r="AA13" s="237"/>
      <c r="AB13" s="239"/>
      <c r="AC13" s="240"/>
      <c r="AD13" s="241"/>
      <c r="AE13" s="242"/>
      <c r="AF13" s="242"/>
      <c r="AG13" s="242"/>
      <c r="AH13" s="237"/>
      <c r="AI13" s="238"/>
      <c r="AJ13" s="237"/>
      <c r="AK13" s="239"/>
      <c r="AL13" s="240"/>
      <c r="AM13" s="241"/>
      <c r="AN13" s="242"/>
      <c r="AO13" s="242"/>
      <c r="AP13" s="242"/>
      <c r="AQ13" s="237"/>
      <c r="AR13" s="238"/>
      <c r="AS13" s="237"/>
      <c r="AT13" s="239"/>
      <c r="AU13" s="240"/>
      <c r="AV13" s="241"/>
      <c r="AW13" s="242"/>
      <c r="AX13" s="242"/>
      <c r="AY13" s="242"/>
      <c r="AZ13" s="237"/>
      <c r="BA13" s="238"/>
      <c r="BB13" s="237"/>
      <c r="BC13" s="239"/>
      <c r="BD13" s="240"/>
      <c r="BE13" s="241"/>
      <c r="BF13" s="242"/>
      <c r="BG13" s="242"/>
      <c r="BH13" s="242"/>
      <c r="BI13" s="173"/>
      <c r="BJ13" s="243"/>
      <c r="BK13" s="237"/>
      <c r="BL13" s="239"/>
      <c r="BM13" s="240"/>
      <c r="BN13" s="241"/>
      <c r="BO13" s="242"/>
      <c r="BP13" s="242"/>
      <c r="BQ13" s="242"/>
      <c r="BR13" s="173"/>
      <c r="BS13" s="243"/>
      <c r="BT13" s="237"/>
      <c r="BU13" s="239"/>
      <c r="BV13" s="240"/>
      <c r="BW13" s="241"/>
      <c r="BX13" s="242"/>
      <c r="BY13" s="242"/>
      <c r="BZ13" s="242"/>
      <c r="CA13" s="173"/>
      <c r="CB13" s="243"/>
      <c r="CC13" s="237"/>
      <c r="CD13" s="239"/>
      <c r="CE13" s="240"/>
      <c r="CF13" s="241"/>
      <c r="CG13" s="242"/>
      <c r="CH13" s="242"/>
      <c r="CI13" s="242"/>
      <c r="CJ13" s="244"/>
      <c r="CK13" s="240"/>
      <c r="CL13" s="240"/>
      <c r="CM13" s="240"/>
      <c r="CN13" s="245"/>
    </row>
    <row r="14" spans="1:94">
      <c r="A14" s="232"/>
      <c r="B14" s="246"/>
      <c r="C14" s="176"/>
      <c r="D14" s="176"/>
      <c r="E14" s="247"/>
      <c r="F14" s="248"/>
      <c r="G14" s="342"/>
      <c r="H14" s="235"/>
      <c r="I14" s="235"/>
      <c r="J14" s="176"/>
      <c r="K14" s="176"/>
      <c r="L14" s="236"/>
      <c r="M14" s="236"/>
      <c r="N14" s="176"/>
      <c r="O14" s="236"/>
      <c r="P14" s="182"/>
      <c r="Q14" s="182"/>
      <c r="R14" s="182"/>
      <c r="S14" s="345"/>
      <c r="T14" s="345"/>
      <c r="U14" s="345"/>
      <c r="V14" s="345"/>
      <c r="W14" s="236"/>
      <c r="X14" s="249"/>
      <c r="Y14" s="237"/>
      <c r="Z14" s="238"/>
      <c r="AA14" s="237"/>
      <c r="AB14" s="239"/>
      <c r="AC14" s="240"/>
      <c r="AD14" s="241"/>
      <c r="AE14" s="242"/>
      <c r="AF14" s="242"/>
      <c r="AG14" s="242"/>
      <c r="AH14" s="237"/>
      <c r="AI14" s="238"/>
      <c r="AJ14" s="237"/>
      <c r="AK14" s="239"/>
      <c r="AL14" s="240"/>
      <c r="AM14" s="241"/>
      <c r="AN14" s="242"/>
      <c r="AO14" s="242"/>
      <c r="AP14" s="242"/>
      <c r="AQ14" s="237"/>
      <c r="AR14" s="238"/>
      <c r="AS14" s="237"/>
      <c r="AT14" s="239"/>
      <c r="AU14" s="240"/>
      <c r="AV14" s="241"/>
      <c r="AW14" s="242"/>
      <c r="AX14" s="242"/>
      <c r="AY14" s="242"/>
      <c r="AZ14" s="237"/>
      <c r="BA14" s="238"/>
      <c r="BB14" s="237"/>
      <c r="BC14" s="239"/>
      <c r="BD14" s="240"/>
      <c r="BE14" s="241"/>
      <c r="BF14" s="242"/>
      <c r="BG14" s="242"/>
      <c r="BH14" s="242"/>
      <c r="BI14" s="173"/>
      <c r="BJ14" s="243"/>
      <c r="BK14" s="237"/>
      <c r="BL14" s="239"/>
      <c r="BM14" s="240"/>
      <c r="BN14" s="241"/>
      <c r="BO14" s="242"/>
      <c r="BP14" s="242"/>
      <c r="BQ14" s="242"/>
      <c r="BR14" s="173"/>
      <c r="BS14" s="243"/>
      <c r="BT14" s="237"/>
      <c r="BU14" s="239"/>
      <c r="BV14" s="240"/>
      <c r="BW14" s="241"/>
      <c r="BX14" s="242"/>
      <c r="BY14" s="242"/>
      <c r="BZ14" s="242"/>
      <c r="CA14" s="173"/>
      <c r="CB14" s="243"/>
      <c r="CC14" s="237"/>
      <c r="CD14" s="239"/>
      <c r="CE14" s="240"/>
      <c r="CF14" s="241"/>
      <c r="CG14" s="242"/>
      <c r="CH14" s="242"/>
      <c r="CI14" s="242"/>
      <c r="CJ14" s="244"/>
      <c r="CK14" s="240"/>
      <c r="CL14" s="240"/>
      <c r="CM14" s="240"/>
      <c r="CN14" s="245"/>
    </row>
    <row r="15" spans="1:94">
      <c r="A15" s="166">
        <f>Z15</f>
        <v/>
      </c>
      <c r="B15" s="250"/>
      <c r="C15" s="250"/>
      <c r="D15" s="250"/>
      <c r="E15" s="251" t="s">
        <v>224</v>
      </c>
      <c r="F15" s="251"/>
      <c r="G15" s="343">
        <f>SUM(G6:G14)</f>
        <v>7796761</v>
      </c>
      <c r="H15" s="250">
        <f>SUM(H6:H14)</f>
        <v>10084</v>
      </c>
      <c r="I15" s="250">
        <f>SUM(I6:I14)</f>
        <v>0</v>
      </c>
      <c r="J15" s="250">
        <f>SUM(J6:J14)</f>
        <v>308548</v>
      </c>
      <c r="K15" s="250">
        <f>SUM(K6:K14)</f>
        <v>2706</v>
      </c>
      <c r="L15" s="252">
        <f>IFERROR(K15/J15,"-")</f>
        <v>0.0087701103231912</v>
      </c>
      <c r="M15" s="253">
        <f>SUM(M6:M14)</f>
        <v>126</v>
      </c>
      <c r="N15" s="253">
        <f>SUM(N6:N14)</f>
        <v>652</v>
      </c>
      <c r="O15" s="252">
        <f>IFERROR(M15/K15,"-")</f>
        <v>0.046563192904656</v>
      </c>
      <c r="P15" s="254">
        <f>IFERROR(G15/K15,"-")</f>
        <v>2881.2864005913</v>
      </c>
      <c r="Q15" s="255">
        <f>SUM(Q6:Q14)</f>
        <v>250</v>
      </c>
      <c r="R15" s="252">
        <f>IFERROR(Q15/K15,"-")</f>
        <v>0.092387287509239</v>
      </c>
      <c r="S15" s="343">
        <f>SUM(S6:S14)</f>
        <v>7305130</v>
      </c>
      <c r="T15" s="343">
        <f>IFERROR(S15/K15,"-")</f>
        <v>2699.6045824095</v>
      </c>
      <c r="U15" s="343">
        <f>IFERROR(S15/Q15,"-")</f>
        <v>29220.52</v>
      </c>
      <c r="V15" s="343">
        <f>S15-G15</f>
        <v>-491631</v>
      </c>
      <c r="W15" s="256">
        <f>S15/G15</f>
        <v>0.93694420029035</v>
      </c>
      <c r="X15" s="257"/>
      <c r="Y15" s="258"/>
      <c r="Z15" s="258"/>
      <c r="AA15" s="258"/>
      <c r="AB15" s="258"/>
      <c r="AC15" s="258"/>
      <c r="AD15" s="258"/>
      <c r="AE15" s="258"/>
      <c r="AF15" s="258"/>
      <c r="AG15" s="258"/>
      <c r="AH15" s="258"/>
      <c r="AI15" s="258"/>
      <c r="AJ15" s="258"/>
      <c r="AK15" s="258"/>
      <c r="AL15" s="258"/>
      <c r="AM15" s="258"/>
      <c r="AN15" s="258"/>
      <c r="AO15" s="258"/>
      <c r="AP15" s="258"/>
      <c r="AQ15" s="258"/>
      <c r="AR15" s="258"/>
      <c r="AS15" s="258"/>
      <c r="AT15" s="258"/>
      <c r="AU15" s="258"/>
      <c r="AV15" s="258"/>
      <c r="AW15" s="258"/>
      <c r="AX15" s="258"/>
      <c r="AY15" s="258"/>
      <c r="AZ15" s="258"/>
      <c r="BA15" s="258"/>
      <c r="BB15" s="258"/>
      <c r="BC15" s="258"/>
      <c r="BD15" s="258"/>
      <c r="BE15" s="258"/>
      <c r="BF15" s="258"/>
      <c r="BG15" s="258"/>
      <c r="BH15" s="258"/>
      <c r="BI15" s="258"/>
      <c r="BJ15" s="258"/>
      <c r="BK15" s="258"/>
      <c r="BL15" s="258"/>
      <c r="BM15" s="258"/>
      <c r="BN15" s="258"/>
      <c r="BO15" s="258"/>
      <c r="BP15" s="258"/>
      <c r="BQ15" s="258"/>
      <c r="BR15" s="258"/>
      <c r="BS15" s="258"/>
      <c r="BT15" s="258"/>
      <c r="BU15" s="258"/>
      <c r="BV15" s="258"/>
      <c r="BW15" s="258"/>
      <c r="BX15" s="258"/>
      <c r="BY15" s="258"/>
      <c r="BZ15" s="258"/>
      <c r="CA15" s="258"/>
      <c r="CB15" s="258"/>
      <c r="CC15" s="258"/>
      <c r="CD15" s="258"/>
      <c r="CE15" s="258"/>
      <c r="CF15" s="258"/>
      <c r="CG15" s="258"/>
      <c r="CH15" s="258"/>
      <c r="CI15" s="258"/>
      <c r="CJ15" s="258"/>
      <c r="CK15" s="258"/>
      <c r="CL15" s="258"/>
      <c r="CM15" s="258"/>
      <c r="CN15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  <mergeCell ref="A10:A10"/>
    <mergeCell ref="G10:G10"/>
    <mergeCell ref="P10:P10"/>
    <mergeCell ref="V10:V10"/>
    <mergeCell ref="W10:W10"/>
    <mergeCell ref="A11:A11"/>
    <mergeCell ref="G11:G11"/>
    <mergeCell ref="P11:P11"/>
    <mergeCell ref="V11:V11"/>
    <mergeCell ref="W11:W11"/>
    <mergeCell ref="A12:A12"/>
    <mergeCell ref="G12:G12"/>
    <mergeCell ref="P12:P12"/>
    <mergeCell ref="V12:V12"/>
    <mergeCell ref="W12:W12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新聞</vt:lpstr>
      <vt:lpstr>雑誌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