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<sst xmlns="http://schemas.openxmlformats.org/spreadsheetml/2006/main" uniqueCount="223">
  <si>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</si>
  <si>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</si>
  <si>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</si>
  <si>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</si>
  <si>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</si>
  <si>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</si>
  <si>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</si>
  <si>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</si>
  <si>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</si>
  <si>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</si>
  <si>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</si>
  <si>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</si>
  <si>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</si>
  <si>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</si>
  <si>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</si>
  <si>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</si>
  <si>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</si>
  <si>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</si>
  <si>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</si>
  <si>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</si>
  <si>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</si>
  <si>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</si>
  <si>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</si>
  <si>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</si>
  <si>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</si>
  <si>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</si>
  <si>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</si>
  <si>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</si>
  <si>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</si>
  <si>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</si>
  <si>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</si>
  <si>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</si>
  <si>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</si>
  <si>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</si>
  <si>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</si>
  <si>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</si>
  <si>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</si>
  <si>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</si>
  <si>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</si>
  <si>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</si>
  <si>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</si>
  <si>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</si>
  <si>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</si>
  <si>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</si>
  <si>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</si>
  <si>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</si>
  <si>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</si>
  <si>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</si>
  <si>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</si>
  <si>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</si>
  <si>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</si>
  <si>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</si>
  <si>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</si>
  <si>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</si>
  <si>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</si>
  <si>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</si>
  <si>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</si>
  <si>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ic4551</t>
  </si>
  <si>
    <t>インターカラー</t>
  </si>
  <si>
    <t>男女募集版（フリー女性③④）</t>
  </si>
  <si>
    <t>記事風アレンジ・スポニチ・報知</t>
  </si>
  <si>
    <t>y17</t>
  </si>
  <si>
    <t>スポニチ関東</t>
  </si>
  <si>
    <t>1C終面全5段</t>
  </si>
  <si>
    <t>10月18日(土)</t>
  </si>
  <si>
    <t>ic4552</t>
  </si>
  <si>
    <t>空電</t>
  </si>
  <si>
    <t>ic4553</t>
  </si>
  <si>
    <t>スポニチ関西</t>
  </si>
  <si>
    <t>ic4554</t>
  </si>
  <si>
    <t>ic4555</t>
  </si>
  <si>
    <t>男女募集版（フリー女性③）</t>
  </si>
  <si>
    <t>インタビュー形式</t>
  </si>
  <si>
    <t>スポーツ報知関東</t>
  </si>
  <si>
    <t>全5段つかみ2回</t>
  </si>
  <si>
    <t>10月12日(日)</t>
  </si>
  <si>
    <t>ic4556</t>
  </si>
  <si>
    <t>全5段バージョン</t>
  </si>
  <si>
    <t>y18</t>
  </si>
  <si>
    <t>10月13日(月)</t>
  </si>
  <si>
    <t>ic4557</t>
  </si>
  <si>
    <t>男女募集版（藤井レイラ）</t>
  </si>
  <si>
    <t>y20</t>
  </si>
  <si>
    <t>10月23日(木)</t>
  </si>
  <si>
    <t>ic4558</t>
  </si>
  <si>
    <t>(空電共通)</t>
  </si>
  <si>
    <t>ic4559</t>
  </si>
  <si>
    <t>狙い撃ち版（高宮菜々子）</t>
  </si>
  <si>
    <t>美しい自撮りを載せる美熟女をロックオン</t>
  </si>
  <si>
    <t>半2段つかみ10段保証</t>
  </si>
  <si>
    <t>10段保証</t>
  </si>
  <si>
    <t>ic4560</t>
  </si>
  <si>
    <t>興奮版（晶エリー）</t>
  </si>
  <si>
    <t>男性求む</t>
  </si>
  <si>
    <t>ic4561</t>
  </si>
  <si>
    <t>大正版（高宮菜々子）</t>
  </si>
  <si>
    <t>178「日帰り出会い」</t>
  </si>
  <si>
    <t>y19</t>
  </si>
  <si>
    <t>ic4562</t>
  </si>
  <si>
    <t>再婚&amp;理解者版（高宮菜々子）</t>
  </si>
  <si>
    <t>再婚&amp;理解者</t>
  </si>
  <si>
    <t>ic4563</t>
  </si>
  <si>
    <t>ic4564</t>
  </si>
  <si>
    <t>興奮版（高宮菜々子）</t>
  </si>
  <si>
    <t>学生いませんギャルもいません熟女熟女熟女熟女</t>
  </si>
  <si>
    <t>サンスポ関東</t>
  </si>
  <si>
    <t>半2段つかみ6段保証</t>
  </si>
  <si>
    <t>1～15日</t>
  </si>
  <si>
    <t>ic4565</t>
  </si>
  <si>
    <t>16～31日</t>
  </si>
  <si>
    <t>ic4566</t>
  </si>
  <si>
    <t>ic4567</t>
  </si>
  <si>
    <t>サンスポ関西</t>
  </si>
  <si>
    <t>ic4568</t>
  </si>
  <si>
    <t>求人版（晶エリー）</t>
  </si>
  <si>
    <t>ic4569</t>
  </si>
  <si>
    <t>ic4570</t>
  </si>
  <si>
    <t>登録すれば恋が始まる（高宮菜々子）</t>
  </si>
  <si>
    <t>60歳以上の男性パートナー探し</t>
  </si>
  <si>
    <t>東スポ</t>
  </si>
  <si>
    <t>アダルト面4C大雑4～5回</t>
  </si>
  <si>
    <t>10月03日(金)</t>
  </si>
  <si>
    <t>ic4571</t>
  </si>
  <si>
    <t>青春写メ加工版（藤井レイラ）</t>
  </si>
  <si>
    <t>第二の人生を楽しむなら</t>
  </si>
  <si>
    <t>10月10日(金)</t>
  </si>
  <si>
    <t>ic4572</t>
  </si>
  <si>
    <t>ヤリモクじゃダメですか（フリー女性⑧）</t>
  </si>
  <si>
    <t>高速マッチング恋愛</t>
  </si>
  <si>
    <t>10月17日(金)</t>
  </si>
  <si>
    <t>ic4573</t>
  </si>
  <si>
    <t>即ヤリ版（高宮菜々子）</t>
  </si>
  <si>
    <t>魅惑の体験</t>
  </si>
  <si>
    <t>10月24日(金)</t>
  </si>
  <si>
    <t>ic4574</t>
  </si>
  <si>
    <t>テキスト版－2（フリー女性④）</t>
  </si>
  <si>
    <t>熟女が大胆に</t>
  </si>
  <si>
    <t>10月31日(金)</t>
  </si>
  <si>
    <t>ic4575</t>
  </si>
  <si>
    <t>ic4576</t>
  </si>
  <si>
    <t>中京スポーツ</t>
  </si>
  <si>
    <t>ic4577</t>
  </si>
  <si>
    <t>寂しい女たち版（フリー女性②）</t>
  </si>
  <si>
    <t>私じゃダメですか</t>
  </si>
  <si>
    <t>ic4578</t>
  </si>
  <si>
    <t>ヤリもく限定版（晶エリー）</t>
  </si>
  <si>
    <t>真面目な出会いはお断り</t>
  </si>
  <si>
    <t>ic4579</t>
  </si>
  <si>
    <t>ic4580</t>
  </si>
  <si>
    <t>テキスト版ー1（フリー女性⑮）</t>
  </si>
  <si>
    <t>ヤリモク熟女</t>
  </si>
  <si>
    <t>ic4581</t>
  </si>
  <si>
    <t>ic4582</t>
  </si>
  <si>
    <t>エロくたっていいじゃない版（高宮菜々子）</t>
  </si>
  <si>
    <t>おじさんだもん</t>
  </si>
  <si>
    <t>大スポ</t>
  </si>
  <si>
    <t>ic4583</t>
  </si>
  <si>
    <t>ic4584</t>
  </si>
  <si>
    <t>ic4585</t>
  </si>
  <si>
    <t>ic4586</t>
  </si>
  <si>
    <t>ic4587</t>
  </si>
  <si>
    <t>ic4588</t>
  </si>
  <si>
    <t>九スポ</t>
  </si>
  <si>
    <t>ic4589</t>
  </si>
  <si>
    <t>ic4590</t>
  </si>
  <si>
    <t>ic4591</t>
  </si>
  <si>
    <t>ic4592</t>
  </si>
  <si>
    <t>ic4593</t>
  </si>
  <si>
    <t>新聞 TOTAL</t>
  </si>
  <si>
    <t>●雑誌 広告</t>
  </si>
  <si>
    <t>za280</t>
  </si>
  <si>
    <t>日本ジャーナル出版</t>
  </si>
  <si>
    <t>縦書き版（フリー女性③）</t>
  </si>
  <si>
    <t>優しい相手募集</t>
  </si>
  <si>
    <t>lp07</t>
  </si>
  <si>
    <t>週刊実話</t>
  </si>
  <si>
    <t>1C2P</t>
  </si>
  <si>
    <t>10月30日(木)</t>
  </si>
  <si>
    <t>za281</t>
  </si>
  <si>
    <t>ad942</t>
  </si>
  <si>
    <t>アドライヴ</t>
  </si>
  <si>
    <t>大洋図書</t>
  </si>
  <si>
    <t>2P縦書き男性募集版</t>
  </si>
  <si>
    <t>ナックルズ極ベスト</t>
  </si>
  <si>
    <t>10月15日(水)</t>
  </si>
  <si>
    <t>ad943</t>
  </si>
  <si>
    <t>ad944</t>
  </si>
  <si>
    <t>1P縦書き男性募集版-アレンジ</t>
  </si>
  <si>
    <t>臨時増刊ラヴァーズ</t>
  </si>
  <si>
    <t>表4</t>
  </si>
  <si>
    <t>10月21日(火)</t>
  </si>
  <si>
    <t>ad945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</si>
  <si>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</si>
  <si>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</si>
  <si>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</si>
  <si>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</si>
  <si>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</si>
  <si>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</si>
  <si>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</si>
  <si>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</si>
  <si>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10/1～10/31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</si>
  <si>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</si>
  <si>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</si>
  <si>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</si>
  <si>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</si>
  <si>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</si>
  <si>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</si>
  <si>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</si>
  <si>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lp01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</si>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</sst>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51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0.45679012345679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190" t="s">
        <v>64</v>
      </c>
      <c r="K6" s="181">
        <v>324000</v>
      </c>
      <c r="L6" s="80">
        <v>30</v>
      </c>
      <c r="M6" s="80">
        <v>0</v>
      </c>
      <c r="N6" s="80">
        <v>67</v>
      </c>
      <c r="O6" s="91">
        <v>7</v>
      </c>
      <c r="P6" s="92">
        <v>0</v>
      </c>
      <c r="Q6" s="93">
        <f>O6+P6</f>
        <v>7</v>
      </c>
      <c r="R6" s="81">
        <f>IFERROR(Q6/N6,"-")</f>
        <v>0.1044776119403</v>
      </c>
      <c r="S6" s="80">
        <v>1</v>
      </c>
      <c r="T6" s="80">
        <v>3</v>
      </c>
      <c r="U6" s="81">
        <f>IFERROR(T6/(Q6),"-")</f>
        <v>0.42857142857143</v>
      </c>
      <c r="V6" s="82">
        <f>IFERROR(K6/SUM(Q6:Q9),"-")</f>
        <v>18000</v>
      </c>
      <c r="W6" s="83">
        <v>1</v>
      </c>
      <c r="X6" s="81">
        <f>IF(Q6=0,"-",W6/Q6)</f>
        <v>0.14285714285714</v>
      </c>
      <c r="Y6" s="186">
        <v>140000</v>
      </c>
      <c r="Z6" s="187">
        <f>IFERROR(Y6/Q6,"-")</f>
        <v>20000</v>
      </c>
      <c r="AA6" s="187">
        <f>IFERROR(Y6/W6,"-")</f>
        <v>140000</v>
      </c>
      <c r="AB6" s="181">
        <f>SUM(Y6:Y9)-SUM(K6:K9)</f>
        <v>-176000</v>
      </c>
      <c r="AC6" s="85">
        <f>SUM(Y6:Y9)/SUM(K6:K9)</f>
        <v>0.45679012345679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1</v>
      </c>
      <c r="AO6" s="101">
        <f>IF(Q6=0,"",IF(AN6=0,"",(AN6/Q6)))</f>
        <v>0.14285714285714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2</v>
      </c>
      <c r="BP6" s="120">
        <f>IF(Q6=0,"",IF(BO6=0,"",(BO6/Q6)))</f>
        <v>0.28571428571429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4</v>
      </c>
      <c r="BY6" s="127">
        <f>IF(Q6=0,"",IF(BX6=0,"",(BX6/Q6)))</f>
        <v>0.57142857142857</v>
      </c>
      <c r="BZ6" s="128">
        <v>1</v>
      </c>
      <c r="CA6" s="129">
        <f>IFERROR(BZ6/BX6,"-")</f>
        <v>0.25</v>
      </c>
      <c r="CB6" s="130">
        <v>140000</v>
      </c>
      <c r="CC6" s="131">
        <f>IFERROR(CB6/BX6,"-")</f>
        <v>35000</v>
      </c>
      <c r="CD6" s="132"/>
      <c r="CE6" s="132"/>
      <c r="CF6" s="132">
        <v>1</v>
      </c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140000</v>
      </c>
      <c r="CR6" s="141">
        <v>140000</v>
      </c>
      <c r="CS6" s="141"/>
      <c r="CT6" s="142" t="str">
        <f>IF(AND(CR6=0,CS6=0),"",IF(AND(CR6&lt;=100000,CS6&lt;=100000),"",IF(CR6/CQ6&gt;0.7,"男高",IF(CS6/CQ6&gt;0.7,"女高",""))))</f>
        <v>男高</v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47</v>
      </c>
      <c r="M7" s="80">
        <v>29</v>
      </c>
      <c r="N7" s="80">
        <v>12</v>
      </c>
      <c r="O7" s="91">
        <v>5</v>
      </c>
      <c r="P7" s="92">
        <v>0</v>
      </c>
      <c r="Q7" s="93">
        <f>O7+P7</f>
        <v>5</v>
      </c>
      <c r="R7" s="81">
        <f>IFERROR(Q7/N7,"-")</f>
        <v>0.41666666666667</v>
      </c>
      <c r="S7" s="80">
        <v>1</v>
      </c>
      <c r="T7" s="80">
        <v>0</v>
      </c>
      <c r="U7" s="81">
        <f>IFERROR(T7/(Q7),"-")</f>
        <v>0</v>
      </c>
      <c r="V7" s="82"/>
      <c r="W7" s="83">
        <v>1</v>
      </c>
      <c r="X7" s="81">
        <f>IF(Q7=0,"-",W7/Q7)</f>
        <v>0.2</v>
      </c>
      <c r="Y7" s="186">
        <v>8000</v>
      </c>
      <c r="Z7" s="187">
        <f>IFERROR(Y7/Q7,"-")</f>
        <v>1600</v>
      </c>
      <c r="AA7" s="187">
        <f>IFERROR(Y7/W7,"-")</f>
        <v>8000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>
        <v>2</v>
      </c>
      <c r="BG7" s="113">
        <f>IF(Q7=0,"",IF(BF7=0,"",(BF7/Q7)))</f>
        <v>0.4</v>
      </c>
      <c r="BH7" s="112">
        <v>1</v>
      </c>
      <c r="BI7" s="114">
        <f>IFERROR(BH7/BF7,"-")</f>
        <v>0.5</v>
      </c>
      <c r="BJ7" s="115">
        <v>23000</v>
      </c>
      <c r="BK7" s="116">
        <f>IFERROR(BJ7/BF7,"-")</f>
        <v>11500</v>
      </c>
      <c r="BL7" s="117"/>
      <c r="BM7" s="117"/>
      <c r="BN7" s="117">
        <v>1</v>
      </c>
      <c r="BO7" s="119">
        <v>2</v>
      </c>
      <c r="BP7" s="120">
        <f>IF(Q7=0,"",IF(BO7=0,"",(BO7/Q7)))</f>
        <v>0.4</v>
      </c>
      <c r="BQ7" s="121">
        <v>1</v>
      </c>
      <c r="BR7" s="122">
        <f>IFERROR(BQ7/BO7,"-")</f>
        <v>0.5</v>
      </c>
      <c r="BS7" s="123">
        <v>8000</v>
      </c>
      <c r="BT7" s="124">
        <f>IFERROR(BS7/BO7,"-")</f>
        <v>4000</v>
      </c>
      <c r="BU7" s="125"/>
      <c r="BV7" s="125">
        <v>1</v>
      </c>
      <c r="BW7" s="125"/>
      <c r="BX7" s="126"/>
      <c r="BY7" s="127">
        <f>IF(Q7=0,"",IF(BX7=0,"",(BX7/Q7)))</f>
        <v>0</v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>
        <v>1</v>
      </c>
      <c r="CH7" s="134">
        <f>IF(Q7=0,"",IF(CG7=0,"",(CG7/Q7)))</f>
        <v>0.2</v>
      </c>
      <c r="CI7" s="135"/>
      <c r="CJ7" s="136">
        <f>IFERROR(CI7/CG7,"-")</f>
        <v>0</v>
      </c>
      <c r="CK7" s="137"/>
      <c r="CL7" s="138">
        <f>IFERROR(CK7/CG7,"-")</f>
        <v>0</v>
      </c>
      <c r="CM7" s="139"/>
      <c r="CN7" s="139"/>
      <c r="CO7" s="139"/>
      <c r="CP7" s="140">
        <v>1</v>
      </c>
      <c r="CQ7" s="141">
        <v>8000</v>
      </c>
      <c r="CR7" s="141">
        <v>23000</v>
      </c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59</v>
      </c>
      <c r="F8" s="189" t="s">
        <v>60</v>
      </c>
      <c r="G8" s="189" t="s">
        <v>61</v>
      </c>
      <c r="H8" s="89" t="s">
        <v>68</v>
      </c>
      <c r="I8" s="89" t="s">
        <v>63</v>
      </c>
      <c r="J8" s="190" t="s">
        <v>64</v>
      </c>
      <c r="K8" s="181"/>
      <c r="L8" s="80">
        <v>17</v>
      </c>
      <c r="M8" s="80">
        <v>0</v>
      </c>
      <c r="N8" s="80">
        <v>47</v>
      </c>
      <c r="O8" s="91">
        <v>4</v>
      </c>
      <c r="P8" s="92">
        <v>0</v>
      </c>
      <c r="Q8" s="93">
        <f>O8+P8</f>
        <v>4</v>
      </c>
      <c r="R8" s="81">
        <f>IFERROR(Q8/N8,"-")</f>
        <v>0.085106382978723</v>
      </c>
      <c r="S8" s="80">
        <v>0</v>
      </c>
      <c r="T8" s="80">
        <v>0</v>
      </c>
      <c r="U8" s="81">
        <f>IFERROR(T8/(Q8),"-")</f>
        <v>0</v>
      </c>
      <c r="V8" s="82"/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/>
      <c r="AC8" s="85"/>
      <c r="AD8" s="78"/>
      <c r="AE8" s="94">
        <v>1</v>
      </c>
      <c r="AF8" s="95">
        <f>IF(Q8=0,"",IF(AE8=0,"",(AE8/Q8)))</f>
        <v>0.25</v>
      </c>
      <c r="AG8" s="94"/>
      <c r="AH8" s="96">
        <f>IFERROR(AG8/AE8,"-")</f>
        <v>0</v>
      </c>
      <c r="AI8" s="97"/>
      <c r="AJ8" s="98">
        <f>IFERROR(AI8/AE8,"-")</f>
        <v>0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>
        <v>1</v>
      </c>
      <c r="AX8" s="107">
        <f>IF(Q8=0,"",IF(AW8=0,"",(AW8/Q8)))</f>
        <v>0.25</v>
      </c>
      <c r="AY8" s="106"/>
      <c r="AZ8" s="108">
        <f>IFERROR(AY8/AW8,"-")</f>
        <v>0</v>
      </c>
      <c r="BA8" s="109"/>
      <c r="BB8" s="110">
        <f>IFERROR(BA8/AW8,"-")</f>
        <v>0</v>
      </c>
      <c r="BC8" s="111"/>
      <c r="BD8" s="111"/>
      <c r="BE8" s="111"/>
      <c r="BF8" s="112">
        <v>1</v>
      </c>
      <c r="BG8" s="113">
        <f>IF(Q8=0,"",IF(BF8=0,"",(BF8/Q8)))</f>
        <v>0.25</v>
      </c>
      <c r="BH8" s="112"/>
      <c r="BI8" s="114">
        <f>IFERROR(BH8/BF8,"-")</f>
        <v>0</v>
      </c>
      <c r="BJ8" s="115"/>
      <c r="BK8" s="116">
        <f>IFERROR(BJ8/BF8,"-")</f>
        <v>0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>
        <v>1</v>
      </c>
      <c r="BY8" s="127">
        <f>IF(Q8=0,"",IF(BX8=0,"",(BX8/Q8)))</f>
        <v>0.25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69</v>
      </c>
      <c r="C9" s="189" t="s">
        <v>58</v>
      </c>
      <c r="D9" s="189"/>
      <c r="E9" s="189" t="s">
        <v>59</v>
      </c>
      <c r="F9" s="189" t="s">
        <v>60</v>
      </c>
      <c r="G9" s="189" t="s">
        <v>66</v>
      </c>
      <c r="H9" s="89"/>
      <c r="I9" s="89"/>
      <c r="J9" s="89"/>
      <c r="K9" s="181"/>
      <c r="L9" s="80">
        <v>15</v>
      </c>
      <c r="M9" s="80">
        <v>10</v>
      </c>
      <c r="N9" s="80">
        <v>4</v>
      </c>
      <c r="O9" s="91">
        <v>2</v>
      </c>
      <c r="P9" s="92">
        <v>0</v>
      </c>
      <c r="Q9" s="93">
        <f>O9+P9</f>
        <v>2</v>
      </c>
      <c r="R9" s="81">
        <f>IFERROR(Q9/N9,"-")</f>
        <v>0.5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>
        <v>1</v>
      </c>
      <c r="BY9" s="127">
        <f>IF(Q9=0,"",IF(BX9=0,"",(BX9/Q9)))</f>
        <v>0.5</v>
      </c>
      <c r="BZ9" s="128"/>
      <c r="CA9" s="129">
        <f>IFERROR(BZ9/BX9,"-")</f>
        <v>0</v>
      </c>
      <c r="CB9" s="130"/>
      <c r="CC9" s="131">
        <f>IFERROR(CB9/BX9,"-")</f>
        <v>0</v>
      </c>
      <c r="CD9" s="132"/>
      <c r="CE9" s="132"/>
      <c r="CF9" s="132"/>
      <c r="CG9" s="133">
        <v>1</v>
      </c>
      <c r="CH9" s="134">
        <f>IF(Q9=0,"",IF(CG9=0,"",(CG9/Q9)))</f>
        <v>0.5</v>
      </c>
      <c r="CI9" s="135"/>
      <c r="CJ9" s="136">
        <f>IFERROR(CI9/CG9,"-")</f>
        <v>0</v>
      </c>
      <c r="CK9" s="137"/>
      <c r="CL9" s="138">
        <f>IFERROR(CK9/CG9,"-")</f>
        <v>0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0.53191489361702</v>
      </c>
      <c r="B10" s="189" t="s">
        <v>70</v>
      </c>
      <c r="C10" s="189" t="s">
        <v>58</v>
      </c>
      <c r="D10" s="189"/>
      <c r="E10" s="189" t="s">
        <v>71</v>
      </c>
      <c r="F10" s="189" t="s">
        <v>72</v>
      </c>
      <c r="G10" s="189" t="s">
        <v>61</v>
      </c>
      <c r="H10" s="89" t="s">
        <v>73</v>
      </c>
      <c r="I10" s="89" t="s">
        <v>74</v>
      </c>
      <c r="J10" s="191" t="s">
        <v>75</v>
      </c>
      <c r="K10" s="181">
        <v>235000</v>
      </c>
      <c r="L10" s="80">
        <v>7</v>
      </c>
      <c r="M10" s="80">
        <v>0</v>
      </c>
      <c r="N10" s="80">
        <v>16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>
        <f>IFERROR(K10/SUM(Q10:Q13),"-")</f>
        <v>39166.666666667</v>
      </c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>
        <f>SUM(Y10:Y13)-SUM(K10:K13)</f>
        <v>-110000</v>
      </c>
      <c r="AC10" s="85">
        <f>SUM(Y10:Y13)/SUM(K10:K13)</f>
        <v>0.53191489361702</v>
      </c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76</v>
      </c>
      <c r="C11" s="189" t="s">
        <v>58</v>
      </c>
      <c r="D11" s="189"/>
      <c r="E11" s="189" t="s">
        <v>71</v>
      </c>
      <c r="F11" s="189" t="s">
        <v>77</v>
      </c>
      <c r="G11" s="189" t="s">
        <v>78</v>
      </c>
      <c r="H11" s="89"/>
      <c r="I11" s="89" t="s">
        <v>74</v>
      </c>
      <c r="J11" s="89" t="s">
        <v>79</v>
      </c>
      <c r="K11" s="181"/>
      <c r="L11" s="80">
        <v>11</v>
      </c>
      <c r="M11" s="80">
        <v>0</v>
      </c>
      <c r="N11" s="80">
        <v>26</v>
      </c>
      <c r="O11" s="91">
        <v>2</v>
      </c>
      <c r="P11" s="92">
        <v>0</v>
      </c>
      <c r="Q11" s="93">
        <f>O11+P11</f>
        <v>2</v>
      </c>
      <c r="R11" s="81">
        <f>IFERROR(Q11/N11,"-")</f>
        <v>0.076923076923077</v>
      </c>
      <c r="S11" s="80">
        <v>0</v>
      </c>
      <c r="T11" s="80">
        <v>1</v>
      </c>
      <c r="U11" s="81">
        <f>IFERROR(T11/(Q11),"-")</f>
        <v>0.5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2</v>
      </c>
      <c r="BY11" s="127">
        <f>IF(Q11=0,"",IF(BX11=0,"",(BX11/Q11)))</f>
        <v>1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80</v>
      </c>
      <c r="C12" s="189" t="s">
        <v>58</v>
      </c>
      <c r="D12" s="189"/>
      <c r="E12" s="189" t="s">
        <v>81</v>
      </c>
      <c r="F12" s="189" t="s">
        <v>60</v>
      </c>
      <c r="G12" s="189" t="s">
        <v>82</v>
      </c>
      <c r="H12" s="89"/>
      <c r="I12" s="89" t="s">
        <v>74</v>
      </c>
      <c r="J12" s="89" t="s">
        <v>83</v>
      </c>
      <c r="K12" s="181"/>
      <c r="L12" s="80">
        <v>5</v>
      </c>
      <c r="M12" s="80">
        <v>0</v>
      </c>
      <c r="N12" s="80">
        <v>23</v>
      </c>
      <c r="O12" s="91">
        <v>2</v>
      </c>
      <c r="P12" s="92">
        <v>0</v>
      </c>
      <c r="Q12" s="93">
        <f>O12+P12</f>
        <v>2</v>
      </c>
      <c r="R12" s="81">
        <f>IFERROR(Q12/N12,"-")</f>
        <v>0.08695652173913</v>
      </c>
      <c r="S12" s="80">
        <v>1</v>
      </c>
      <c r="T12" s="80">
        <v>0</v>
      </c>
      <c r="U12" s="81">
        <f>IFERROR(T12/(Q12),"-")</f>
        <v>0</v>
      </c>
      <c r="V12" s="82"/>
      <c r="W12" s="83">
        <v>1</v>
      </c>
      <c r="X12" s="81">
        <f>IF(Q12=0,"-",W12/Q12)</f>
        <v>0.5</v>
      </c>
      <c r="Y12" s="186">
        <v>125000</v>
      </c>
      <c r="Z12" s="187">
        <f>IFERROR(Y12/Q12,"-")</f>
        <v>62500</v>
      </c>
      <c r="AA12" s="187">
        <f>IFERROR(Y12/W12,"-")</f>
        <v>125000</v>
      </c>
      <c r="AB12" s="181"/>
      <c r="AC12" s="85"/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1</v>
      </c>
      <c r="BP12" s="120">
        <f>IF(Q12=0,"",IF(BO12=0,"",(BO12/Q12)))</f>
        <v>0.5</v>
      </c>
      <c r="BQ12" s="121">
        <v>1</v>
      </c>
      <c r="BR12" s="122">
        <f>IFERROR(BQ12/BO12,"-")</f>
        <v>1</v>
      </c>
      <c r="BS12" s="123">
        <v>125000</v>
      </c>
      <c r="BT12" s="124">
        <f>IFERROR(BS12/BO12,"-")</f>
        <v>125000</v>
      </c>
      <c r="BU12" s="125"/>
      <c r="BV12" s="125"/>
      <c r="BW12" s="125">
        <v>1</v>
      </c>
      <c r="BX12" s="126">
        <v>1</v>
      </c>
      <c r="BY12" s="127">
        <f>IF(Q12=0,"",IF(BX12=0,"",(BX12/Q12)))</f>
        <v>0.5</v>
      </c>
      <c r="BZ12" s="128"/>
      <c r="CA12" s="129">
        <f>IFERROR(BZ12/BX12,"-")</f>
        <v>0</v>
      </c>
      <c r="CB12" s="130"/>
      <c r="CC12" s="131">
        <f>IFERROR(CB12/BX12,"-")</f>
        <v>0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1</v>
      </c>
      <c r="CQ12" s="141">
        <v>125000</v>
      </c>
      <c r="CR12" s="141">
        <v>125000</v>
      </c>
      <c r="CS12" s="141"/>
      <c r="CT12" s="142" t="str">
        <f>IF(AND(CR12=0,CS12=0),"",IF(AND(CR12&lt;=100000,CS12&lt;=100000),"",IF(CR12/CQ12&gt;0.7,"男高",IF(CS12/CQ12&gt;0.7,"女高",""))))</f>
        <v>男高</v>
      </c>
    </row>
    <row r="13" spans="1:99">
      <c r="A13" s="79"/>
      <c r="B13" s="189" t="s">
        <v>84</v>
      </c>
      <c r="C13" s="189" t="s">
        <v>58</v>
      </c>
      <c r="D13" s="189"/>
      <c r="E13" s="189" t="s">
        <v>85</v>
      </c>
      <c r="F13" s="189" t="s">
        <v>85</v>
      </c>
      <c r="G13" s="189" t="s">
        <v>66</v>
      </c>
      <c r="H13" s="89"/>
      <c r="I13" s="89"/>
      <c r="J13" s="89"/>
      <c r="K13" s="181"/>
      <c r="L13" s="80">
        <v>32</v>
      </c>
      <c r="M13" s="80">
        <v>20</v>
      </c>
      <c r="N13" s="80">
        <v>7</v>
      </c>
      <c r="O13" s="91">
        <v>2</v>
      </c>
      <c r="P13" s="92">
        <v>0</v>
      </c>
      <c r="Q13" s="93">
        <f>O13+P13</f>
        <v>2</v>
      </c>
      <c r="R13" s="81">
        <f>IFERROR(Q13/N13,"-")</f>
        <v>0.28571428571429</v>
      </c>
      <c r="S13" s="80">
        <v>0</v>
      </c>
      <c r="T13" s="80">
        <v>0</v>
      </c>
      <c r="U13" s="81">
        <f>IFERROR(T13/(Q13),"-")</f>
        <v>0</v>
      </c>
      <c r="V13" s="82"/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>
        <v>2</v>
      </c>
      <c r="BP13" s="120">
        <f>IF(Q13=0,"",IF(BO13=0,"",(BO13/Q13)))</f>
        <v>1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/>
      <c r="BY13" s="127">
        <f>IF(Q13=0,"",IF(BX13=0,"",(BX13/Q13)))</f>
        <v>0</v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0.091304347826087</v>
      </c>
      <c r="B14" s="189" t="s">
        <v>86</v>
      </c>
      <c r="C14" s="189" t="s">
        <v>58</v>
      </c>
      <c r="D14" s="189"/>
      <c r="E14" s="189" t="s">
        <v>87</v>
      </c>
      <c r="F14" s="189" t="s">
        <v>88</v>
      </c>
      <c r="G14" s="189" t="s">
        <v>61</v>
      </c>
      <c r="H14" s="89" t="s">
        <v>62</v>
      </c>
      <c r="I14" s="89" t="s">
        <v>89</v>
      </c>
      <c r="J14" s="89" t="s">
        <v>90</v>
      </c>
      <c r="K14" s="181">
        <v>230000</v>
      </c>
      <c r="L14" s="80">
        <v>11</v>
      </c>
      <c r="M14" s="80">
        <v>0</v>
      </c>
      <c r="N14" s="80">
        <v>51</v>
      </c>
      <c r="O14" s="91">
        <v>2</v>
      </c>
      <c r="P14" s="92">
        <v>0</v>
      </c>
      <c r="Q14" s="93">
        <f>O14+P14</f>
        <v>2</v>
      </c>
      <c r="R14" s="81">
        <f>IFERROR(Q14/N14,"-")</f>
        <v>0.03921568627451</v>
      </c>
      <c r="S14" s="80">
        <v>0</v>
      </c>
      <c r="T14" s="80">
        <v>1</v>
      </c>
      <c r="U14" s="81">
        <f>IFERROR(T14/(Q14),"-")</f>
        <v>0.5</v>
      </c>
      <c r="V14" s="82">
        <f>IFERROR(K14/SUM(Q14:Q18),"-")</f>
        <v>19166.666666667</v>
      </c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>
        <f>SUM(Y14:Y18)-SUM(K14:K18)</f>
        <v>-209000</v>
      </c>
      <c r="AC14" s="85">
        <f>SUM(Y14:Y18)/SUM(K14:K18)</f>
        <v>0.091304347826087</v>
      </c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>
        <f>IF(Q14=0,"",IF(AN14=0,"",(AN14/Q14)))</f>
        <v>0</v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>
        <v>1</v>
      </c>
      <c r="BG14" s="113">
        <f>IF(Q14=0,"",IF(BF14=0,"",(BF14/Q14)))</f>
        <v>0.5</v>
      </c>
      <c r="BH14" s="112"/>
      <c r="BI14" s="114">
        <f>IFERROR(BH14/BF14,"-")</f>
        <v>0</v>
      </c>
      <c r="BJ14" s="115"/>
      <c r="BK14" s="116">
        <f>IFERROR(BJ14/BF14,"-")</f>
        <v>0</v>
      </c>
      <c r="BL14" s="117"/>
      <c r="BM14" s="117"/>
      <c r="BN14" s="117"/>
      <c r="BO14" s="119">
        <v>1</v>
      </c>
      <c r="BP14" s="120">
        <f>IF(Q14=0,"",IF(BO14=0,"",(BO14/Q14)))</f>
        <v>0.5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/>
      <c r="BY14" s="127">
        <f>IF(Q14=0,"",IF(BX14=0,"",(BX14/Q14)))</f>
        <v>0</v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91</v>
      </c>
      <c r="C15" s="189" t="s">
        <v>58</v>
      </c>
      <c r="D15" s="189"/>
      <c r="E15" s="189" t="s">
        <v>92</v>
      </c>
      <c r="F15" s="189" t="s">
        <v>93</v>
      </c>
      <c r="G15" s="189" t="s">
        <v>78</v>
      </c>
      <c r="H15" s="89"/>
      <c r="I15" s="89" t="s">
        <v>89</v>
      </c>
      <c r="J15" s="89"/>
      <c r="K15" s="181"/>
      <c r="L15" s="80">
        <v>1</v>
      </c>
      <c r="M15" s="80">
        <v>0</v>
      </c>
      <c r="N15" s="80">
        <v>23</v>
      </c>
      <c r="O15" s="91">
        <v>0</v>
      </c>
      <c r="P15" s="92">
        <v>0</v>
      </c>
      <c r="Q15" s="93">
        <f>O15+P15</f>
        <v>0</v>
      </c>
      <c r="R15" s="81">
        <f>IFERROR(Q15/N15,"-")</f>
        <v>0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94</v>
      </c>
      <c r="C16" s="189" t="s">
        <v>58</v>
      </c>
      <c r="D16" s="189"/>
      <c r="E16" s="189" t="s">
        <v>95</v>
      </c>
      <c r="F16" s="189" t="s">
        <v>96</v>
      </c>
      <c r="G16" s="189" t="s">
        <v>97</v>
      </c>
      <c r="H16" s="89"/>
      <c r="I16" s="89" t="s">
        <v>89</v>
      </c>
      <c r="J16" s="89"/>
      <c r="K16" s="181"/>
      <c r="L16" s="80">
        <v>6</v>
      </c>
      <c r="M16" s="80">
        <v>0</v>
      </c>
      <c r="N16" s="80">
        <v>24</v>
      </c>
      <c r="O16" s="91">
        <v>1</v>
      </c>
      <c r="P16" s="92">
        <v>0</v>
      </c>
      <c r="Q16" s="93">
        <f>O16+P16</f>
        <v>1</v>
      </c>
      <c r="R16" s="81">
        <f>IFERROR(Q16/N16,"-")</f>
        <v>0.041666666666667</v>
      </c>
      <c r="S16" s="80">
        <v>0</v>
      </c>
      <c r="T16" s="80">
        <v>1</v>
      </c>
      <c r="U16" s="81">
        <f>IFERROR(T16/(Q16),"-")</f>
        <v>1</v>
      </c>
      <c r="V16" s="82"/>
      <c r="W16" s="83">
        <v>0</v>
      </c>
      <c r="X16" s="81">
        <f>IF(Q16=0,"-",W16/Q16)</f>
        <v>0</v>
      </c>
      <c r="Y16" s="186">
        <v>0</v>
      </c>
      <c r="Z16" s="187">
        <f>IFERROR(Y16/Q16,"-")</f>
        <v>0</v>
      </c>
      <c r="AA16" s="187" t="str">
        <f>IFERROR(Y16/W16,"-")</f>
        <v>-</v>
      </c>
      <c r="AB16" s="181"/>
      <c r="AC16" s="85"/>
      <c r="AD16" s="78"/>
      <c r="AE16" s="94"/>
      <c r="AF16" s="95">
        <f>IF(Q16=0,"",IF(AE16=0,"",(AE16/Q16)))</f>
        <v>0</v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>
        <f>IF(Q16=0,"",IF(AN16=0,"",(AN16/Q16)))</f>
        <v>0</v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>
        <v>1</v>
      </c>
      <c r="AX16" s="107">
        <f>IF(Q16=0,"",IF(AW16=0,"",(AW16/Q16)))</f>
        <v>1</v>
      </c>
      <c r="AY16" s="106"/>
      <c r="AZ16" s="108">
        <f>IFERROR(AY16/AW16,"-")</f>
        <v>0</v>
      </c>
      <c r="BA16" s="109"/>
      <c r="BB16" s="110">
        <f>IFERROR(BA16/AW16,"-")</f>
        <v>0</v>
      </c>
      <c r="BC16" s="111"/>
      <c r="BD16" s="111"/>
      <c r="BE16" s="111"/>
      <c r="BF16" s="112"/>
      <c r="BG16" s="113">
        <f>IF(Q16=0,"",IF(BF16=0,"",(BF16/Q16)))</f>
        <v>0</v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>
        <f>IF(Q16=0,"",IF(BO16=0,"",(BO16/Q16)))</f>
        <v>0</v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>
        <f>IF(Q16=0,"",IF(BX16=0,"",(BX16/Q16)))</f>
        <v>0</v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>
        <f>IF(Q16=0,"",IF(CG16=0,"",(CG16/Q16)))</f>
        <v>0</v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98</v>
      </c>
      <c r="C17" s="189" t="s">
        <v>58</v>
      </c>
      <c r="D17" s="189"/>
      <c r="E17" s="189" t="s">
        <v>99</v>
      </c>
      <c r="F17" s="189" t="s">
        <v>100</v>
      </c>
      <c r="G17" s="189" t="s">
        <v>82</v>
      </c>
      <c r="H17" s="89"/>
      <c r="I17" s="89" t="s">
        <v>89</v>
      </c>
      <c r="J17" s="89"/>
      <c r="K17" s="181"/>
      <c r="L17" s="80">
        <v>6</v>
      </c>
      <c r="M17" s="80">
        <v>0</v>
      </c>
      <c r="N17" s="80">
        <v>24</v>
      </c>
      <c r="O17" s="91">
        <v>3</v>
      </c>
      <c r="P17" s="92">
        <v>0</v>
      </c>
      <c r="Q17" s="93">
        <f>O17+P17</f>
        <v>3</v>
      </c>
      <c r="R17" s="81">
        <f>IFERROR(Q17/N17,"-")</f>
        <v>0.125</v>
      </c>
      <c r="S17" s="80">
        <v>0</v>
      </c>
      <c r="T17" s="80">
        <v>0</v>
      </c>
      <c r="U17" s="81">
        <f>IFERROR(T17/(Q17),"-")</f>
        <v>0</v>
      </c>
      <c r="V17" s="82"/>
      <c r="W17" s="83">
        <v>0</v>
      </c>
      <c r="X17" s="81">
        <f>IF(Q17=0,"-",W17/Q17)</f>
        <v>0</v>
      </c>
      <c r="Y17" s="186">
        <v>0</v>
      </c>
      <c r="Z17" s="187">
        <f>IFERROR(Y17/Q17,"-")</f>
        <v>0</v>
      </c>
      <c r="AA17" s="187" t="str">
        <f>IFERROR(Y17/W17,"-")</f>
        <v>-</v>
      </c>
      <c r="AB17" s="181"/>
      <c r="AC17" s="85"/>
      <c r="AD17" s="78"/>
      <c r="AE17" s="94"/>
      <c r="AF17" s="95">
        <f>IF(Q17=0,"",IF(AE17=0,"",(AE17/Q17)))</f>
        <v>0</v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>
        <f>IF(Q17=0,"",IF(AN17=0,"",(AN17/Q17)))</f>
        <v>0</v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>
        <f>IF(Q17=0,"",IF(AW17=0,"",(AW17/Q17)))</f>
        <v>0</v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>
        <f>IF(Q17=0,"",IF(BF17=0,"",(BF17/Q17)))</f>
        <v>0</v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>
        <v>3</v>
      </c>
      <c r="BP17" s="120">
        <f>IF(Q17=0,"",IF(BO17=0,"",(BO17/Q17)))</f>
        <v>1</v>
      </c>
      <c r="BQ17" s="121"/>
      <c r="BR17" s="122">
        <f>IFERROR(BQ17/BO17,"-")</f>
        <v>0</v>
      </c>
      <c r="BS17" s="123"/>
      <c r="BT17" s="124">
        <f>IFERROR(BS17/BO17,"-")</f>
        <v>0</v>
      </c>
      <c r="BU17" s="125"/>
      <c r="BV17" s="125"/>
      <c r="BW17" s="125"/>
      <c r="BX17" s="126"/>
      <c r="BY17" s="127">
        <f>IF(Q17=0,"",IF(BX17=0,"",(BX17/Q17)))</f>
        <v>0</v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>
        <f>IF(Q17=0,"",IF(CG17=0,"",(CG17/Q17)))</f>
        <v>0</v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101</v>
      </c>
      <c r="C18" s="189" t="s">
        <v>58</v>
      </c>
      <c r="D18" s="189"/>
      <c r="E18" s="189" t="s">
        <v>85</v>
      </c>
      <c r="F18" s="189" t="s">
        <v>85</v>
      </c>
      <c r="G18" s="189" t="s">
        <v>66</v>
      </c>
      <c r="H18" s="89"/>
      <c r="I18" s="89"/>
      <c r="J18" s="89"/>
      <c r="K18" s="181"/>
      <c r="L18" s="80">
        <v>50</v>
      </c>
      <c r="M18" s="80">
        <v>26</v>
      </c>
      <c r="N18" s="80">
        <v>13</v>
      </c>
      <c r="O18" s="91">
        <v>6</v>
      </c>
      <c r="P18" s="92">
        <v>0</v>
      </c>
      <c r="Q18" s="93">
        <f>O18+P18</f>
        <v>6</v>
      </c>
      <c r="R18" s="81">
        <f>IFERROR(Q18/N18,"-")</f>
        <v>0.46153846153846</v>
      </c>
      <c r="S18" s="80">
        <v>1</v>
      </c>
      <c r="T18" s="80">
        <v>0</v>
      </c>
      <c r="U18" s="81">
        <f>IFERROR(T18/(Q18),"-")</f>
        <v>0</v>
      </c>
      <c r="V18" s="82"/>
      <c r="W18" s="83">
        <v>1</v>
      </c>
      <c r="X18" s="81">
        <f>IF(Q18=0,"-",W18/Q18)</f>
        <v>0.16666666666667</v>
      </c>
      <c r="Y18" s="186">
        <v>21000</v>
      </c>
      <c r="Z18" s="187">
        <f>IFERROR(Y18/Q18,"-")</f>
        <v>3500</v>
      </c>
      <c r="AA18" s="187">
        <f>IFERROR(Y18/W18,"-")</f>
        <v>21000</v>
      </c>
      <c r="AB18" s="181"/>
      <c r="AC18" s="85"/>
      <c r="AD18" s="78"/>
      <c r="AE18" s="94"/>
      <c r="AF18" s="95">
        <f>IF(Q18=0,"",IF(AE18=0,"",(AE18/Q18)))</f>
        <v>0</v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>
        <v>1</v>
      </c>
      <c r="AO18" s="101">
        <f>IF(Q18=0,"",IF(AN18=0,"",(AN18/Q18)))</f>
        <v>0.16666666666667</v>
      </c>
      <c r="AP18" s="100"/>
      <c r="AQ18" s="102">
        <f>IFERROR(AP18/AN18,"-")</f>
        <v>0</v>
      </c>
      <c r="AR18" s="103"/>
      <c r="AS18" s="104">
        <f>IFERROR(AR18/AN18,"-")</f>
        <v>0</v>
      </c>
      <c r="AT18" s="105"/>
      <c r="AU18" s="105"/>
      <c r="AV18" s="105"/>
      <c r="AW18" s="106"/>
      <c r="AX18" s="107">
        <f>IF(Q18=0,"",IF(AW18=0,"",(AW18/Q18)))</f>
        <v>0</v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>
        <f>IF(Q18=0,"",IF(BF18=0,"",(BF18/Q18)))</f>
        <v>0</v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>
        <v>1</v>
      </c>
      <c r="BP18" s="120">
        <f>IF(Q18=0,"",IF(BO18=0,"",(BO18/Q18)))</f>
        <v>0.16666666666667</v>
      </c>
      <c r="BQ18" s="121">
        <v>1</v>
      </c>
      <c r="BR18" s="122">
        <f>IFERROR(BQ18/BO18,"-")</f>
        <v>1</v>
      </c>
      <c r="BS18" s="123">
        <v>21000</v>
      </c>
      <c r="BT18" s="124">
        <f>IFERROR(BS18/BO18,"-")</f>
        <v>21000</v>
      </c>
      <c r="BU18" s="125"/>
      <c r="BV18" s="125"/>
      <c r="BW18" s="125">
        <v>1</v>
      </c>
      <c r="BX18" s="126">
        <v>1</v>
      </c>
      <c r="BY18" s="127">
        <f>IF(Q18=0,"",IF(BX18=0,"",(BX18/Q18)))</f>
        <v>0.16666666666667</v>
      </c>
      <c r="BZ18" s="128"/>
      <c r="CA18" s="129">
        <f>IFERROR(BZ18/BX18,"-")</f>
        <v>0</v>
      </c>
      <c r="CB18" s="130"/>
      <c r="CC18" s="131">
        <f>IFERROR(CB18/BX18,"-")</f>
        <v>0</v>
      </c>
      <c r="CD18" s="132"/>
      <c r="CE18" s="132"/>
      <c r="CF18" s="132"/>
      <c r="CG18" s="133">
        <v>3</v>
      </c>
      <c r="CH18" s="134">
        <f>IF(Q18=0,"",IF(CG18=0,"",(CG18/Q18)))</f>
        <v>0.5</v>
      </c>
      <c r="CI18" s="135"/>
      <c r="CJ18" s="136">
        <f>IFERROR(CI18/CG18,"-")</f>
        <v>0</v>
      </c>
      <c r="CK18" s="137"/>
      <c r="CL18" s="138">
        <f>IFERROR(CK18/CG18,"-")</f>
        <v>0</v>
      </c>
      <c r="CM18" s="139"/>
      <c r="CN18" s="139"/>
      <c r="CO18" s="139"/>
      <c r="CP18" s="140">
        <v>1</v>
      </c>
      <c r="CQ18" s="141">
        <v>21000</v>
      </c>
      <c r="CR18" s="141">
        <v>21000</v>
      </c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>
        <f>AC19</f>
        <v>1.2</v>
      </c>
      <c r="B19" s="189" t="s">
        <v>102</v>
      </c>
      <c r="C19" s="189" t="s">
        <v>58</v>
      </c>
      <c r="D19" s="189"/>
      <c r="E19" s="189" t="s">
        <v>103</v>
      </c>
      <c r="F19" s="189" t="s">
        <v>104</v>
      </c>
      <c r="G19" s="189" t="s">
        <v>61</v>
      </c>
      <c r="H19" s="89" t="s">
        <v>105</v>
      </c>
      <c r="I19" s="89" t="s">
        <v>106</v>
      </c>
      <c r="J19" s="89" t="s">
        <v>107</v>
      </c>
      <c r="K19" s="181">
        <v>180000</v>
      </c>
      <c r="L19" s="80">
        <v>3</v>
      </c>
      <c r="M19" s="80">
        <v>0</v>
      </c>
      <c r="N19" s="80">
        <v>9</v>
      </c>
      <c r="O19" s="91">
        <v>0</v>
      </c>
      <c r="P19" s="92">
        <v>0</v>
      </c>
      <c r="Q19" s="93">
        <f>O19+P19</f>
        <v>0</v>
      </c>
      <c r="R19" s="81">
        <f>IFERROR(Q19/N19,"-")</f>
        <v>0</v>
      </c>
      <c r="S19" s="80">
        <v>0</v>
      </c>
      <c r="T19" s="80">
        <v>0</v>
      </c>
      <c r="U19" s="81" t="str">
        <f>IFERROR(T19/(Q19),"-")</f>
        <v>-</v>
      </c>
      <c r="V19" s="82">
        <f>IFERROR(K19/SUM(Q19:Q24),"-")</f>
        <v>25714.285714286</v>
      </c>
      <c r="W19" s="83">
        <v>0</v>
      </c>
      <c r="X19" s="81" t="str">
        <f>IF(Q19=0,"-",W19/Q19)</f>
        <v>-</v>
      </c>
      <c r="Y19" s="186">
        <v>0</v>
      </c>
      <c r="Z19" s="187" t="str">
        <f>IFERROR(Y19/Q19,"-")</f>
        <v>-</v>
      </c>
      <c r="AA19" s="187" t="str">
        <f>IFERROR(Y19/W19,"-")</f>
        <v>-</v>
      </c>
      <c r="AB19" s="181">
        <f>SUM(Y19:Y24)-SUM(K19:K24)</f>
        <v>36000</v>
      </c>
      <c r="AC19" s="85">
        <f>SUM(Y19:Y24)/SUM(K19:K24)</f>
        <v>1.2</v>
      </c>
      <c r="AD19" s="78"/>
      <c r="AE19" s="94"/>
      <c r="AF19" s="95" t="str">
        <f>IF(Q19=0,"",IF(AE19=0,"",(AE19/Q19)))</f>
        <v/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 t="str">
        <f>IF(Q19=0,"",IF(AN19=0,"",(AN19/Q19)))</f>
        <v/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 t="str">
        <f>IF(Q19=0,"",IF(AW19=0,"",(AW19/Q19)))</f>
        <v/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 t="str">
        <f>IF(Q19=0,"",IF(BF19=0,"",(BF19/Q19)))</f>
        <v/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 t="str">
        <f>IF(Q19=0,"",IF(BO19=0,"",(BO19/Q19)))</f>
        <v/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 t="str">
        <f>IF(Q19=0,"",IF(BX19=0,"",(BX19/Q19)))</f>
        <v/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/>
      <c r="CH19" s="134" t="str">
        <f>IF(Q19=0,"",IF(CG19=0,"",(CG19/Q19)))</f>
        <v/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79"/>
      <c r="B20" s="189" t="s">
        <v>108</v>
      </c>
      <c r="C20" s="189" t="s">
        <v>58</v>
      </c>
      <c r="D20" s="189"/>
      <c r="E20" s="189" t="s">
        <v>92</v>
      </c>
      <c r="F20" s="189" t="s">
        <v>93</v>
      </c>
      <c r="G20" s="189" t="s">
        <v>82</v>
      </c>
      <c r="H20" s="89"/>
      <c r="I20" s="89" t="s">
        <v>106</v>
      </c>
      <c r="J20" s="89" t="s">
        <v>109</v>
      </c>
      <c r="K20" s="181"/>
      <c r="L20" s="80">
        <v>8</v>
      </c>
      <c r="M20" s="80">
        <v>0</v>
      </c>
      <c r="N20" s="80">
        <v>29</v>
      </c>
      <c r="O20" s="91">
        <v>1</v>
      </c>
      <c r="P20" s="92">
        <v>0</v>
      </c>
      <c r="Q20" s="93">
        <f>O20+P20</f>
        <v>1</v>
      </c>
      <c r="R20" s="81">
        <f>IFERROR(Q20/N20,"-")</f>
        <v>0.03448275862069</v>
      </c>
      <c r="S20" s="80">
        <v>0</v>
      </c>
      <c r="T20" s="80">
        <v>1</v>
      </c>
      <c r="U20" s="81">
        <f>IFERROR(T20/(Q20),"-")</f>
        <v>1</v>
      </c>
      <c r="V20" s="82"/>
      <c r="W20" s="83">
        <v>0</v>
      </c>
      <c r="X20" s="81">
        <f>IF(Q20=0,"-",W20/Q20)</f>
        <v>0</v>
      </c>
      <c r="Y20" s="186">
        <v>0</v>
      </c>
      <c r="Z20" s="187">
        <f>IFERROR(Y20/Q20,"-")</f>
        <v>0</v>
      </c>
      <c r="AA20" s="187" t="str">
        <f>IFERROR(Y20/W20,"-")</f>
        <v>-</v>
      </c>
      <c r="AB20" s="181"/>
      <c r="AC20" s="85"/>
      <c r="AD20" s="78"/>
      <c r="AE20" s="94"/>
      <c r="AF20" s="95">
        <f>IF(Q20=0,"",IF(AE20=0,"",(AE20/Q20)))</f>
        <v>0</v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>
        <f>IF(Q20=0,"",IF(AN20=0,"",(AN20/Q20)))</f>
        <v>0</v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>
        <f>IF(Q20=0,"",IF(AW20=0,"",(AW20/Q20)))</f>
        <v>0</v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>
        <f>IF(Q20=0,"",IF(BF20=0,"",(BF20/Q20)))</f>
        <v>0</v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>
        <f>IF(Q20=0,"",IF(BO20=0,"",(BO20/Q20)))</f>
        <v>0</v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>
        <v>1</v>
      </c>
      <c r="BY20" s="127">
        <f>IF(Q20=0,"",IF(BX20=0,"",(BX20/Q20)))</f>
        <v>1</v>
      </c>
      <c r="BZ20" s="128"/>
      <c r="CA20" s="129">
        <f>IFERROR(BZ20/BX20,"-")</f>
        <v>0</v>
      </c>
      <c r="CB20" s="130"/>
      <c r="CC20" s="131">
        <f>IFERROR(CB20/BX20,"-")</f>
        <v>0</v>
      </c>
      <c r="CD20" s="132"/>
      <c r="CE20" s="132"/>
      <c r="CF20" s="132"/>
      <c r="CG20" s="133"/>
      <c r="CH20" s="134">
        <f>IF(Q20=0,"",IF(CG20=0,"",(CG20/Q20)))</f>
        <v>0</v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110</v>
      </c>
      <c r="C21" s="189" t="s">
        <v>58</v>
      </c>
      <c r="D21" s="189"/>
      <c r="E21" s="189" t="s">
        <v>85</v>
      </c>
      <c r="F21" s="189" t="s">
        <v>85</v>
      </c>
      <c r="G21" s="189" t="s">
        <v>66</v>
      </c>
      <c r="H21" s="89"/>
      <c r="I21" s="89"/>
      <c r="J21" s="89"/>
      <c r="K21" s="181"/>
      <c r="L21" s="80">
        <v>20</v>
      </c>
      <c r="M21" s="80">
        <v>15</v>
      </c>
      <c r="N21" s="80">
        <v>10</v>
      </c>
      <c r="O21" s="91">
        <v>0</v>
      </c>
      <c r="P21" s="92">
        <v>0</v>
      </c>
      <c r="Q21" s="93">
        <f>O21+P21</f>
        <v>0</v>
      </c>
      <c r="R21" s="81">
        <f>IFERROR(Q21/N21,"-")</f>
        <v>0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/>
      <c r="B22" s="189" t="s">
        <v>111</v>
      </c>
      <c r="C22" s="189" t="s">
        <v>58</v>
      </c>
      <c r="D22" s="189"/>
      <c r="E22" s="189" t="s">
        <v>87</v>
      </c>
      <c r="F22" s="189" t="s">
        <v>88</v>
      </c>
      <c r="G22" s="189" t="s">
        <v>61</v>
      </c>
      <c r="H22" s="89" t="s">
        <v>112</v>
      </c>
      <c r="I22" s="89" t="s">
        <v>106</v>
      </c>
      <c r="J22" s="89" t="s">
        <v>107</v>
      </c>
      <c r="K22" s="181"/>
      <c r="L22" s="80">
        <v>5</v>
      </c>
      <c r="M22" s="80">
        <v>0</v>
      </c>
      <c r="N22" s="80">
        <v>31</v>
      </c>
      <c r="O22" s="91">
        <v>0</v>
      </c>
      <c r="P22" s="92">
        <v>0</v>
      </c>
      <c r="Q22" s="93">
        <f>O22+P22</f>
        <v>0</v>
      </c>
      <c r="R22" s="81">
        <f>IFERROR(Q22/N22,"-")</f>
        <v>0</v>
      </c>
      <c r="S22" s="80">
        <v>0</v>
      </c>
      <c r="T22" s="80">
        <v>0</v>
      </c>
      <c r="U22" s="81" t="str">
        <f>IFERROR(T22/(Q22),"-")</f>
        <v>-</v>
      </c>
      <c r="V22" s="82"/>
      <c r="W22" s="83">
        <v>0</v>
      </c>
      <c r="X22" s="81" t="str">
        <f>IF(Q22=0,"-",W22/Q22)</f>
        <v>-</v>
      </c>
      <c r="Y22" s="186">
        <v>0</v>
      </c>
      <c r="Z22" s="187" t="str">
        <f>IFERROR(Y22/Q22,"-")</f>
        <v>-</v>
      </c>
      <c r="AA22" s="187" t="str">
        <f>IFERROR(Y22/W22,"-")</f>
        <v>-</v>
      </c>
      <c r="AB22" s="181"/>
      <c r="AC22" s="85"/>
      <c r="AD22" s="78"/>
      <c r="AE22" s="94"/>
      <c r="AF22" s="95" t="str">
        <f>IF(Q22=0,"",IF(AE22=0,"",(AE22/Q22)))</f>
        <v/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 t="str">
        <f>IF(Q22=0,"",IF(AN22=0,"",(AN22/Q22)))</f>
        <v/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/>
      <c r="AX22" s="107" t="str">
        <f>IF(Q22=0,"",IF(AW22=0,"",(AW22/Q22)))</f>
        <v/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 t="str">
        <f>IF(Q22=0,"",IF(BF22=0,"",(BF22/Q22)))</f>
        <v/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/>
      <c r="BP22" s="120" t="str">
        <f>IF(Q22=0,"",IF(BO22=0,"",(BO22/Q22)))</f>
        <v/>
      </c>
      <c r="BQ22" s="121"/>
      <c r="BR22" s="122" t="str">
        <f>IFERROR(BQ22/BO22,"-")</f>
        <v>-</v>
      </c>
      <c r="BS22" s="123"/>
      <c r="BT22" s="124" t="str">
        <f>IFERROR(BS22/BO22,"-")</f>
        <v>-</v>
      </c>
      <c r="BU22" s="125"/>
      <c r="BV22" s="125"/>
      <c r="BW22" s="125"/>
      <c r="BX22" s="126"/>
      <c r="BY22" s="127" t="str">
        <f>IF(Q22=0,"",IF(BX22=0,"",(BX22/Q22)))</f>
        <v/>
      </c>
      <c r="BZ22" s="128"/>
      <c r="CA22" s="129" t="str">
        <f>IFERROR(BZ22/BX22,"-")</f>
        <v>-</v>
      </c>
      <c r="CB22" s="130"/>
      <c r="CC22" s="131" t="str">
        <f>IFERROR(CB22/BX22,"-")</f>
        <v>-</v>
      </c>
      <c r="CD22" s="132"/>
      <c r="CE22" s="132"/>
      <c r="CF22" s="132"/>
      <c r="CG22" s="133"/>
      <c r="CH22" s="134" t="str">
        <f>IF(Q22=0,"",IF(CG22=0,"",(CG22/Q22)))</f>
        <v/>
      </c>
      <c r="CI22" s="135"/>
      <c r="CJ22" s="136" t="str">
        <f>IFERROR(CI22/CG22,"-")</f>
        <v>-</v>
      </c>
      <c r="CK22" s="137"/>
      <c r="CL22" s="138" t="str">
        <f>IFERROR(CK22/CG22,"-")</f>
        <v>-</v>
      </c>
      <c r="CM22" s="139"/>
      <c r="CN22" s="139"/>
      <c r="CO22" s="139"/>
      <c r="CP22" s="140">
        <v>0</v>
      </c>
      <c r="CQ22" s="141">
        <v>0</v>
      </c>
      <c r="CR22" s="141"/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113</v>
      </c>
      <c r="C23" s="189" t="s">
        <v>58</v>
      </c>
      <c r="D23" s="189"/>
      <c r="E23" s="189" t="s">
        <v>114</v>
      </c>
      <c r="F23" s="189" t="s">
        <v>104</v>
      </c>
      <c r="G23" s="189" t="s">
        <v>82</v>
      </c>
      <c r="H23" s="89"/>
      <c r="I23" s="89" t="s">
        <v>106</v>
      </c>
      <c r="J23" s="89" t="s">
        <v>109</v>
      </c>
      <c r="K23" s="181"/>
      <c r="L23" s="80">
        <v>24</v>
      </c>
      <c r="M23" s="80">
        <v>0</v>
      </c>
      <c r="N23" s="80">
        <v>63</v>
      </c>
      <c r="O23" s="91">
        <v>3</v>
      </c>
      <c r="P23" s="92">
        <v>0</v>
      </c>
      <c r="Q23" s="93">
        <f>O23+P23</f>
        <v>3</v>
      </c>
      <c r="R23" s="81">
        <f>IFERROR(Q23/N23,"-")</f>
        <v>0.047619047619048</v>
      </c>
      <c r="S23" s="80">
        <v>0</v>
      </c>
      <c r="T23" s="80">
        <v>0</v>
      </c>
      <c r="U23" s="81">
        <f>IFERROR(T23/(Q23),"-")</f>
        <v>0</v>
      </c>
      <c r="V23" s="82"/>
      <c r="W23" s="83">
        <v>0</v>
      </c>
      <c r="X23" s="81">
        <f>IF(Q23=0,"-",W23/Q23)</f>
        <v>0</v>
      </c>
      <c r="Y23" s="186">
        <v>0</v>
      </c>
      <c r="Z23" s="187">
        <f>IFERROR(Y23/Q23,"-")</f>
        <v>0</v>
      </c>
      <c r="AA23" s="187" t="str">
        <f>IFERROR(Y23/W23,"-")</f>
        <v>-</v>
      </c>
      <c r="AB23" s="181"/>
      <c r="AC23" s="85"/>
      <c r="AD23" s="78"/>
      <c r="AE23" s="94"/>
      <c r="AF23" s="95">
        <f>IF(Q23=0,"",IF(AE23=0,"",(AE23/Q23)))</f>
        <v>0</v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>
        <f>IF(Q23=0,"",IF(AN23=0,"",(AN23/Q23)))</f>
        <v>0</v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/>
      <c r="BP23" s="120">
        <f>IF(Q23=0,"",IF(BO23=0,"",(BO23/Q23)))</f>
        <v>0</v>
      </c>
      <c r="BQ23" s="121"/>
      <c r="BR23" s="122" t="str">
        <f>IFERROR(BQ23/BO23,"-")</f>
        <v>-</v>
      </c>
      <c r="BS23" s="123"/>
      <c r="BT23" s="124" t="str">
        <f>IFERROR(BS23/BO23,"-")</f>
        <v>-</v>
      </c>
      <c r="BU23" s="125"/>
      <c r="BV23" s="125"/>
      <c r="BW23" s="125"/>
      <c r="BX23" s="126">
        <v>2</v>
      </c>
      <c r="BY23" s="127">
        <f>IF(Q23=0,"",IF(BX23=0,"",(BX23/Q23)))</f>
        <v>0.66666666666667</v>
      </c>
      <c r="BZ23" s="128"/>
      <c r="CA23" s="129">
        <f>IFERROR(BZ23/BX23,"-")</f>
        <v>0</v>
      </c>
      <c r="CB23" s="130"/>
      <c r="CC23" s="131">
        <f>IFERROR(CB23/BX23,"-")</f>
        <v>0</v>
      </c>
      <c r="CD23" s="132"/>
      <c r="CE23" s="132"/>
      <c r="CF23" s="132"/>
      <c r="CG23" s="133">
        <v>1</v>
      </c>
      <c r="CH23" s="134">
        <f>IF(Q23=0,"",IF(CG23=0,"",(CG23/Q23)))</f>
        <v>0.33333333333333</v>
      </c>
      <c r="CI23" s="135"/>
      <c r="CJ23" s="136">
        <f>IFERROR(CI23/CG23,"-")</f>
        <v>0</v>
      </c>
      <c r="CK23" s="137"/>
      <c r="CL23" s="138">
        <f>IFERROR(CK23/CG23,"-")</f>
        <v>0</v>
      </c>
      <c r="CM23" s="139"/>
      <c r="CN23" s="139"/>
      <c r="CO23" s="139"/>
      <c r="CP23" s="140">
        <v>0</v>
      </c>
      <c r="CQ23" s="141">
        <v>0</v>
      </c>
      <c r="CR23" s="141"/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79"/>
      <c r="B24" s="189" t="s">
        <v>115</v>
      </c>
      <c r="C24" s="189" t="s">
        <v>58</v>
      </c>
      <c r="D24" s="189"/>
      <c r="E24" s="189" t="s">
        <v>85</v>
      </c>
      <c r="F24" s="189" t="s">
        <v>85</v>
      </c>
      <c r="G24" s="189" t="s">
        <v>66</v>
      </c>
      <c r="H24" s="89"/>
      <c r="I24" s="89"/>
      <c r="J24" s="89"/>
      <c r="K24" s="181"/>
      <c r="L24" s="80">
        <v>54</v>
      </c>
      <c r="M24" s="80">
        <v>38</v>
      </c>
      <c r="N24" s="80">
        <v>34</v>
      </c>
      <c r="O24" s="91">
        <v>3</v>
      </c>
      <c r="P24" s="92">
        <v>0</v>
      </c>
      <c r="Q24" s="93">
        <f>O24+P24</f>
        <v>3</v>
      </c>
      <c r="R24" s="81">
        <f>IFERROR(Q24/N24,"-")</f>
        <v>0.088235294117647</v>
      </c>
      <c r="S24" s="80">
        <v>1</v>
      </c>
      <c r="T24" s="80">
        <v>0</v>
      </c>
      <c r="U24" s="81">
        <f>IFERROR(T24/(Q24),"-")</f>
        <v>0</v>
      </c>
      <c r="V24" s="82"/>
      <c r="W24" s="83">
        <v>1</v>
      </c>
      <c r="X24" s="81">
        <f>IF(Q24=0,"-",W24/Q24)</f>
        <v>0.33333333333333</v>
      </c>
      <c r="Y24" s="186">
        <v>216000</v>
      </c>
      <c r="Z24" s="187">
        <f>IFERROR(Y24/Q24,"-")</f>
        <v>72000</v>
      </c>
      <c r="AA24" s="187">
        <f>IFERROR(Y24/W24,"-")</f>
        <v>216000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/>
      <c r="AO24" s="101">
        <f>IF(Q24=0,"",IF(AN24=0,"",(AN24/Q24)))</f>
        <v>0</v>
      </c>
      <c r="AP24" s="100"/>
      <c r="AQ24" s="102" t="str">
        <f>IFERROR(AP24/AN24,"-")</f>
        <v>-</v>
      </c>
      <c r="AR24" s="103"/>
      <c r="AS24" s="104" t="str">
        <f>IFERROR(AR24/AN24,"-")</f>
        <v>-</v>
      </c>
      <c r="AT24" s="105"/>
      <c r="AU24" s="105"/>
      <c r="AV24" s="105"/>
      <c r="AW24" s="106"/>
      <c r="AX24" s="107">
        <f>IF(Q24=0,"",IF(AW24=0,"",(AW24/Q24)))</f>
        <v>0</v>
      </c>
      <c r="AY24" s="106"/>
      <c r="AZ24" s="108" t="str">
        <f>IFERROR(AY24/AW24,"-")</f>
        <v>-</v>
      </c>
      <c r="BA24" s="109"/>
      <c r="BB24" s="110" t="str">
        <f>IFERROR(BA24/AW24,"-")</f>
        <v>-</v>
      </c>
      <c r="BC24" s="111"/>
      <c r="BD24" s="111"/>
      <c r="BE24" s="111"/>
      <c r="BF24" s="112"/>
      <c r="BG24" s="113">
        <f>IF(Q24=0,"",IF(BF24=0,"",(BF24/Q24)))</f>
        <v>0</v>
      </c>
      <c r="BH24" s="112"/>
      <c r="BI24" s="114" t="str">
        <f>IFERROR(BH24/BF24,"-")</f>
        <v>-</v>
      </c>
      <c r="BJ24" s="115"/>
      <c r="BK24" s="116" t="str">
        <f>IFERROR(BJ24/BF24,"-")</f>
        <v>-</v>
      </c>
      <c r="BL24" s="117"/>
      <c r="BM24" s="117"/>
      <c r="BN24" s="117"/>
      <c r="BO24" s="119">
        <v>2</v>
      </c>
      <c r="BP24" s="120">
        <f>IF(Q24=0,"",IF(BO24=0,"",(BO24/Q24)))</f>
        <v>0.66666666666667</v>
      </c>
      <c r="BQ24" s="121"/>
      <c r="BR24" s="122">
        <f>IFERROR(BQ24/BO24,"-")</f>
        <v>0</v>
      </c>
      <c r="BS24" s="123"/>
      <c r="BT24" s="124">
        <f>IFERROR(BS24/BO24,"-")</f>
        <v>0</v>
      </c>
      <c r="BU24" s="125"/>
      <c r="BV24" s="125"/>
      <c r="BW24" s="125"/>
      <c r="BX24" s="126"/>
      <c r="BY24" s="127">
        <f>IF(Q24=0,"",IF(BX24=0,"",(BX24/Q24)))</f>
        <v>0</v>
      </c>
      <c r="BZ24" s="128"/>
      <c r="CA24" s="129" t="str">
        <f>IFERROR(BZ24/BX24,"-")</f>
        <v>-</v>
      </c>
      <c r="CB24" s="130"/>
      <c r="CC24" s="131" t="str">
        <f>IFERROR(CB24/BX24,"-")</f>
        <v>-</v>
      </c>
      <c r="CD24" s="132"/>
      <c r="CE24" s="132"/>
      <c r="CF24" s="132"/>
      <c r="CG24" s="133">
        <v>1</v>
      </c>
      <c r="CH24" s="134">
        <f>IF(Q24=0,"",IF(CG24=0,"",(CG24/Q24)))</f>
        <v>0.33333333333333</v>
      </c>
      <c r="CI24" s="135">
        <v>1</v>
      </c>
      <c r="CJ24" s="136">
        <f>IFERROR(CI24/CG24,"-")</f>
        <v>1</v>
      </c>
      <c r="CK24" s="137">
        <v>216000</v>
      </c>
      <c r="CL24" s="138">
        <f>IFERROR(CK24/CG24,"-")</f>
        <v>216000</v>
      </c>
      <c r="CM24" s="139"/>
      <c r="CN24" s="139"/>
      <c r="CO24" s="139">
        <v>1</v>
      </c>
      <c r="CP24" s="140">
        <v>1</v>
      </c>
      <c r="CQ24" s="141">
        <v>216000</v>
      </c>
      <c r="CR24" s="141">
        <v>216000</v>
      </c>
      <c r="CS24" s="141"/>
      <c r="CT24" s="142" t="str">
        <f>IF(AND(CR24=0,CS24=0),"",IF(AND(CR24&lt;=100000,CS24&lt;=100000),"",IF(CR24/CQ24&gt;0.7,"男高",IF(CS24/CQ24&gt;0.7,"女高",""))))</f>
        <v>男高</v>
      </c>
    </row>
    <row r="25" spans="1:99">
      <c r="A25" s="79">
        <f>AC25</f>
        <v>0.05</v>
      </c>
      <c r="B25" s="189" t="s">
        <v>116</v>
      </c>
      <c r="C25" s="189" t="s">
        <v>58</v>
      </c>
      <c r="D25" s="189"/>
      <c r="E25" s="189" t="s">
        <v>117</v>
      </c>
      <c r="F25" s="189" t="s">
        <v>118</v>
      </c>
      <c r="G25" s="189" t="s">
        <v>61</v>
      </c>
      <c r="H25" s="89" t="s">
        <v>119</v>
      </c>
      <c r="I25" s="89" t="s">
        <v>120</v>
      </c>
      <c r="J25" s="89" t="s">
        <v>121</v>
      </c>
      <c r="K25" s="181">
        <v>140000</v>
      </c>
      <c r="L25" s="80">
        <v>2</v>
      </c>
      <c r="M25" s="80">
        <v>0</v>
      </c>
      <c r="N25" s="80">
        <v>10</v>
      </c>
      <c r="O25" s="91">
        <v>0</v>
      </c>
      <c r="P25" s="92">
        <v>0</v>
      </c>
      <c r="Q25" s="93">
        <f>O25+P25</f>
        <v>0</v>
      </c>
      <c r="R25" s="81">
        <f>IFERROR(Q25/N25,"-")</f>
        <v>0</v>
      </c>
      <c r="S25" s="80">
        <v>0</v>
      </c>
      <c r="T25" s="80">
        <v>0</v>
      </c>
      <c r="U25" s="81" t="str">
        <f>IFERROR(T25/(Q25),"-")</f>
        <v>-</v>
      </c>
      <c r="V25" s="82">
        <f>IFERROR(K25/SUM(Q25:Q48),"-")</f>
        <v>5185.1851851852</v>
      </c>
      <c r="W25" s="83">
        <v>0</v>
      </c>
      <c r="X25" s="81" t="str">
        <f>IF(Q25=0,"-",W25/Q25)</f>
        <v>-</v>
      </c>
      <c r="Y25" s="186">
        <v>0</v>
      </c>
      <c r="Z25" s="187" t="str">
        <f>IFERROR(Y25/Q25,"-")</f>
        <v>-</v>
      </c>
      <c r="AA25" s="187" t="str">
        <f>IFERROR(Y25/W25,"-")</f>
        <v>-</v>
      </c>
      <c r="AB25" s="181">
        <f>SUM(Y25:Y48)-SUM(K25:K48)</f>
        <v>-133000</v>
      </c>
      <c r="AC25" s="85">
        <f>SUM(Y25:Y48)/SUM(K25:K48)</f>
        <v>0.05</v>
      </c>
      <c r="AD25" s="78"/>
      <c r="AE25" s="94"/>
      <c r="AF25" s="95" t="str">
        <f>IF(Q25=0,"",IF(AE25=0,"",(AE25/Q25)))</f>
        <v/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 t="str">
        <f>IF(Q25=0,"",IF(AN25=0,"",(AN25/Q25)))</f>
        <v/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 t="str">
        <f>IF(Q25=0,"",IF(AW25=0,"",(AW25/Q25)))</f>
        <v/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 t="str">
        <f>IF(Q25=0,"",IF(BF25=0,"",(BF25/Q25)))</f>
        <v/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/>
      <c r="BP25" s="120" t="str">
        <f>IF(Q25=0,"",IF(BO25=0,"",(BO25/Q25)))</f>
        <v/>
      </c>
      <c r="BQ25" s="121"/>
      <c r="BR25" s="122" t="str">
        <f>IFERROR(BQ25/BO25,"-")</f>
        <v>-</v>
      </c>
      <c r="BS25" s="123"/>
      <c r="BT25" s="124" t="str">
        <f>IFERROR(BS25/BO25,"-")</f>
        <v>-</v>
      </c>
      <c r="BU25" s="125"/>
      <c r="BV25" s="125"/>
      <c r="BW25" s="125"/>
      <c r="BX25" s="126"/>
      <c r="BY25" s="127" t="str">
        <f>IF(Q25=0,"",IF(BX25=0,"",(BX25/Q25)))</f>
        <v/>
      </c>
      <c r="BZ25" s="128"/>
      <c r="CA25" s="129" t="str">
        <f>IFERROR(BZ25/BX25,"-")</f>
        <v>-</v>
      </c>
      <c r="CB25" s="130"/>
      <c r="CC25" s="131" t="str">
        <f>IFERROR(CB25/BX25,"-")</f>
        <v>-</v>
      </c>
      <c r="CD25" s="132"/>
      <c r="CE25" s="132"/>
      <c r="CF25" s="132"/>
      <c r="CG25" s="133"/>
      <c r="CH25" s="134" t="str">
        <f>IF(Q25=0,"",IF(CG25=0,"",(CG25/Q25)))</f>
        <v/>
      </c>
      <c r="CI25" s="135"/>
      <c r="CJ25" s="136" t="str">
        <f>IFERROR(CI25/CG25,"-")</f>
        <v>-</v>
      </c>
      <c r="CK25" s="137"/>
      <c r="CL25" s="138" t="str">
        <f>IFERROR(CK25/CG25,"-")</f>
        <v>-</v>
      </c>
      <c r="CM25" s="139"/>
      <c r="CN25" s="139"/>
      <c r="CO25" s="139"/>
      <c r="CP25" s="140">
        <v>0</v>
      </c>
      <c r="CQ25" s="141">
        <v>0</v>
      </c>
      <c r="CR25" s="141"/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/>
      <c r="B26" s="189" t="s">
        <v>122</v>
      </c>
      <c r="C26" s="189" t="s">
        <v>58</v>
      </c>
      <c r="D26" s="189"/>
      <c r="E26" s="189" t="s">
        <v>123</v>
      </c>
      <c r="F26" s="189" t="s">
        <v>124</v>
      </c>
      <c r="G26" s="189" t="s">
        <v>78</v>
      </c>
      <c r="H26" s="89"/>
      <c r="I26" s="89" t="s">
        <v>120</v>
      </c>
      <c r="J26" s="89" t="s">
        <v>125</v>
      </c>
      <c r="K26" s="181"/>
      <c r="L26" s="80">
        <v>2</v>
      </c>
      <c r="M26" s="80">
        <v>0</v>
      </c>
      <c r="N26" s="80">
        <v>4</v>
      </c>
      <c r="O26" s="91">
        <v>0</v>
      </c>
      <c r="P26" s="92">
        <v>0</v>
      </c>
      <c r="Q26" s="93">
        <f>O26+P26</f>
        <v>0</v>
      </c>
      <c r="R26" s="81">
        <f>IFERROR(Q26/N26,"-")</f>
        <v>0</v>
      </c>
      <c r="S26" s="80">
        <v>0</v>
      </c>
      <c r="T26" s="80">
        <v>0</v>
      </c>
      <c r="U26" s="81" t="str">
        <f>IFERROR(T26/(Q26),"-")</f>
        <v>-</v>
      </c>
      <c r="V26" s="82"/>
      <c r="W26" s="83">
        <v>0</v>
      </c>
      <c r="X26" s="81" t="str">
        <f>IF(Q26=0,"-",W26/Q26)</f>
        <v>-</v>
      </c>
      <c r="Y26" s="186">
        <v>0</v>
      </c>
      <c r="Z26" s="187" t="str">
        <f>IFERROR(Y26/Q26,"-")</f>
        <v>-</v>
      </c>
      <c r="AA26" s="187" t="str">
        <f>IFERROR(Y26/W26,"-")</f>
        <v>-</v>
      </c>
      <c r="AB26" s="181"/>
      <c r="AC26" s="85"/>
      <c r="AD26" s="78"/>
      <c r="AE26" s="94"/>
      <c r="AF26" s="95" t="str">
        <f>IF(Q26=0,"",IF(AE26=0,"",(AE26/Q26)))</f>
        <v/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 t="str">
        <f>IF(Q26=0,"",IF(AN26=0,"",(AN26/Q26)))</f>
        <v/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/>
      <c r="AX26" s="107" t="str">
        <f>IF(Q26=0,"",IF(AW26=0,"",(AW26/Q26)))</f>
        <v/>
      </c>
      <c r="AY26" s="106"/>
      <c r="AZ26" s="108" t="str">
        <f>IFERROR(AY26/AW26,"-")</f>
        <v>-</v>
      </c>
      <c r="BA26" s="109"/>
      <c r="BB26" s="110" t="str">
        <f>IFERROR(BA26/AW26,"-")</f>
        <v>-</v>
      </c>
      <c r="BC26" s="111"/>
      <c r="BD26" s="111"/>
      <c r="BE26" s="111"/>
      <c r="BF26" s="112"/>
      <c r="BG26" s="113" t="str">
        <f>IF(Q26=0,"",IF(BF26=0,"",(BF26/Q26)))</f>
        <v/>
      </c>
      <c r="BH26" s="112"/>
      <c r="BI26" s="114" t="str">
        <f>IFERROR(BH26/BF26,"-")</f>
        <v>-</v>
      </c>
      <c r="BJ26" s="115"/>
      <c r="BK26" s="116" t="str">
        <f>IFERROR(BJ26/BF26,"-")</f>
        <v>-</v>
      </c>
      <c r="BL26" s="117"/>
      <c r="BM26" s="117"/>
      <c r="BN26" s="117"/>
      <c r="BO26" s="119"/>
      <c r="BP26" s="120" t="str">
        <f>IF(Q26=0,"",IF(BO26=0,"",(BO26/Q26)))</f>
        <v/>
      </c>
      <c r="BQ26" s="121"/>
      <c r="BR26" s="122" t="str">
        <f>IFERROR(BQ26/BO26,"-")</f>
        <v>-</v>
      </c>
      <c r="BS26" s="123"/>
      <c r="BT26" s="124" t="str">
        <f>IFERROR(BS26/BO26,"-")</f>
        <v>-</v>
      </c>
      <c r="BU26" s="125"/>
      <c r="BV26" s="125"/>
      <c r="BW26" s="125"/>
      <c r="BX26" s="126"/>
      <c r="BY26" s="127" t="str">
        <f>IF(Q26=0,"",IF(BX26=0,"",(BX26/Q26)))</f>
        <v/>
      </c>
      <c r="BZ26" s="128"/>
      <c r="CA26" s="129" t="str">
        <f>IFERROR(BZ26/BX26,"-")</f>
        <v>-</v>
      </c>
      <c r="CB26" s="130"/>
      <c r="CC26" s="131" t="str">
        <f>IFERROR(CB26/BX26,"-")</f>
        <v>-</v>
      </c>
      <c r="CD26" s="132"/>
      <c r="CE26" s="132"/>
      <c r="CF26" s="132"/>
      <c r="CG26" s="133"/>
      <c r="CH26" s="134" t="str">
        <f>IF(Q26=0,"",IF(CG26=0,"",(CG26/Q26)))</f>
        <v/>
      </c>
      <c r="CI26" s="135"/>
      <c r="CJ26" s="136" t="str">
        <f>IFERROR(CI26/CG26,"-")</f>
        <v>-</v>
      </c>
      <c r="CK26" s="137"/>
      <c r="CL26" s="138" t="str">
        <f>IFERROR(CK26/CG26,"-")</f>
        <v>-</v>
      </c>
      <c r="CM26" s="139"/>
      <c r="CN26" s="139"/>
      <c r="CO26" s="139"/>
      <c r="CP26" s="140">
        <v>0</v>
      </c>
      <c r="CQ26" s="141">
        <v>0</v>
      </c>
      <c r="CR26" s="141"/>
      <c r="CS26" s="141"/>
      <c r="CT26" s="142" t="str">
        <f>IF(AND(CR26=0,CS26=0),"",IF(AND(CR26&lt;=100000,CS26&lt;=100000),"",IF(CR26/CQ26&gt;0.7,"男高",IF(CS26/CQ26&gt;0.7,"女高",""))))</f>
        <v/>
      </c>
    </row>
    <row r="27" spans="1:99">
      <c r="A27" s="79"/>
      <c r="B27" s="189" t="s">
        <v>126</v>
      </c>
      <c r="C27" s="189" t="s">
        <v>58</v>
      </c>
      <c r="D27" s="189"/>
      <c r="E27" s="189" t="s">
        <v>127</v>
      </c>
      <c r="F27" s="189" t="s">
        <v>128</v>
      </c>
      <c r="G27" s="189" t="s">
        <v>97</v>
      </c>
      <c r="H27" s="89"/>
      <c r="I27" s="89" t="s">
        <v>120</v>
      </c>
      <c r="J27" s="89" t="s">
        <v>129</v>
      </c>
      <c r="K27" s="181"/>
      <c r="L27" s="80">
        <v>6</v>
      </c>
      <c r="M27" s="80">
        <v>0</v>
      </c>
      <c r="N27" s="80">
        <v>29</v>
      </c>
      <c r="O27" s="91">
        <v>3</v>
      </c>
      <c r="P27" s="92">
        <v>0</v>
      </c>
      <c r="Q27" s="93">
        <f>O27+P27</f>
        <v>3</v>
      </c>
      <c r="R27" s="81">
        <f>IFERROR(Q27/N27,"-")</f>
        <v>0.10344827586207</v>
      </c>
      <c r="S27" s="80">
        <v>0</v>
      </c>
      <c r="T27" s="80">
        <v>2</v>
      </c>
      <c r="U27" s="81">
        <f>IFERROR(T27/(Q27),"-")</f>
        <v>0.66666666666667</v>
      </c>
      <c r="V27" s="82"/>
      <c r="W27" s="83">
        <v>0</v>
      </c>
      <c r="X27" s="81">
        <f>IF(Q27=0,"-",W27/Q27)</f>
        <v>0</v>
      </c>
      <c r="Y27" s="186">
        <v>0</v>
      </c>
      <c r="Z27" s="187">
        <f>IFERROR(Y27/Q27,"-")</f>
        <v>0</v>
      </c>
      <c r="AA27" s="187" t="str">
        <f>IFERROR(Y27/W27,"-")</f>
        <v>-</v>
      </c>
      <c r="AB27" s="181"/>
      <c r="AC27" s="85"/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/>
      <c r="AO27" s="101">
        <f>IF(Q27=0,"",IF(AN27=0,"",(AN27/Q27)))</f>
        <v>0</v>
      </c>
      <c r="AP27" s="100"/>
      <c r="AQ27" s="102" t="str">
        <f>IFERROR(AP27/AN27,"-")</f>
        <v>-</v>
      </c>
      <c r="AR27" s="103"/>
      <c r="AS27" s="104" t="str">
        <f>IFERROR(AR27/AN27,"-")</f>
        <v>-</v>
      </c>
      <c r="AT27" s="105"/>
      <c r="AU27" s="105"/>
      <c r="AV27" s="105"/>
      <c r="AW27" s="106"/>
      <c r="AX27" s="107">
        <f>IF(Q27=0,"",IF(AW27=0,"",(AW27/Q27)))</f>
        <v>0</v>
      </c>
      <c r="AY27" s="106"/>
      <c r="AZ27" s="108" t="str">
        <f>IFERROR(AY27/AW27,"-")</f>
        <v>-</v>
      </c>
      <c r="BA27" s="109"/>
      <c r="BB27" s="110" t="str">
        <f>IFERROR(BA27/AW27,"-")</f>
        <v>-</v>
      </c>
      <c r="BC27" s="111"/>
      <c r="BD27" s="111"/>
      <c r="BE27" s="111"/>
      <c r="BF27" s="112">
        <v>1</v>
      </c>
      <c r="BG27" s="113">
        <f>IF(Q27=0,"",IF(BF27=0,"",(BF27/Q27)))</f>
        <v>0.33333333333333</v>
      </c>
      <c r="BH27" s="112"/>
      <c r="BI27" s="114">
        <f>IFERROR(BH27/BF27,"-")</f>
        <v>0</v>
      </c>
      <c r="BJ27" s="115"/>
      <c r="BK27" s="116">
        <f>IFERROR(BJ27/BF27,"-")</f>
        <v>0</v>
      </c>
      <c r="BL27" s="117"/>
      <c r="BM27" s="117"/>
      <c r="BN27" s="117"/>
      <c r="BO27" s="119">
        <v>1</v>
      </c>
      <c r="BP27" s="120">
        <f>IF(Q27=0,"",IF(BO27=0,"",(BO27/Q27)))</f>
        <v>0.33333333333333</v>
      </c>
      <c r="BQ27" s="121"/>
      <c r="BR27" s="122">
        <f>IFERROR(BQ27/BO27,"-")</f>
        <v>0</v>
      </c>
      <c r="BS27" s="123"/>
      <c r="BT27" s="124">
        <f>IFERROR(BS27/BO27,"-")</f>
        <v>0</v>
      </c>
      <c r="BU27" s="125"/>
      <c r="BV27" s="125"/>
      <c r="BW27" s="125"/>
      <c r="BX27" s="126">
        <v>1</v>
      </c>
      <c r="BY27" s="127">
        <f>IF(Q27=0,"",IF(BX27=0,"",(BX27/Q27)))</f>
        <v>0.33333333333333</v>
      </c>
      <c r="BZ27" s="128"/>
      <c r="CA27" s="129">
        <f>IFERROR(BZ27/BX27,"-")</f>
        <v>0</v>
      </c>
      <c r="CB27" s="130"/>
      <c r="CC27" s="131">
        <f>IFERROR(CB27/BX27,"-")</f>
        <v>0</v>
      </c>
      <c r="CD27" s="132"/>
      <c r="CE27" s="132"/>
      <c r="CF27" s="132"/>
      <c r="CG27" s="133"/>
      <c r="CH27" s="134">
        <f>IF(Q27=0,"",IF(CG27=0,"",(CG27/Q27)))</f>
        <v>0</v>
      </c>
      <c r="CI27" s="135"/>
      <c r="CJ27" s="136" t="str">
        <f>IFERROR(CI27/CG27,"-")</f>
        <v>-</v>
      </c>
      <c r="CK27" s="137"/>
      <c r="CL27" s="138" t="str">
        <f>IFERROR(CK27/CG27,"-")</f>
        <v>-</v>
      </c>
      <c r="CM27" s="139"/>
      <c r="CN27" s="139"/>
      <c r="CO27" s="139"/>
      <c r="CP27" s="140">
        <v>0</v>
      </c>
      <c r="CQ27" s="141">
        <v>0</v>
      </c>
      <c r="CR27" s="141"/>
      <c r="CS27" s="141"/>
      <c r="CT27" s="142" t="str">
        <f>IF(AND(CR27=0,CS27=0),"",IF(AND(CR27&lt;=100000,CS27&lt;=100000),"",IF(CR27/CQ27&gt;0.7,"男高",IF(CS27/CQ27&gt;0.7,"女高",""))))</f>
        <v/>
      </c>
    </row>
    <row r="28" spans="1:99">
      <c r="A28" s="79"/>
      <c r="B28" s="189" t="s">
        <v>130</v>
      </c>
      <c r="C28" s="189" t="s">
        <v>58</v>
      </c>
      <c r="D28" s="189"/>
      <c r="E28" s="189" t="s">
        <v>131</v>
      </c>
      <c r="F28" s="189" t="s">
        <v>132</v>
      </c>
      <c r="G28" s="189" t="s">
        <v>82</v>
      </c>
      <c r="H28" s="89"/>
      <c r="I28" s="89" t="s">
        <v>120</v>
      </c>
      <c r="J28" s="89" t="s">
        <v>133</v>
      </c>
      <c r="K28" s="181"/>
      <c r="L28" s="80">
        <v>4</v>
      </c>
      <c r="M28" s="80">
        <v>0</v>
      </c>
      <c r="N28" s="80">
        <v>54</v>
      </c>
      <c r="O28" s="91">
        <v>0</v>
      </c>
      <c r="P28" s="92">
        <v>0</v>
      </c>
      <c r="Q28" s="93">
        <f>O28+P28</f>
        <v>0</v>
      </c>
      <c r="R28" s="81">
        <f>IFERROR(Q28/N28,"-")</f>
        <v>0</v>
      </c>
      <c r="S28" s="80">
        <v>0</v>
      </c>
      <c r="T28" s="80">
        <v>0</v>
      </c>
      <c r="U28" s="81" t="str">
        <f>IFERROR(T28/(Q28),"-")</f>
        <v>-</v>
      </c>
      <c r="V28" s="82"/>
      <c r="W28" s="83">
        <v>0</v>
      </c>
      <c r="X28" s="81" t="str">
        <f>IF(Q28=0,"-",W28/Q28)</f>
        <v>-</v>
      </c>
      <c r="Y28" s="186">
        <v>0</v>
      </c>
      <c r="Z28" s="187" t="str">
        <f>IFERROR(Y28/Q28,"-")</f>
        <v>-</v>
      </c>
      <c r="AA28" s="187" t="str">
        <f>IFERROR(Y28/W28,"-")</f>
        <v>-</v>
      </c>
      <c r="AB28" s="181"/>
      <c r="AC28" s="85"/>
      <c r="AD28" s="78"/>
      <c r="AE28" s="94"/>
      <c r="AF28" s="95" t="str">
        <f>IF(Q28=0,"",IF(AE28=0,"",(AE28/Q28)))</f>
        <v/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 t="str">
        <f>IF(Q28=0,"",IF(AN28=0,"",(AN28/Q28)))</f>
        <v/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 t="str">
        <f>IF(Q28=0,"",IF(AW28=0,"",(AW28/Q28)))</f>
        <v/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/>
      <c r="BG28" s="113" t="str">
        <f>IF(Q28=0,"",IF(BF28=0,"",(BF28/Q28)))</f>
        <v/>
      </c>
      <c r="BH28" s="112"/>
      <c r="BI28" s="114" t="str">
        <f>IFERROR(BH28/BF28,"-")</f>
        <v>-</v>
      </c>
      <c r="BJ28" s="115"/>
      <c r="BK28" s="116" t="str">
        <f>IFERROR(BJ28/BF28,"-")</f>
        <v>-</v>
      </c>
      <c r="BL28" s="117"/>
      <c r="BM28" s="117"/>
      <c r="BN28" s="117"/>
      <c r="BO28" s="119"/>
      <c r="BP28" s="120" t="str">
        <f>IF(Q28=0,"",IF(BO28=0,"",(BO28/Q28)))</f>
        <v/>
      </c>
      <c r="BQ28" s="121"/>
      <c r="BR28" s="122" t="str">
        <f>IFERROR(BQ28/BO28,"-")</f>
        <v>-</v>
      </c>
      <c r="BS28" s="123"/>
      <c r="BT28" s="124" t="str">
        <f>IFERROR(BS28/BO28,"-")</f>
        <v>-</v>
      </c>
      <c r="BU28" s="125"/>
      <c r="BV28" s="125"/>
      <c r="BW28" s="125"/>
      <c r="BX28" s="126"/>
      <c r="BY28" s="127" t="str">
        <f>IF(Q28=0,"",IF(BX28=0,"",(BX28/Q28)))</f>
        <v/>
      </c>
      <c r="BZ28" s="128"/>
      <c r="CA28" s="129" t="str">
        <f>IFERROR(BZ28/BX28,"-")</f>
        <v>-</v>
      </c>
      <c r="CB28" s="130"/>
      <c r="CC28" s="131" t="str">
        <f>IFERROR(CB28/BX28,"-")</f>
        <v>-</v>
      </c>
      <c r="CD28" s="132"/>
      <c r="CE28" s="132"/>
      <c r="CF28" s="132"/>
      <c r="CG28" s="133"/>
      <c r="CH28" s="134" t="str">
        <f>IF(Q28=0,"",IF(CG28=0,"",(CG28/Q28)))</f>
        <v/>
      </c>
      <c r="CI28" s="135"/>
      <c r="CJ28" s="136" t="str">
        <f>IFERROR(CI28/CG28,"-")</f>
        <v>-</v>
      </c>
      <c r="CK28" s="137"/>
      <c r="CL28" s="138" t="str">
        <f>IFERROR(CK28/CG28,"-")</f>
        <v>-</v>
      </c>
      <c r="CM28" s="139"/>
      <c r="CN28" s="139"/>
      <c r="CO28" s="139"/>
      <c r="CP28" s="140">
        <v>0</v>
      </c>
      <c r="CQ28" s="141">
        <v>0</v>
      </c>
      <c r="CR28" s="141"/>
      <c r="CS28" s="141"/>
      <c r="CT28" s="142" t="str">
        <f>IF(AND(CR28=0,CS28=0),"",IF(AND(CR28&lt;=100000,CS28&lt;=100000),"",IF(CR28/CQ28&gt;0.7,"男高",IF(CS28/CQ28&gt;0.7,"女高",""))))</f>
        <v/>
      </c>
    </row>
    <row r="29" spans="1:99">
      <c r="A29" s="79"/>
      <c r="B29" s="189" t="s">
        <v>134</v>
      </c>
      <c r="C29" s="189" t="s">
        <v>58</v>
      </c>
      <c r="D29" s="189"/>
      <c r="E29" s="189" t="s">
        <v>135</v>
      </c>
      <c r="F29" s="189" t="s">
        <v>136</v>
      </c>
      <c r="G29" s="189" t="s">
        <v>61</v>
      </c>
      <c r="H29" s="89"/>
      <c r="I29" s="89" t="s">
        <v>120</v>
      </c>
      <c r="J29" s="89" t="s">
        <v>137</v>
      </c>
      <c r="K29" s="181"/>
      <c r="L29" s="80">
        <v>1</v>
      </c>
      <c r="M29" s="80">
        <v>0</v>
      </c>
      <c r="N29" s="80">
        <v>12</v>
      </c>
      <c r="O29" s="91">
        <v>1</v>
      </c>
      <c r="P29" s="92">
        <v>0</v>
      </c>
      <c r="Q29" s="93">
        <f>O29+P29</f>
        <v>1</v>
      </c>
      <c r="R29" s="81">
        <f>IFERROR(Q29/N29,"-")</f>
        <v>0.083333333333333</v>
      </c>
      <c r="S29" s="80">
        <v>0</v>
      </c>
      <c r="T29" s="80">
        <v>0</v>
      </c>
      <c r="U29" s="81">
        <f>IFERROR(T29/(Q29),"-")</f>
        <v>0</v>
      </c>
      <c r="V29" s="82"/>
      <c r="W29" s="83">
        <v>0</v>
      </c>
      <c r="X29" s="81">
        <f>IF(Q29=0,"-",W29/Q29)</f>
        <v>0</v>
      </c>
      <c r="Y29" s="186">
        <v>0</v>
      </c>
      <c r="Z29" s="187">
        <f>IFERROR(Y29/Q29,"-")</f>
        <v>0</v>
      </c>
      <c r="AA29" s="187" t="str">
        <f>IFERROR(Y29/W29,"-")</f>
        <v>-</v>
      </c>
      <c r="AB29" s="181"/>
      <c r="AC29" s="85"/>
      <c r="AD29" s="78"/>
      <c r="AE29" s="94"/>
      <c r="AF29" s="95">
        <f>IF(Q29=0,"",IF(AE29=0,"",(AE29/Q29)))</f>
        <v>0</v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/>
      <c r="AO29" s="101">
        <f>IF(Q29=0,"",IF(AN29=0,"",(AN29/Q29)))</f>
        <v>0</v>
      </c>
      <c r="AP29" s="100"/>
      <c r="AQ29" s="102" t="str">
        <f>IFERROR(AP29/AN29,"-")</f>
        <v>-</v>
      </c>
      <c r="AR29" s="103"/>
      <c r="AS29" s="104" t="str">
        <f>IFERROR(AR29/AN29,"-")</f>
        <v>-</v>
      </c>
      <c r="AT29" s="105"/>
      <c r="AU29" s="105"/>
      <c r="AV29" s="105"/>
      <c r="AW29" s="106"/>
      <c r="AX29" s="107">
        <f>IF(Q29=0,"",IF(AW29=0,"",(AW29/Q29)))</f>
        <v>0</v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>
        <f>IF(Q29=0,"",IF(BF29=0,"",(BF29/Q29)))</f>
        <v>0</v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>
        <v>1</v>
      </c>
      <c r="BP29" s="120">
        <f>IF(Q29=0,"",IF(BO29=0,"",(BO29/Q29)))</f>
        <v>1</v>
      </c>
      <c r="BQ29" s="121"/>
      <c r="BR29" s="122">
        <f>IFERROR(BQ29/BO29,"-")</f>
        <v>0</v>
      </c>
      <c r="BS29" s="123"/>
      <c r="BT29" s="124">
        <f>IFERROR(BS29/BO29,"-")</f>
        <v>0</v>
      </c>
      <c r="BU29" s="125"/>
      <c r="BV29" s="125"/>
      <c r="BW29" s="125"/>
      <c r="BX29" s="126"/>
      <c r="BY29" s="127">
        <f>IF(Q29=0,"",IF(BX29=0,"",(BX29/Q29)))</f>
        <v>0</v>
      </c>
      <c r="BZ29" s="128"/>
      <c r="CA29" s="129" t="str">
        <f>IFERROR(BZ29/BX29,"-")</f>
        <v>-</v>
      </c>
      <c r="CB29" s="130"/>
      <c r="CC29" s="131" t="str">
        <f>IFERROR(CB29/BX29,"-")</f>
        <v>-</v>
      </c>
      <c r="CD29" s="132"/>
      <c r="CE29" s="132"/>
      <c r="CF29" s="132"/>
      <c r="CG29" s="133"/>
      <c r="CH29" s="134">
        <f>IF(Q29=0,"",IF(CG29=0,"",(CG29/Q29)))</f>
        <v>0</v>
      </c>
      <c r="CI29" s="135"/>
      <c r="CJ29" s="136" t="str">
        <f>IFERROR(CI29/CG29,"-")</f>
        <v>-</v>
      </c>
      <c r="CK29" s="137"/>
      <c r="CL29" s="138" t="str">
        <f>IFERROR(CK29/CG29,"-")</f>
        <v>-</v>
      </c>
      <c r="CM29" s="139"/>
      <c r="CN29" s="139"/>
      <c r="CO29" s="139"/>
      <c r="CP29" s="140">
        <v>0</v>
      </c>
      <c r="CQ29" s="141">
        <v>0</v>
      </c>
      <c r="CR29" s="141"/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138</v>
      </c>
      <c r="C30" s="189" t="s">
        <v>58</v>
      </c>
      <c r="D30" s="189"/>
      <c r="E30" s="189" t="s">
        <v>85</v>
      </c>
      <c r="F30" s="189" t="s">
        <v>85</v>
      </c>
      <c r="G30" s="189" t="s">
        <v>66</v>
      </c>
      <c r="H30" s="89"/>
      <c r="I30" s="89"/>
      <c r="J30" s="89"/>
      <c r="K30" s="181"/>
      <c r="L30" s="80">
        <v>330</v>
      </c>
      <c r="M30" s="80">
        <v>14</v>
      </c>
      <c r="N30" s="80">
        <v>7</v>
      </c>
      <c r="O30" s="91">
        <v>1</v>
      </c>
      <c r="P30" s="92">
        <v>0</v>
      </c>
      <c r="Q30" s="93">
        <f>O30+P30</f>
        <v>1</v>
      </c>
      <c r="R30" s="81">
        <f>IFERROR(Q30/N30,"-")</f>
        <v>0.14285714285714</v>
      </c>
      <c r="S30" s="80">
        <v>0</v>
      </c>
      <c r="T30" s="80">
        <v>0</v>
      </c>
      <c r="U30" s="81">
        <f>IFERROR(T30/(Q30),"-")</f>
        <v>0</v>
      </c>
      <c r="V30" s="82"/>
      <c r="W30" s="83">
        <v>0</v>
      </c>
      <c r="X30" s="81">
        <f>IF(Q30=0,"-",W30/Q30)</f>
        <v>0</v>
      </c>
      <c r="Y30" s="186">
        <v>0</v>
      </c>
      <c r="Z30" s="187">
        <f>IFERROR(Y30/Q30,"-")</f>
        <v>0</v>
      </c>
      <c r="AA30" s="187" t="str">
        <f>IFERROR(Y30/W30,"-")</f>
        <v>-</v>
      </c>
      <c r="AB30" s="181"/>
      <c r="AC30" s="85"/>
      <c r="AD30" s="78"/>
      <c r="AE30" s="94"/>
      <c r="AF30" s="95">
        <f>IF(Q30=0,"",IF(AE30=0,"",(AE30/Q30)))</f>
        <v>0</v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>
        <f>IF(Q30=0,"",IF(AN30=0,"",(AN30/Q30)))</f>
        <v>0</v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>
        <f>IF(Q30=0,"",IF(AW30=0,"",(AW30/Q30)))</f>
        <v>0</v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>
        <f>IF(Q30=0,"",IF(BF30=0,"",(BF30/Q30)))</f>
        <v>0</v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>
        <v>1</v>
      </c>
      <c r="BP30" s="120">
        <f>IF(Q30=0,"",IF(BO30=0,"",(BO30/Q30)))</f>
        <v>1</v>
      </c>
      <c r="BQ30" s="121"/>
      <c r="BR30" s="122">
        <f>IFERROR(BQ30/BO30,"-")</f>
        <v>0</v>
      </c>
      <c r="BS30" s="123"/>
      <c r="BT30" s="124">
        <f>IFERROR(BS30/BO30,"-")</f>
        <v>0</v>
      </c>
      <c r="BU30" s="125"/>
      <c r="BV30" s="125"/>
      <c r="BW30" s="125"/>
      <c r="BX30" s="126"/>
      <c r="BY30" s="127">
        <f>IF(Q30=0,"",IF(BX30=0,"",(BX30/Q30)))</f>
        <v>0</v>
      </c>
      <c r="BZ30" s="128"/>
      <c r="CA30" s="129" t="str">
        <f>IFERROR(BZ30/BX30,"-")</f>
        <v>-</v>
      </c>
      <c r="CB30" s="130"/>
      <c r="CC30" s="131" t="str">
        <f>IFERROR(CB30/BX30,"-")</f>
        <v>-</v>
      </c>
      <c r="CD30" s="132"/>
      <c r="CE30" s="132"/>
      <c r="CF30" s="132"/>
      <c r="CG30" s="133"/>
      <c r="CH30" s="134">
        <f>IF(Q30=0,"",IF(CG30=0,"",(CG30/Q30)))</f>
        <v>0</v>
      </c>
      <c r="CI30" s="135"/>
      <c r="CJ30" s="136" t="str">
        <f>IFERROR(CI30/CG30,"-")</f>
        <v>-</v>
      </c>
      <c r="CK30" s="137"/>
      <c r="CL30" s="138" t="str">
        <f>IFERROR(CK30/CG30,"-")</f>
        <v>-</v>
      </c>
      <c r="CM30" s="139"/>
      <c r="CN30" s="139"/>
      <c r="CO30" s="139"/>
      <c r="CP30" s="140">
        <v>0</v>
      </c>
      <c r="CQ30" s="141">
        <v>0</v>
      </c>
      <c r="CR30" s="141"/>
      <c r="CS30" s="141"/>
      <c r="CT30" s="142" t="str">
        <f>IF(AND(CR30=0,CS30=0),"",IF(AND(CR30&lt;=100000,CS30&lt;=100000),"",IF(CR30/CQ30&gt;0.7,"男高",IF(CS30/CQ30&gt;0.7,"女高",""))))</f>
        <v/>
      </c>
    </row>
    <row r="31" spans="1:99">
      <c r="A31" s="79"/>
      <c r="B31" s="189" t="s">
        <v>139</v>
      </c>
      <c r="C31" s="189" t="s">
        <v>58</v>
      </c>
      <c r="D31" s="189"/>
      <c r="E31" s="189" t="s">
        <v>123</v>
      </c>
      <c r="F31" s="189" t="s">
        <v>124</v>
      </c>
      <c r="G31" s="189" t="s">
        <v>61</v>
      </c>
      <c r="H31" s="89" t="s">
        <v>140</v>
      </c>
      <c r="I31" s="89" t="s">
        <v>120</v>
      </c>
      <c r="J31" s="89" t="s">
        <v>121</v>
      </c>
      <c r="K31" s="181"/>
      <c r="L31" s="80">
        <v>2</v>
      </c>
      <c r="M31" s="80">
        <v>0</v>
      </c>
      <c r="N31" s="80">
        <v>4</v>
      </c>
      <c r="O31" s="91">
        <v>1</v>
      </c>
      <c r="P31" s="92">
        <v>0</v>
      </c>
      <c r="Q31" s="93">
        <f>O31+P31</f>
        <v>1</v>
      </c>
      <c r="R31" s="81">
        <f>IFERROR(Q31/N31,"-")</f>
        <v>0.25</v>
      </c>
      <c r="S31" s="80">
        <v>0</v>
      </c>
      <c r="T31" s="80">
        <v>0</v>
      </c>
      <c r="U31" s="81">
        <f>IFERROR(T31/(Q31),"-")</f>
        <v>0</v>
      </c>
      <c r="V31" s="82"/>
      <c r="W31" s="83">
        <v>0</v>
      </c>
      <c r="X31" s="81">
        <f>IF(Q31=0,"-",W31/Q31)</f>
        <v>0</v>
      </c>
      <c r="Y31" s="186">
        <v>0</v>
      </c>
      <c r="Z31" s="187">
        <f>IFERROR(Y31/Q31,"-")</f>
        <v>0</v>
      </c>
      <c r="AA31" s="187" t="str">
        <f>IFERROR(Y31/W31,"-")</f>
        <v>-</v>
      </c>
      <c r="AB31" s="181"/>
      <c r="AC31" s="85"/>
      <c r="AD31" s="78"/>
      <c r="AE31" s="94"/>
      <c r="AF31" s="95">
        <f>IF(Q31=0,"",IF(AE31=0,"",(AE31/Q31)))</f>
        <v>0</v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>
        <f>IF(Q31=0,"",IF(AN31=0,"",(AN31/Q31)))</f>
        <v>0</v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>
        <f>IF(Q31=0,"",IF(AW31=0,"",(AW31/Q31)))</f>
        <v>0</v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/>
      <c r="BG31" s="113">
        <f>IF(Q31=0,"",IF(BF31=0,"",(BF31/Q31)))</f>
        <v>0</v>
      </c>
      <c r="BH31" s="112"/>
      <c r="BI31" s="114" t="str">
        <f>IFERROR(BH31/BF31,"-")</f>
        <v>-</v>
      </c>
      <c r="BJ31" s="115"/>
      <c r="BK31" s="116" t="str">
        <f>IFERROR(BJ31/BF31,"-")</f>
        <v>-</v>
      </c>
      <c r="BL31" s="117"/>
      <c r="BM31" s="117"/>
      <c r="BN31" s="117"/>
      <c r="BO31" s="119"/>
      <c r="BP31" s="120">
        <f>IF(Q31=0,"",IF(BO31=0,"",(BO31/Q31)))</f>
        <v>0</v>
      </c>
      <c r="BQ31" s="121"/>
      <c r="BR31" s="122" t="str">
        <f>IFERROR(BQ31/BO31,"-")</f>
        <v>-</v>
      </c>
      <c r="BS31" s="123"/>
      <c r="BT31" s="124" t="str">
        <f>IFERROR(BS31/BO31,"-")</f>
        <v>-</v>
      </c>
      <c r="BU31" s="125"/>
      <c r="BV31" s="125"/>
      <c r="BW31" s="125"/>
      <c r="BX31" s="126">
        <v>1</v>
      </c>
      <c r="BY31" s="127">
        <f>IF(Q31=0,"",IF(BX31=0,"",(BX31/Q31)))</f>
        <v>1</v>
      </c>
      <c r="BZ31" s="128"/>
      <c r="CA31" s="129">
        <f>IFERROR(BZ31/BX31,"-")</f>
        <v>0</v>
      </c>
      <c r="CB31" s="130"/>
      <c r="CC31" s="131">
        <f>IFERROR(CB31/BX31,"-")</f>
        <v>0</v>
      </c>
      <c r="CD31" s="132"/>
      <c r="CE31" s="132"/>
      <c r="CF31" s="132"/>
      <c r="CG31" s="133"/>
      <c r="CH31" s="134">
        <f>IF(Q31=0,"",IF(CG31=0,"",(CG31/Q31)))</f>
        <v>0</v>
      </c>
      <c r="CI31" s="135"/>
      <c r="CJ31" s="136" t="str">
        <f>IFERROR(CI31/CG31,"-")</f>
        <v>-</v>
      </c>
      <c r="CK31" s="137"/>
      <c r="CL31" s="138" t="str">
        <f>IFERROR(CK31/CG31,"-")</f>
        <v>-</v>
      </c>
      <c r="CM31" s="139"/>
      <c r="CN31" s="139"/>
      <c r="CO31" s="139"/>
      <c r="CP31" s="140">
        <v>0</v>
      </c>
      <c r="CQ31" s="141">
        <v>0</v>
      </c>
      <c r="CR31" s="141"/>
      <c r="CS31" s="141"/>
      <c r="CT31" s="142" t="str">
        <f>IF(AND(CR31=0,CS31=0),"",IF(AND(CR31&lt;=100000,CS31&lt;=100000),"",IF(CR31/CQ31&gt;0.7,"男高",IF(CS31/CQ31&gt;0.7,"女高",""))))</f>
        <v/>
      </c>
    </row>
    <row r="32" spans="1:99">
      <c r="A32" s="79"/>
      <c r="B32" s="189" t="s">
        <v>141</v>
      </c>
      <c r="C32" s="189" t="s">
        <v>58</v>
      </c>
      <c r="D32" s="189"/>
      <c r="E32" s="189" t="s">
        <v>142</v>
      </c>
      <c r="F32" s="189" t="s">
        <v>143</v>
      </c>
      <c r="G32" s="189" t="s">
        <v>78</v>
      </c>
      <c r="H32" s="89"/>
      <c r="I32" s="89" t="s">
        <v>120</v>
      </c>
      <c r="J32" s="89" t="s">
        <v>125</v>
      </c>
      <c r="K32" s="181"/>
      <c r="L32" s="80">
        <v>1</v>
      </c>
      <c r="M32" s="80">
        <v>0</v>
      </c>
      <c r="N32" s="80">
        <v>11</v>
      </c>
      <c r="O32" s="91">
        <v>1</v>
      </c>
      <c r="P32" s="92">
        <v>0</v>
      </c>
      <c r="Q32" s="93">
        <f>O32+P32</f>
        <v>1</v>
      </c>
      <c r="R32" s="81">
        <f>IFERROR(Q32/N32,"-")</f>
        <v>0.090909090909091</v>
      </c>
      <c r="S32" s="80">
        <v>0</v>
      </c>
      <c r="T32" s="80">
        <v>0</v>
      </c>
      <c r="U32" s="81">
        <f>IFERROR(T32/(Q32),"-")</f>
        <v>0</v>
      </c>
      <c r="V32" s="82"/>
      <c r="W32" s="83">
        <v>0</v>
      </c>
      <c r="X32" s="81">
        <f>IF(Q32=0,"-",W32/Q32)</f>
        <v>0</v>
      </c>
      <c r="Y32" s="186">
        <v>0</v>
      </c>
      <c r="Z32" s="187">
        <f>IFERROR(Y32/Q32,"-")</f>
        <v>0</v>
      </c>
      <c r="AA32" s="187" t="str">
        <f>IFERROR(Y32/W32,"-")</f>
        <v>-</v>
      </c>
      <c r="AB32" s="181"/>
      <c r="AC32" s="85"/>
      <c r="AD32" s="78"/>
      <c r="AE32" s="94"/>
      <c r="AF32" s="95">
        <f>IF(Q32=0,"",IF(AE32=0,"",(AE32/Q32)))</f>
        <v>0</v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>
        <v>1</v>
      </c>
      <c r="AO32" s="101">
        <f>IF(Q32=0,"",IF(AN32=0,"",(AN32/Q32)))</f>
        <v>1</v>
      </c>
      <c r="AP32" s="100"/>
      <c r="AQ32" s="102">
        <f>IFERROR(AP32/AN32,"-")</f>
        <v>0</v>
      </c>
      <c r="AR32" s="103"/>
      <c r="AS32" s="104">
        <f>IFERROR(AR32/AN32,"-")</f>
        <v>0</v>
      </c>
      <c r="AT32" s="105"/>
      <c r="AU32" s="105"/>
      <c r="AV32" s="105"/>
      <c r="AW32" s="106"/>
      <c r="AX32" s="107">
        <f>IF(Q32=0,"",IF(AW32=0,"",(AW32/Q32)))</f>
        <v>0</v>
      </c>
      <c r="AY32" s="106"/>
      <c r="AZ32" s="108" t="str">
        <f>IFERROR(AY32/AW32,"-")</f>
        <v>-</v>
      </c>
      <c r="BA32" s="109"/>
      <c r="BB32" s="110" t="str">
        <f>IFERROR(BA32/AW32,"-")</f>
        <v>-</v>
      </c>
      <c r="BC32" s="111"/>
      <c r="BD32" s="111"/>
      <c r="BE32" s="111"/>
      <c r="BF32" s="112"/>
      <c r="BG32" s="113">
        <f>IF(Q32=0,"",IF(BF32=0,"",(BF32/Q32)))</f>
        <v>0</v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/>
      <c r="BP32" s="120">
        <f>IF(Q32=0,"",IF(BO32=0,"",(BO32/Q32)))</f>
        <v>0</v>
      </c>
      <c r="BQ32" s="121"/>
      <c r="BR32" s="122" t="str">
        <f>IFERROR(BQ32/BO32,"-")</f>
        <v>-</v>
      </c>
      <c r="BS32" s="123"/>
      <c r="BT32" s="124" t="str">
        <f>IFERROR(BS32/BO32,"-")</f>
        <v>-</v>
      </c>
      <c r="BU32" s="125"/>
      <c r="BV32" s="125"/>
      <c r="BW32" s="125"/>
      <c r="BX32" s="126"/>
      <c r="BY32" s="127">
        <f>IF(Q32=0,"",IF(BX32=0,"",(BX32/Q32)))</f>
        <v>0</v>
      </c>
      <c r="BZ32" s="128"/>
      <c r="CA32" s="129" t="str">
        <f>IFERROR(BZ32/BX32,"-")</f>
        <v>-</v>
      </c>
      <c r="CB32" s="130"/>
      <c r="CC32" s="131" t="str">
        <f>IFERROR(CB32/BX32,"-")</f>
        <v>-</v>
      </c>
      <c r="CD32" s="132"/>
      <c r="CE32" s="132"/>
      <c r="CF32" s="132"/>
      <c r="CG32" s="133"/>
      <c r="CH32" s="134">
        <f>IF(Q32=0,"",IF(CG32=0,"",(CG32/Q32)))</f>
        <v>0</v>
      </c>
      <c r="CI32" s="135"/>
      <c r="CJ32" s="136" t="str">
        <f>IFERROR(CI32/CG32,"-")</f>
        <v>-</v>
      </c>
      <c r="CK32" s="137"/>
      <c r="CL32" s="138" t="str">
        <f>IFERROR(CK32/CG32,"-")</f>
        <v>-</v>
      </c>
      <c r="CM32" s="139"/>
      <c r="CN32" s="139"/>
      <c r="CO32" s="139"/>
      <c r="CP32" s="140">
        <v>0</v>
      </c>
      <c r="CQ32" s="141">
        <v>0</v>
      </c>
      <c r="CR32" s="141"/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/>
      <c r="B33" s="189" t="s">
        <v>144</v>
      </c>
      <c r="C33" s="189" t="s">
        <v>58</v>
      </c>
      <c r="D33" s="189"/>
      <c r="E33" s="189" t="s">
        <v>145</v>
      </c>
      <c r="F33" s="189" t="s">
        <v>146</v>
      </c>
      <c r="G33" s="189" t="s">
        <v>97</v>
      </c>
      <c r="H33" s="89"/>
      <c r="I33" s="89" t="s">
        <v>120</v>
      </c>
      <c r="J33" s="89" t="s">
        <v>129</v>
      </c>
      <c r="K33" s="181"/>
      <c r="L33" s="80">
        <v>1</v>
      </c>
      <c r="M33" s="80">
        <v>0</v>
      </c>
      <c r="N33" s="80">
        <v>23</v>
      </c>
      <c r="O33" s="91">
        <v>0</v>
      </c>
      <c r="P33" s="92">
        <v>0</v>
      </c>
      <c r="Q33" s="93">
        <f>O33+P33</f>
        <v>0</v>
      </c>
      <c r="R33" s="81">
        <f>IFERROR(Q33/N33,"-")</f>
        <v>0</v>
      </c>
      <c r="S33" s="80">
        <v>0</v>
      </c>
      <c r="T33" s="80">
        <v>0</v>
      </c>
      <c r="U33" s="81" t="str">
        <f>IFERROR(T33/(Q33),"-")</f>
        <v>-</v>
      </c>
      <c r="V33" s="82"/>
      <c r="W33" s="83">
        <v>0</v>
      </c>
      <c r="X33" s="81" t="str">
        <f>IF(Q33=0,"-",W33/Q33)</f>
        <v>-</v>
      </c>
      <c r="Y33" s="186">
        <v>0</v>
      </c>
      <c r="Z33" s="187" t="str">
        <f>IFERROR(Y33/Q33,"-")</f>
        <v>-</v>
      </c>
      <c r="AA33" s="187" t="str">
        <f>IFERROR(Y33/W33,"-")</f>
        <v>-</v>
      </c>
      <c r="AB33" s="181"/>
      <c r="AC33" s="85"/>
      <c r="AD33" s="78"/>
      <c r="AE33" s="94"/>
      <c r="AF33" s="95" t="str">
        <f>IF(Q33=0,"",IF(AE33=0,"",(AE33/Q33)))</f>
        <v/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 t="str">
        <f>IF(Q33=0,"",IF(AN33=0,"",(AN33/Q33)))</f>
        <v/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/>
      <c r="AX33" s="107" t="str">
        <f>IF(Q33=0,"",IF(AW33=0,"",(AW33/Q33)))</f>
        <v/>
      </c>
      <c r="AY33" s="106"/>
      <c r="AZ33" s="108" t="str">
        <f>IFERROR(AY33/AW33,"-")</f>
        <v>-</v>
      </c>
      <c r="BA33" s="109"/>
      <c r="BB33" s="110" t="str">
        <f>IFERROR(BA33/AW33,"-")</f>
        <v>-</v>
      </c>
      <c r="BC33" s="111"/>
      <c r="BD33" s="111"/>
      <c r="BE33" s="111"/>
      <c r="BF33" s="112"/>
      <c r="BG33" s="113" t="str">
        <f>IF(Q33=0,"",IF(BF33=0,"",(BF33/Q33)))</f>
        <v/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/>
      <c r="BP33" s="120" t="str">
        <f>IF(Q33=0,"",IF(BO33=0,"",(BO33/Q33)))</f>
        <v/>
      </c>
      <c r="BQ33" s="121"/>
      <c r="BR33" s="122" t="str">
        <f>IFERROR(BQ33/BO33,"-")</f>
        <v>-</v>
      </c>
      <c r="BS33" s="123"/>
      <c r="BT33" s="124" t="str">
        <f>IFERROR(BS33/BO33,"-")</f>
        <v>-</v>
      </c>
      <c r="BU33" s="125"/>
      <c r="BV33" s="125"/>
      <c r="BW33" s="125"/>
      <c r="BX33" s="126"/>
      <c r="BY33" s="127" t="str">
        <f>IF(Q33=0,"",IF(BX33=0,"",(BX33/Q33)))</f>
        <v/>
      </c>
      <c r="BZ33" s="128"/>
      <c r="CA33" s="129" t="str">
        <f>IFERROR(BZ33/BX33,"-")</f>
        <v>-</v>
      </c>
      <c r="CB33" s="130"/>
      <c r="CC33" s="131" t="str">
        <f>IFERROR(CB33/BX33,"-")</f>
        <v>-</v>
      </c>
      <c r="CD33" s="132"/>
      <c r="CE33" s="132"/>
      <c r="CF33" s="132"/>
      <c r="CG33" s="133"/>
      <c r="CH33" s="134" t="str">
        <f>IF(Q33=0,"",IF(CG33=0,"",(CG33/Q33)))</f>
        <v/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79"/>
      <c r="B34" s="189" t="s">
        <v>147</v>
      </c>
      <c r="C34" s="189" t="s">
        <v>58</v>
      </c>
      <c r="D34" s="189"/>
      <c r="E34" s="189" t="s">
        <v>131</v>
      </c>
      <c r="F34" s="189" t="s">
        <v>132</v>
      </c>
      <c r="G34" s="189" t="s">
        <v>82</v>
      </c>
      <c r="H34" s="89"/>
      <c r="I34" s="89" t="s">
        <v>120</v>
      </c>
      <c r="J34" s="89" t="s">
        <v>133</v>
      </c>
      <c r="K34" s="181"/>
      <c r="L34" s="80">
        <v>1</v>
      </c>
      <c r="M34" s="80">
        <v>0</v>
      </c>
      <c r="N34" s="80">
        <v>12</v>
      </c>
      <c r="O34" s="91">
        <v>1</v>
      </c>
      <c r="P34" s="92">
        <v>0</v>
      </c>
      <c r="Q34" s="93">
        <f>O34+P34</f>
        <v>1</v>
      </c>
      <c r="R34" s="81">
        <f>IFERROR(Q34/N34,"-")</f>
        <v>0.083333333333333</v>
      </c>
      <c r="S34" s="80">
        <v>0</v>
      </c>
      <c r="T34" s="80">
        <v>0</v>
      </c>
      <c r="U34" s="81">
        <f>IFERROR(T34/(Q34),"-")</f>
        <v>0</v>
      </c>
      <c r="V34" s="82"/>
      <c r="W34" s="83">
        <v>0</v>
      </c>
      <c r="X34" s="81">
        <f>IF(Q34=0,"-",W34/Q34)</f>
        <v>0</v>
      </c>
      <c r="Y34" s="186">
        <v>0</v>
      </c>
      <c r="Z34" s="187">
        <f>IFERROR(Y34/Q34,"-")</f>
        <v>0</v>
      </c>
      <c r="AA34" s="187" t="str">
        <f>IFERROR(Y34/W34,"-")</f>
        <v>-</v>
      </c>
      <c r="AB34" s="181"/>
      <c r="AC34" s="85"/>
      <c r="AD34" s="78"/>
      <c r="AE34" s="94"/>
      <c r="AF34" s="95">
        <f>IF(Q34=0,"",IF(AE34=0,"",(AE34/Q34)))</f>
        <v>0</v>
      </c>
      <c r="AG34" s="94"/>
      <c r="AH34" s="96" t="str">
        <f>IFERROR(AG34/AE34,"-")</f>
        <v>-</v>
      </c>
      <c r="AI34" s="97"/>
      <c r="AJ34" s="98" t="str">
        <f>IFERROR(AI34/AE34,"-")</f>
        <v>-</v>
      </c>
      <c r="AK34" s="99"/>
      <c r="AL34" s="99"/>
      <c r="AM34" s="99"/>
      <c r="AN34" s="100"/>
      <c r="AO34" s="101">
        <f>IF(Q34=0,"",IF(AN34=0,"",(AN34/Q34)))</f>
        <v>0</v>
      </c>
      <c r="AP34" s="100"/>
      <c r="AQ34" s="102" t="str">
        <f>IFERROR(AP34/AN34,"-")</f>
        <v>-</v>
      </c>
      <c r="AR34" s="103"/>
      <c r="AS34" s="104" t="str">
        <f>IFERROR(AR34/AN34,"-")</f>
        <v>-</v>
      </c>
      <c r="AT34" s="105"/>
      <c r="AU34" s="105"/>
      <c r="AV34" s="105"/>
      <c r="AW34" s="106"/>
      <c r="AX34" s="107">
        <f>IF(Q34=0,"",IF(AW34=0,"",(AW34/Q34)))</f>
        <v>0</v>
      </c>
      <c r="AY34" s="106"/>
      <c r="AZ34" s="108" t="str">
        <f>IFERROR(AY34/AW34,"-")</f>
        <v>-</v>
      </c>
      <c r="BA34" s="109"/>
      <c r="BB34" s="110" t="str">
        <f>IFERROR(BA34/AW34,"-")</f>
        <v>-</v>
      </c>
      <c r="BC34" s="111"/>
      <c r="BD34" s="111"/>
      <c r="BE34" s="111"/>
      <c r="BF34" s="112"/>
      <c r="BG34" s="113">
        <f>IF(Q34=0,"",IF(BF34=0,"",(BF34/Q34)))</f>
        <v>0</v>
      </c>
      <c r="BH34" s="112"/>
      <c r="BI34" s="114" t="str">
        <f>IFERROR(BH34/BF34,"-")</f>
        <v>-</v>
      </c>
      <c r="BJ34" s="115"/>
      <c r="BK34" s="116" t="str">
        <f>IFERROR(BJ34/BF34,"-")</f>
        <v>-</v>
      </c>
      <c r="BL34" s="117"/>
      <c r="BM34" s="117"/>
      <c r="BN34" s="117"/>
      <c r="BO34" s="119"/>
      <c r="BP34" s="120">
        <f>IF(Q34=0,"",IF(BO34=0,"",(BO34/Q34)))</f>
        <v>0</v>
      </c>
      <c r="BQ34" s="121"/>
      <c r="BR34" s="122" t="str">
        <f>IFERROR(BQ34/BO34,"-")</f>
        <v>-</v>
      </c>
      <c r="BS34" s="123"/>
      <c r="BT34" s="124" t="str">
        <f>IFERROR(BS34/BO34,"-")</f>
        <v>-</v>
      </c>
      <c r="BU34" s="125"/>
      <c r="BV34" s="125"/>
      <c r="BW34" s="125"/>
      <c r="BX34" s="126">
        <v>1</v>
      </c>
      <c r="BY34" s="127">
        <f>IF(Q34=0,"",IF(BX34=0,"",(BX34/Q34)))</f>
        <v>1</v>
      </c>
      <c r="BZ34" s="128"/>
      <c r="CA34" s="129">
        <f>IFERROR(BZ34/BX34,"-")</f>
        <v>0</v>
      </c>
      <c r="CB34" s="130"/>
      <c r="CC34" s="131">
        <f>IFERROR(CB34/BX34,"-")</f>
        <v>0</v>
      </c>
      <c r="CD34" s="132"/>
      <c r="CE34" s="132"/>
      <c r="CF34" s="132"/>
      <c r="CG34" s="133"/>
      <c r="CH34" s="134">
        <f>IF(Q34=0,"",IF(CG34=0,"",(CG34/Q34)))</f>
        <v>0</v>
      </c>
      <c r="CI34" s="135"/>
      <c r="CJ34" s="136" t="str">
        <f>IFERROR(CI34/CG34,"-")</f>
        <v>-</v>
      </c>
      <c r="CK34" s="137"/>
      <c r="CL34" s="138" t="str">
        <f>IFERROR(CK34/CG34,"-")</f>
        <v>-</v>
      </c>
      <c r="CM34" s="139"/>
      <c r="CN34" s="139"/>
      <c r="CO34" s="139"/>
      <c r="CP34" s="140">
        <v>0</v>
      </c>
      <c r="CQ34" s="141">
        <v>0</v>
      </c>
      <c r="CR34" s="141"/>
      <c r="CS34" s="141"/>
      <c r="CT34" s="142" t="str">
        <f>IF(AND(CR34=0,CS34=0),"",IF(AND(CR34&lt;=100000,CS34&lt;=100000),"",IF(CR34/CQ34&gt;0.7,"男高",IF(CS34/CQ34&gt;0.7,"女高",""))))</f>
        <v/>
      </c>
    </row>
    <row r="35" spans="1:99">
      <c r="A35" s="79"/>
      <c r="B35" s="189" t="s">
        <v>148</v>
      </c>
      <c r="C35" s="189" t="s">
        <v>58</v>
      </c>
      <c r="D35" s="189"/>
      <c r="E35" s="189" t="s">
        <v>149</v>
      </c>
      <c r="F35" s="189" t="s">
        <v>150</v>
      </c>
      <c r="G35" s="189" t="s">
        <v>61</v>
      </c>
      <c r="H35" s="89"/>
      <c r="I35" s="89" t="s">
        <v>120</v>
      </c>
      <c r="J35" s="89" t="s">
        <v>137</v>
      </c>
      <c r="K35" s="181"/>
      <c r="L35" s="80">
        <v>4</v>
      </c>
      <c r="M35" s="80">
        <v>0</v>
      </c>
      <c r="N35" s="80">
        <v>15</v>
      </c>
      <c r="O35" s="91">
        <v>0</v>
      </c>
      <c r="P35" s="92">
        <v>0</v>
      </c>
      <c r="Q35" s="93">
        <f>O35+P35</f>
        <v>0</v>
      </c>
      <c r="R35" s="81">
        <f>IFERROR(Q35/N35,"-")</f>
        <v>0</v>
      </c>
      <c r="S35" s="80">
        <v>0</v>
      </c>
      <c r="T35" s="80">
        <v>0</v>
      </c>
      <c r="U35" s="81" t="str">
        <f>IFERROR(T35/(Q35),"-")</f>
        <v>-</v>
      </c>
      <c r="V35" s="82"/>
      <c r="W35" s="83">
        <v>0</v>
      </c>
      <c r="X35" s="81" t="str">
        <f>IF(Q35=0,"-",W35/Q35)</f>
        <v>-</v>
      </c>
      <c r="Y35" s="186">
        <v>0</v>
      </c>
      <c r="Z35" s="187" t="str">
        <f>IFERROR(Y35/Q35,"-")</f>
        <v>-</v>
      </c>
      <c r="AA35" s="187" t="str">
        <f>IFERROR(Y35/W35,"-")</f>
        <v>-</v>
      </c>
      <c r="AB35" s="181"/>
      <c r="AC35" s="85"/>
      <c r="AD35" s="78"/>
      <c r="AE35" s="94"/>
      <c r="AF35" s="95" t="str">
        <f>IF(Q35=0,"",IF(AE35=0,"",(AE35/Q35)))</f>
        <v/>
      </c>
      <c r="AG35" s="94"/>
      <c r="AH35" s="96" t="str">
        <f>IFERROR(AG35/AE35,"-")</f>
        <v>-</v>
      </c>
      <c r="AI35" s="97"/>
      <c r="AJ35" s="98" t="str">
        <f>IFERROR(AI35/AE35,"-")</f>
        <v>-</v>
      </c>
      <c r="AK35" s="99"/>
      <c r="AL35" s="99"/>
      <c r="AM35" s="99"/>
      <c r="AN35" s="100"/>
      <c r="AO35" s="101" t="str">
        <f>IF(Q35=0,"",IF(AN35=0,"",(AN35/Q35)))</f>
        <v/>
      </c>
      <c r="AP35" s="100"/>
      <c r="AQ35" s="102" t="str">
        <f>IFERROR(AP35/AN35,"-")</f>
        <v>-</v>
      </c>
      <c r="AR35" s="103"/>
      <c r="AS35" s="104" t="str">
        <f>IFERROR(AR35/AN35,"-")</f>
        <v>-</v>
      </c>
      <c r="AT35" s="105"/>
      <c r="AU35" s="105"/>
      <c r="AV35" s="105"/>
      <c r="AW35" s="106"/>
      <c r="AX35" s="107" t="str">
        <f>IF(Q35=0,"",IF(AW35=0,"",(AW35/Q35)))</f>
        <v/>
      </c>
      <c r="AY35" s="106"/>
      <c r="AZ35" s="108" t="str">
        <f>IFERROR(AY35/AW35,"-")</f>
        <v>-</v>
      </c>
      <c r="BA35" s="109"/>
      <c r="BB35" s="110" t="str">
        <f>IFERROR(BA35/AW35,"-")</f>
        <v>-</v>
      </c>
      <c r="BC35" s="111"/>
      <c r="BD35" s="111"/>
      <c r="BE35" s="111"/>
      <c r="BF35" s="112"/>
      <c r="BG35" s="113" t="str">
        <f>IF(Q35=0,"",IF(BF35=0,"",(BF35/Q35)))</f>
        <v/>
      </c>
      <c r="BH35" s="112"/>
      <c r="BI35" s="114" t="str">
        <f>IFERROR(BH35/BF35,"-")</f>
        <v>-</v>
      </c>
      <c r="BJ35" s="115"/>
      <c r="BK35" s="116" t="str">
        <f>IFERROR(BJ35/BF35,"-")</f>
        <v>-</v>
      </c>
      <c r="BL35" s="117"/>
      <c r="BM35" s="117"/>
      <c r="BN35" s="117"/>
      <c r="BO35" s="119"/>
      <c r="BP35" s="120" t="str">
        <f>IF(Q35=0,"",IF(BO35=0,"",(BO35/Q35)))</f>
        <v/>
      </c>
      <c r="BQ35" s="121"/>
      <c r="BR35" s="122" t="str">
        <f>IFERROR(BQ35/BO35,"-")</f>
        <v>-</v>
      </c>
      <c r="BS35" s="123"/>
      <c r="BT35" s="124" t="str">
        <f>IFERROR(BS35/BO35,"-")</f>
        <v>-</v>
      </c>
      <c r="BU35" s="125"/>
      <c r="BV35" s="125"/>
      <c r="BW35" s="125"/>
      <c r="BX35" s="126"/>
      <c r="BY35" s="127" t="str">
        <f>IF(Q35=0,"",IF(BX35=0,"",(BX35/Q35)))</f>
        <v/>
      </c>
      <c r="BZ35" s="128"/>
      <c r="CA35" s="129" t="str">
        <f>IFERROR(BZ35/BX35,"-")</f>
        <v>-</v>
      </c>
      <c r="CB35" s="130"/>
      <c r="CC35" s="131" t="str">
        <f>IFERROR(CB35/BX35,"-")</f>
        <v>-</v>
      </c>
      <c r="CD35" s="132"/>
      <c r="CE35" s="132"/>
      <c r="CF35" s="132"/>
      <c r="CG35" s="133"/>
      <c r="CH35" s="134" t="str">
        <f>IF(Q35=0,"",IF(CG35=0,"",(CG35/Q35)))</f>
        <v/>
      </c>
      <c r="CI35" s="135"/>
      <c r="CJ35" s="136" t="str">
        <f>IFERROR(CI35/CG35,"-")</f>
        <v>-</v>
      </c>
      <c r="CK35" s="137"/>
      <c r="CL35" s="138" t="str">
        <f>IFERROR(CK35/CG35,"-")</f>
        <v>-</v>
      </c>
      <c r="CM35" s="139"/>
      <c r="CN35" s="139"/>
      <c r="CO35" s="139"/>
      <c r="CP35" s="140">
        <v>0</v>
      </c>
      <c r="CQ35" s="141">
        <v>0</v>
      </c>
      <c r="CR35" s="141"/>
      <c r="CS35" s="141"/>
      <c r="CT35" s="142" t="str">
        <f>IF(AND(CR35=0,CS35=0),"",IF(AND(CR35&lt;=100000,CS35&lt;=100000),"",IF(CR35/CQ35&gt;0.7,"男高",IF(CS35/CQ35&gt;0.7,"女高",""))))</f>
        <v/>
      </c>
    </row>
    <row r="36" spans="1:99">
      <c r="A36" s="79"/>
      <c r="B36" s="189" t="s">
        <v>151</v>
      </c>
      <c r="C36" s="189" t="s">
        <v>58</v>
      </c>
      <c r="D36" s="189"/>
      <c r="E36" s="189" t="s">
        <v>85</v>
      </c>
      <c r="F36" s="189" t="s">
        <v>85</v>
      </c>
      <c r="G36" s="189" t="s">
        <v>66</v>
      </c>
      <c r="H36" s="89"/>
      <c r="I36" s="89"/>
      <c r="J36" s="89"/>
      <c r="K36" s="181"/>
      <c r="L36" s="80">
        <v>38</v>
      </c>
      <c r="M36" s="80">
        <v>23</v>
      </c>
      <c r="N36" s="80">
        <v>32</v>
      </c>
      <c r="O36" s="91">
        <v>6</v>
      </c>
      <c r="P36" s="92">
        <v>0</v>
      </c>
      <c r="Q36" s="93">
        <f>O36+P36</f>
        <v>6</v>
      </c>
      <c r="R36" s="81">
        <f>IFERROR(Q36/N36,"-")</f>
        <v>0.1875</v>
      </c>
      <c r="S36" s="80">
        <v>0</v>
      </c>
      <c r="T36" s="80">
        <v>1</v>
      </c>
      <c r="U36" s="81">
        <f>IFERROR(T36/(Q36),"-")</f>
        <v>0.16666666666667</v>
      </c>
      <c r="V36" s="82"/>
      <c r="W36" s="83">
        <v>0</v>
      </c>
      <c r="X36" s="81">
        <f>IF(Q36=0,"-",W36/Q36)</f>
        <v>0</v>
      </c>
      <c r="Y36" s="186">
        <v>0</v>
      </c>
      <c r="Z36" s="187">
        <f>IFERROR(Y36/Q36,"-")</f>
        <v>0</v>
      </c>
      <c r="AA36" s="187" t="str">
        <f>IFERROR(Y36/W36,"-")</f>
        <v>-</v>
      </c>
      <c r="AB36" s="181"/>
      <c r="AC36" s="85"/>
      <c r="AD36" s="78"/>
      <c r="AE36" s="94"/>
      <c r="AF36" s="95">
        <f>IF(Q36=0,"",IF(AE36=0,"",(AE36/Q36)))</f>
        <v>0</v>
      </c>
      <c r="AG36" s="94"/>
      <c r="AH36" s="96" t="str">
        <f>IFERROR(AG36/AE36,"-")</f>
        <v>-</v>
      </c>
      <c r="AI36" s="97"/>
      <c r="AJ36" s="98" t="str">
        <f>IFERROR(AI36/AE36,"-")</f>
        <v>-</v>
      </c>
      <c r="AK36" s="99"/>
      <c r="AL36" s="99"/>
      <c r="AM36" s="99"/>
      <c r="AN36" s="100">
        <v>1</v>
      </c>
      <c r="AO36" s="101">
        <f>IF(Q36=0,"",IF(AN36=0,"",(AN36/Q36)))</f>
        <v>0.16666666666667</v>
      </c>
      <c r="AP36" s="100"/>
      <c r="AQ36" s="102">
        <f>IFERROR(AP36/AN36,"-")</f>
        <v>0</v>
      </c>
      <c r="AR36" s="103"/>
      <c r="AS36" s="104">
        <f>IFERROR(AR36/AN36,"-")</f>
        <v>0</v>
      </c>
      <c r="AT36" s="105"/>
      <c r="AU36" s="105"/>
      <c r="AV36" s="105"/>
      <c r="AW36" s="106"/>
      <c r="AX36" s="107">
        <f>IF(Q36=0,"",IF(AW36=0,"",(AW36/Q36)))</f>
        <v>0</v>
      </c>
      <c r="AY36" s="106"/>
      <c r="AZ36" s="108" t="str">
        <f>IFERROR(AY36/AW36,"-")</f>
        <v>-</v>
      </c>
      <c r="BA36" s="109"/>
      <c r="BB36" s="110" t="str">
        <f>IFERROR(BA36/AW36,"-")</f>
        <v>-</v>
      </c>
      <c r="BC36" s="111"/>
      <c r="BD36" s="111"/>
      <c r="BE36" s="111"/>
      <c r="BF36" s="112"/>
      <c r="BG36" s="113">
        <f>IF(Q36=0,"",IF(BF36=0,"",(BF36/Q36)))</f>
        <v>0</v>
      </c>
      <c r="BH36" s="112"/>
      <c r="BI36" s="114" t="str">
        <f>IFERROR(BH36/BF36,"-")</f>
        <v>-</v>
      </c>
      <c r="BJ36" s="115"/>
      <c r="BK36" s="116" t="str">
        <f>IFERROR(BJ36/BF36,"-")</f>
        <v>-</v>
      </c>
      <c r="BL36" s="117"/>
      <c r="BM36" s="117"/>
      <c r="BN36" s="117"/>
      <c r="BO36" s="119">
        <v>2</v>
      </c>
      <c r="BP36" s="120">
        <f>IF(Q36=0,"",IF(BO36=0,"",(BO36/Q36)))</f>
        <v>0.33333333333333</v>
      </c>
      <c r="BQ36" s="121"/>
      <c r="BR36" s="122">
        <f>IFERROR(BQ36/BO36,"-")</f>
        <v>0</v>
      </c>
      <c r="BS36" s="123"/>
      <c r="BT36" s="124">
        <f>IFERROR(BS36/BO36,"-")</f>
        <v>0</v>
      </c>
      <c r="BU36" s="125"/>
      <c r="BV36" s="125"/>
      <c r="BW36" s="125"/>
      <c r="BX36" s="126">
        <v>3</v>
      </c>
      <c r="BY36" s="127">
        <f>IF(Q36=0,"",IF(BX36=0,"",(BX36/Q36)))</f>
        <v>0.5</v>
      </c>
      <c r="BZ36" s="128"/>
      <c r="CA36" s="129">
        <f>IFERROR(BZ36/BX36,"-")</f>
        <v>0</v>
      </c>
      <c r="CB36" s="130"/>
      <c r="CC36" s="131">
        <f>IFERROR(CB36/BX36,"-")</f>
        <v>0</v>
      </c>
      <c r="CD36" s="132"/>
      <c r="CE36" s="132"/>
      <c r="CF36" s="132"/>
      <c r="CG36" s="133"/>
      <c r="CH36" s="134">
        <f>IF(Q36=0,"",IF(CG36=0,"",(CG36/Q36)))</f>
        <v>0</v>
      </c>
      <c r="CI36" s="135"/>
      <c r="CJ36" s="136" t="str">
        <f>IFERROR(CI36/CG36,"-")</f>
        <v>-</v>
      </c>
      <c r="CK36" s="137"/>
      <c r="CL36" s="138" t="str">
        <f>IFERROR(CK36/CG36,"-")</f>
        <v>-</v>
      </c>
      <c r="CM36" s="139"/>
      <c r="CN36" s="139"/>
      <c r="CO36" s="139"/>
      <c r="CP36" s="140">
        <v>0</v>
      </c>
      <c r="CQ36" s="141">
        <v>0</v>
      </c>
      <c r="CR36" s="141"/>
      <c r="CS36" s="141"/>
      <c r="CT36" s="142" t="str">
        <f>IF(AND(CR36=0,CS36=0),"",IF(AND(CR36&lt;=100000,CS36&lt;=100000),"",IF(CR36/CQ36&gt;0.7,"男高",IF(CS36/CQ36&gt;0.7,"女高",""))))</f>
        <v/>
      </c>
    </row>
    <row r="37" spans="1:99">
      <c r="A37" s="79"/>
      <c r="B37" s="189" t="s">
        <v>152</v>
      </c>
      <c r="C37" s="189" t="s">
        <v>58</v>
      </c>
      <c r="D37" s="189"/>
      <c r="E37" s="189" t="s">
        <v>153</v>
      </c>
      <c r="F37" s="189" t="s">
        <v>154</v>
      </c>
      <c r="G37" s="189" t="s">
        <v>61</v>
      </c>
      <c r="H37" s="89" t="s">
        <v>155</v>
      </c>
      <c r="I37" s="89" t="s">
        <v>120</v>
      </c>
      <c r="J37" s="89" t="s">
        <v>121</v>
      </c>
      <c r="K37" s="181"/>
      <c r="L37" s="80">
        <v>0</v>
      </c>
      <c r="M37" s="80">
        <v>0</v>
      </c>
      <c r="N37" s="80">
        <v>6</v>
      </c>
      <c r="O37" s="91">
        <v>0</v>
      </c>
      <c r="P37" s="92">
        <v>0</v>
      </c>
      <c r="Q37" s="93">
        <f>O37+P37</f>
        <v>0</v>
      </c>
      <c r="R37" s="81">
        <f>IFERROR(Q37/N37,"-")</f>
        <v>0</v>
      </c>
      <c r="S37" s="80">
        <v>0</v>
      </c>
      <c r="T37" s="80">
        <v>0</v>
      </c>
      <c r="U37" s="81" t="str">
        <f>IFERROR(T37/(Q37),"-")</f>
        <v>-</v>
      </c>
      <c r="V37" s="82"/>
      <c r="W37" s="83">
        <v>0</v>
      </c>
      <c r="X37" s="81" t="str">
        <f>IF(Q37=0,"-",W37/Q37)</f>
        <v>-</v>
      </c>
      <c r="Y37" s="186">
        <v>0</v>
      </c>
      <c r="Z37" s="187" t="str">
        <f>IFERROR(Y37/Q37,"-")</f>
        <v>-</v>
      </c>
      <c r="AA37" s="187" t="str">
        <f>IFERROR(Y37/W37,"-")</f>
        <v>-</v>
      </c>
      <c r="AB37" s="181"/>
      <c r="AC37" s="85"/>
      <c r="AD37" s="78"/>
      <c r="AE37" s="94"/>
      <c r="AF37" s="95" t="str">
        <f>IF(Q37=0,"",IF(AE37=0,"",(AE37/Q37)))</f>
        <v/>
      </c>
      <c r="AG37" s="94"/>
      <c r="AH37" s="96" t="str">
        <f>IFERROR(AG37/AE37,"-")</f>
        <v>-</v>
      </c>
      <c r="AI37" s="97"/>
      <c r="AJ37" s="98" t="str">
        <f>IFERROR(AI37/AE37,"-")</f>
        <v>-</v>
      </c>
      <c r="AK37" s="99"/>
      <c r="AL37" s="99"/>
      <c r="AM37" s="99"/>
      <c r="AN37" s="100"/>
      <c r="AO37" s="101" t="str">
        <f>IF(Q37=0,"",IF(AN37=0,"",(AN37/Q37)))</f>
        <v/>
      </c>
      <c r="AP37" s="100"/>
      <c r="AQ37" s="102" t="str">
        <f>IFERROR(AP37/AN37,"-")</f>
        <v>-</v>
      </c>
      <c r="AR37" s="103"/>
      <c r="AS37" s="104" t="str">
        <f>IFERROR(AR37/AN37,"-")</f>
        <v>-</v>
      </c>
      <c r="AT37" s="105"/>
      <c r="AU37" s="105"/>
      <c r="AV37" s="105"/>
      <c r="AW37" s="106"/>
      <c r="AX37" s="107" t="str">
        <f>IF(Q37=0,"",IF(AW37=0,"",(AW37/Q37)))</f>
        <v/>
      </c>
      <c r="AY37" s="106"/>
      <c r="AZ37" s="108" t="str">
        <f>IFERROR(AY37/AW37,"-")</f>
        <v>-</v>
      </c>
      <c r="BA37" s="109"/>
      <c r="BB37" s="110" t="str">
        <f>IFERROR(BA37/AW37,"-")</f>
        <v>-</v>
      </c>
      <c r="BC37" s="111"/>
      <c r="BD37" s="111"/>
      <c r="BE37" s="111"/>
      <c r="BF37" s="112"/>
      <c r="BG37" s="113" t="str">
        <f>IF(Q37=0,"",IF(BF37=0,"",(BF37/Q37)))</f>
        <v/>
      </c>
      <c r="BH37" s="112"/>
      <c r="BI37" s="114" t="str">
        <f>IFERROR(BH37/BF37,"-")</f>
        <v>-</v>
      </c>
      <c r="BJ37" s="115"/>
      <c r="BK37" s="116" t="str">
        <f>IFERROR(BJ37/BF37,"-")</f>
        <v>-</v>
      </c>
      <c r="BL37" s="117"/>
      <c r="BM37" s="117"/>
      <c r="BN37" s="117"/>
      <c r="BO37" s="119"/>
      <c r="BP37" s="120" t="str">
        <f>IF(Q37=0,"",IF(BO37=0,"",(BO37/Q37)))</f>
        <v/>
      </c>
      <c r="BQ37" s="121"/>
      <c r="BR37" s="122" t="str">
        <f>IFERROR(BQ37/BO37,"-")</f>
        <v>-</v>
      </c>
      <c r="BS37" s="123"/>
      <c r="BT37" s="124" t="str">
        <f>IFERROR(BS37/BO37,"-")</f>
        <v>-</v>
      </c>
      <c r="BU37" s="125"/>
      <c r="BV37" s="125"/>
      <c r="BW37" s="125"/>
      <c r="BX37" s="126"/>
      <c r="BY37" s="127" t="str">
        <f>IF(Q37=0,"",IF(BX37=0,"",(BX37/Q37)))</f>
        <v/>
      </c>
      <c r="BZ37" s="128"/>
      <c r="CA37" s="129" t="str">
        <f>IFERROR(BZ37/BX37,"-")</f>
        <v>-</v>
      </c>
      <c r="CB37" s="130"/>
      <c r="CC37" s="131" t="str">
        <f>IFERROR(CB37/BX37,"-")</f>
        <v>-</v>
      </c>
      <c r="CD37" s="132"/>
      <c r="CE37" s="132"/>
      <c r="CF37" s="132"/>
      <c r="CG37" s="133"/>
      <c r="CH37" s="134" t="str">
        <f>IF(Q37=0,"",IF(CG37=0,"",(CG37/Q37)))</f>
        <v/>
      </c>
      <c r="CI37" s="135"/>
      <c r="CJ37" s="136" t="str">
        <f>IFERROR(CI37/CG37,"-")</f>
        <v>-</v>
      </c>
      <c r="CK37" s="137"/>
      <c r="CL37" s="138" t="str">
        <f>IFERROR(CK37/CG37,"-")</f>
        <v>-</v>
      </c>
      <c r="CM37" s="139"/>
      <c r="CN37" s="139"/>
      <c r="CO37" s="139"/>
      <c r="CP37" s="140">
        <v>0</v>
      </c>
      <c r="CQ37" s="141">
        <v>0</v>
      </c>
      <c r="CR37" s="141"/>
      <c r="CS37" s="141"/>
      <c r="CT37" s="142" t="str">
        <f>IF(AND(CR37=0,CS37=0),"",IF(AND(CR37&lt;=100000,CS37&lt;=100000),"",IF(CR37/CQ37&gt;0.7,"男高",IF(CS37/CQ37&gt;0.7,"女高",""))))</f>
        <v/>
      </c>
    </row>
    <row r="38" spans="1:99">
      <c r="A38" s="79"/>
      <c r="B38" s="189" t="s">
        <v>156</v>
      </c>
      <c r="C38" s="189" t="s">
        <v>58</v>
      </c>
      <c r="D38" s="189"/>
      <c r="E38" s="189" t="s">
        <v>117</v>
      </c>
      <c r="F38" s="189" t="s">
        <v>118</v>
      </c>
      <c r="G38" s="189" t="s">
        <v>78</v>
      </c>
      <c r="H38" s="89"/>
      <c r="I38" s="89" t="s">
        <v>120</v>
      </c>
      <c r="J38" s="89" t="s">
        <v>125</v>
      </c>
      <c r="K38" s="181"/>
      <c r="L38" s="80">
        <v>2</v>
      </c>
      <c r="M38" s="80">
        <v>0</v>
      </c>
      <c r="N38" s="80">
        <v>7</v>
      </c>
      <c r="O38" s="91">
        <v>1</v>
      </c>
      <c r="P38" s="92">
        <v>0</v>
      </c>
      <c r="Q38" s="93">
        <f>O38+P38</f>
        <v>1</v>
      </c>
      <c r="R38" s="81">
        <f>IFERROR(Q38/N38,"-")</f>
        <v>0.14285714285714</v>
      </c>
      <c r="S38" s="80">
        <v>0</v>
      </c>
      <c r="T38" s="80">
        <v>0</v>
      </c>
      <c r="U38" s="81">
        <f>IFERROR(T38/(Q38),"-")</f>
        <v>0</v>
      </c>
      <c r="V38" s="82"/>
      <c r="W38" s="83">
        <v>0</v>
      </c>
      <c r="X38" s="81">
        <f>IF(Q38=0,"-",W38/Q38)</f>
        <v>0</v>
      </c>
      <c r="Y38" s="186">
        <v>0</v>
      </c>
      <c r="Z38" s="187">
        <f>IFERROR(Y38/Q38,"-")</f>
        <v>0</v>
      </c>
      <c r="AA38" s="187" t="str">
        <f>IFERROR(Y38/W38,"-")</f>
        <v>-</v>
      </c>
      <c r="AB38" s="181"/>
      <c r="AC38" s="85"/>
      <c r="AD38" s="78"/>
      <c r="AE38" s="94"/>
      <c r="AF38" s="95">
        <f>IF(Q38=0,"",IF(AE38=0,"",(AE38/Q38)))</f>
        <v>0</v>
      </c>
      <c r="AG38" s="94"/>
      <c r="AH38" s="96" t="str">
        <f>IFERROR(AG38/AE38,"-")</f>
        <v>-</v>
      </c>
      <c r="AI38" s="97"/>
      <c r="AJ38" s="98" t="str">
        <f>IFERROR(AI38/AE38,"-")</f>
        <v>-</v>
      </c>
      <c r="AK38" s="99"/>
      <c r="AL38" s="99"/>
      <c r="AM38" s="99"/>
      <c r="AN38" s="100"/>
      <c r="AO38" s="101">
        <f>IF(Q38=0,"",IF(AN38=0,"",(AN38/Q38)))</f>
        <v>0</v>
      </c>
      <c r="AP38" s="100"/>
      <c r="AQ38" s="102" t="str">
        <f>IFERROR(AP38/AN38,"-")</f>
        <v>-</v>
      </c>
      <c r="AR38" s="103"/>
      <c r="AS38" s="104" t="str">
        <f>IFERROR(AR38/AN38,"-")</f>
        <v>-</v>
      </c>
      <c r="AT38" s="105"/>
      <c r="AU38" s="105"/>
      <c r="AV38" s="105"/>
      <c r="AW38" s="106"/>
      <c r="AX38" s="107">
        <f>IF(Q38=0,"",IF(AW38=0,"",(AW38/Q38)))</f>
        <v>0</v>
      </c>
      <c r="AY38" s="106"/>
      <c r="AZ38" s="108" t="str">
        <f>IFERROR(AY38/AW38,"-")</f>
        <v>-</v>
      </c>
      <c r="BA38" s="109"/>
      <c r="BB38" s="110" t="str">
        <f>IFERROR(BA38/AW38,"-")</f>
        <v>-</v>
      </c>
      <c r="BC38" s="111"/>
      <c r="BD38" s="111"/>
      <c r="BE38" s="111"/>
      <c r="BF38" s="112"/>
      <c r="BG38" s="113">
        <f>IF(Q38=0,"",IF(BF38=0,"",(BF38/Q38)))</f>
        <v>0</v>
      </c>
      <c r="BH38" s="112"/>
      <c r="BI38" s="114" t="str">
        <f>IFERROR(BH38/BF38,"-")</f>
        <v>-</v>
      </c>
      <c r="BJ38" s="115"/>
      <c r="BK38" s="116" t="str">
        <f>IFERROR(BJ38/BF38,"-")</f>
        <v>-</v>
      </c>
      <c r="BL38" s="117"/>
      <c r="BM38" s="117"/>
      <c r="BN38" s="117"/>
      <c r="BO38" s="119">
        <v>1</v>
      </c>
      <c r="BP38" s="120">
        <f>IF(Q38=0,"",IF(BO38=0,"",(BO38/Q38)))</f>
        <v>1</v>
      </c>
      <c r="BQ38" s="121"/>
      <c r="BR38" s="122">
        <f>IFERROR(BQ38/BO38,"-")</f>
        <v>0</v>
      </c>
      <c r="BS38" s="123"/>
      <c r="BT38" s="124">
        <f>IFERROR(BS38/BO38,"-")</f>
        <v>0</v>
      </c>
      <c r="BU38" s="125"/>
      <c r="BV38" s="125"/>
      <c r="BW38" s="125"/>
      <c r="BX38" s="126"/>
      <c r="BY38" s="127">
        <f>IF(Q38=0,"",IF(BX38=0,"",(BX38/Q38)))</f>
        <v>0</v>
      </c>
      <c r="BZ38" s="128"/>
      <c r="CA38" s="129" t="str">
        <f>IFERROR(BZ38/BX38,"-")</f>
        <v>-</v>
      </c>
      <c r="CB38" s="130"/>
      <c r="CC38" s="131" t="str">
        <f>IFERROR(CB38/BX38,"-")</f>
        <v>-</v>
      </c>
      <c r="CD38" s="132"/>
      <c r="CE38" s="132"/>
      <c r="CF38" s="132"/>
      <c r="CG38" s="133"/>
      <c r="CH38" s="134">
        <f>IF(Q38=0,"",IF(CG38=0,"",(CG38/Q38)))</f>
        <v>0</v>
      </c>
      <c r="CI38" s="135"/>
      <c r="CJ38" s="136" t="str">
        <f>IFERROR(CI38/CG38,"-")</f>
        <v>-</v>
      </c>
      <c r="CK38" s="137"/>
      <c r="CL38" s="138" t="str">
        <f>IFERROR(CK38/CG38,"-")</f>
        <v>-</v>
      </c>
      <c r="CM38" s="139"/>
      <c r="CN38" s="139"/>
      <c r="CO38" s="139"/>
      <c r="CP38" s="140">
        <v>0</v>
      </c>
      <c r="CQ38" s="141">
        <v>0</v>
      </c>
      <c r="CR38" s="141"/>
      <c r="CS38" s="141"/>
      <c r="CT38" s="142" t="str">
        <f>IF(AND(CR38=0,CS38=0),"",IF(AND(CR38&lt;=100000,CS38&lt;=100000),"",IF(CR38/CQ38&gt;0.7,"男高",IF(CS38/CQ38&gt;0.7,"女高",""))))</f>
        <v/>
      </c>
    </row>
    <row r="39" spans="1:99">
      <c r="A39" s="79"/>
      <c r="B39" s="189" t="s">
        <v>157</v>
      </c>
      <c r="C39" s="189" t="s">
        <v>58</v>
      </c>
      <c r="D39" s="189"/>
      <c r="E39" s="189" t="s">
        <v>127</v>
      </c>
      <c r="F39" s="189" t="s">
        <v>128</v>
      </c>
      <c r="G39" s="189" t="s">
        <v>97</v>
      </c>
      <c r="H39" s="89"/>
      <c r="I39" s="89" t="s">
        <v>120</v>
      </c>
      <c r="J39" s="89" t="s">
        <v>129</v>
      </c>
      <c r="K39" s="181"/>
      <c r="L39" s="80">
        <v>3</v>
      </c>
      <c r="M39" s="80">
        <v>0</v>
      </c>
      <c r="N39" s="80">
        <v>22</v>
      </c>
      <c r="O39" s="91">
        <v>3</v>
      </c>
      <c r="P39" s="92">
        <v>0</v>
      </c>
      <c r="Q39" s="93">
        <f>O39+P39</f>
        <v>3</v>
      </c>
      <c r="R39" s="81">
        <f>IFERROR(Q39/N39,"-")</f>
        <v>0.13636363636364</v>
      </c>
      <c r="S39" s="80">
        <v>0</v>
      </c>
      <c r="T39" s="80">
        <v>2</v>
      </c>
      <c r="U39" s="81">
        <f>IFERROR(T39/(Q39),"-")</f>
        <v>0.66666666666667</v>
      </c>
      <c r="V39" s="82"/>
      <c r="W39" s="83">
        <v>1</v>
      </c>
      <c r="X39" s="81">
        <f>IF(Q39=0,"-",W39/Q39)</f>
        <v>0.33333333333333</v>
      </c>
      <c r="Y39" s="186">
        <v>1000</v>
      </c>
      <c r="Z39" s="187">
        <f>IFERROR(Y39/Q39,"-")</f>
        <v>333.33333333333</v>
      </c>
      <c r="AA39" s="187">
        <f>IFERROR(Y39/W39,"-")</f>
        <v>1000</v>
      </c>
      <c r="AB39" s="181"/>
      <c r="AC39" s="85"/>
      <c r="AD39" s="78"/>
      <c r="AE39" s="94"/>
      <c r="AF39" s="95">
        <f>IF(Q39=0,"",IF(AE39=0,"",(AE39/Q39)))</f>
        <v>0</v>
      </c>
      <c r="AG39" s="94"/>
      <c r="AH39" s="96" t="str">
        <f>IFERROR(AG39/AE39,"-")</f>
        <v>-</v>
      </c>
      <c r="AI39" s="97"/>
      <c r="AJ39" s="98" t="str">
        <f>IFERROR(AI39/AE39,"-")</f>
        <v>-</v>
      </c>
      <c r="AK39" s="99"/>
      <c r="AL39" s="99"/>
      <c r="AM39" s="99"/>
      <c r="AN39" s="100"/>
      <c r="AO39" s="101">
        <f>IF(Q39=0,"",IF(AN39=0,"",(AN39/Q39)))</f>
        <v>0</v>
      </c>
      <c r="AP39" s="100"/>
      <c r="AQ39" s="102" t="str">
        <f>IFERROR(AP39/AN39,"-")</f>
        <v>-</v>
      </c>
      <c r="AR39" s="103"/>
      <c r="AS39" s="104" t="str">
        <f>IFERROR(AR39/AN39,"-")</f>
        <v>-</v>
      </c>
      <c r="AT39" s="105"/>
      <c r="AU39" s="105"/>
      <c r="AV39" s="105"/>
      <c r="AW39" s="106"/>
      <c r="AX39" s="107">
        <f>IF(Q39=0,"",IF(AW39=0,"",(AW39/Q39)))</f>
        <v>0</v>
      </c>
      <c r="AY39" s="106"/>
      <c r="AZ39" s="108" t="str">
        <f>IFERROR(AY39/AW39,"-")</f>
        <v>-</v>
      </c>
      <c r="BA39" s="109"/>
      <c r="BB39" s="110" t="str">
        <f>IFERROR(BA39/AW39,"-")</f>
        <v>-</v>
      </c>
      <c r="BC39" s="111"/>
      <c r="BD39" s="111"/>
      <c r="BE39" s="111"/>
      <c r="BF39" s="112">
        <v>1</v>
      </c>
      <c r="BG39" s="113">
        <f>IF(Q39=0,"",IF(BF39=0,"",(BF39/Q39)))</f>
        <v>0.33333333333333</v>
      </c>
      <c r="BH39" s="112">
        <v>1</v>
      </c>
      <c r="BI39" s="114">
        <f>IFERROR(BH39/BF39,"-")</f>
        <v>1</v>
      </c>
      <c r="BJ39" s="115">
        <v>1000</v>
      </c>
      <c r="BK39" s="116">
        <f>IFERROR(BJ39/BF39,"-")</f>
        <v>1000</v>
      </c>
      <c r="BL39" s="117">
        <v>1</v>
      </c>
      <c r="BM39" s="117"/>
      <c r="BN39" s="117"/>
      <c r="BO39" s="119">
        <v>1</v>
      </c>
      <c r="BP39" s="120">
        <f>IF(Q39=0,"",IF(BO39=0,"",(BO39/Q39)))</f>
        <v>0.33333333333333</v>
      </c>
      <c r="BQ39" s="121"/>
      <c r="BR39" s="122">
        <f>IFERROR(BQ39/BO39,"-")</f>
        <v>0</v>
      </c>
      <c r="BS39" s="123"/>
      <c r="BT39" s="124">
        <f>IFERROR(BS39/BO39,"-")</f>
        <v>0</v>
      </c>
      <c r="BU39" s="125"/>
      <c r="BV39" s="125"/>
      <c r="BW39" s="125"/>
      <c r="BX39" s="126">
        <v>1</v>
      </c>
      <c r="BY39" s="127">
        <f>IF(Q39=0,"",IF(BX39=0,"",(BX39/Q39)))</f>
        <v>0.33333333333333</v>
      </c>
      <c r="BZ39" s="128"/>
      <c r="CA39" s="129">
        <f>IFERROR(BZ39/BX39,"-")</f>
        <v>0</v>
      </c>
      <c r="CB39" s="130"/>
      <c r="CC39" s="131">
        <f>IFERROR(CB39/BX39,"-")</f>
        <v>0</v>
      </c>
      <c r="CD39" s="132"/>
      <c r="CE39" s="132"/>
      <c r="CF39" s="132"/>
      <c r="CG39" s="133"/>
      <c r="CH39" s="134">
        <f>IF(Q39=0,"",IF(CG39=0,"",(CG39/Q39)))</f>
        <v>0</v>
      </c>
      <c r="CI39" s="135"/>
      <c r="CJ39" s="136" t="str">
        <f>IFERROR(CI39/CG39,"-")</f>
        <v>-</v>
      </c>
      <c r="CK39" s="137"/>
      <c r="CL39" s="138" t="str">
        <f>IFERROR(CK39/CG39,"-")</f>
        <v>-</v>
      </c>
      <c r="CM39" s="139"/>
      <c r="CN39" s="139"/>
      <c r="CO39" s="139"/>
      <c r="CP39" s="140">
        <v>1</v>
      </c>
      <c r="CQ39" s="141">
        <v>1000</v>
      </c>
      <c r="CR39" s="141">
        <v>1000</v>
      </c>
      <c r="CS39" s="141"/>
      <c r="CT39" s="142" t="str">
        <f>IF(AND(CR39=0,CS39=0),"",IF(AND(CR39&lt;=100000,CS39&lt;=100000),"",IF(CR39/CQ39&gt;0.7,"男高",IF(CS39/CQ39&gt;0.7,"女高",""))))</f>
        <v/>
      </c>
    </row>
    <row r="40" spans="1:99">
      <c r="A40" s="79"/>
      <c r="B40" s="189" t="s">
        <v>158</v>
      </c>
      <c r="C40" s="189" t="s">
        <v>58</v>
      </c>
      <c r="D40" s="189"/>
      <c r="E40" s="189" t="s">
        <v>131</v>
      </c>
      <c r="F40" s="189" t="s">
        <v>132</v>
      </c>
      <c r="G40" s="189" t="s">
        <v>82</v>
      </c>
      <c r="H40" s="89"/>
      <c r="I40" s="89" t="s">
        <v>120</v>
      </c>
      <c r="J40" s="89" t="s">
        <v>133</v>
      </c>
      <c r="K40" s="181"/>
      <c r="L40" s="80">
        <v>3</v>
      </c>
      <c r="M40" s="80">
        <v>0</v>
      </c>
      <c r="N40" s="80">
        <v>32</v>
      </c>
      <c r="O40" s="91">
        <v>1</v>
      </c>
      <c r="P40" s="92">
        <v>0</v>
      </c>
      <c r="Q40" s="93">
        <f>O40+P40</f>
        <v>1</v>
      </c>
      <c r="R40" s="81">
        <f>IFERROR(Q40/N40,"-")</f>
        <v>0.03125</v>
      </c>
      <c r="S40" s="80">
        <v>0</v>
      </c>
      <c r="T40" s="80">
        <v>1</v>
      </c>
      <c r="U40" s="81">
        <f>IFERROR(T40/(Q40),"-")</f>
        <v>1</v>
      </c>
      <c r="V40" s="82"/>
      <c r="W40" s="83">
        <v>0</v>
      </c>
      <c r="X40" s="81">
        <f>IF(Q40=0,"-",W40/Q40)</f>
        <v>0</v>
      </c>
      <c r="Y40" s="186">
        <v>0</v>
      </c>
      <c r="Z40" s="187">
        <f>IFERROR(Y40/Q40,"-")</f>
        <v>0</v>
      </c>
      <c r="AA40" s="187" t="str">
        <f>IFERROR(Y40/W40,"-")</f>
        <v>-</v>
      </c>
      <c r="AB40" s="181"/>
      <c r="AC40" s="85"/>
      <c r="AD40" s="78"/>
      <c r="AE40" s="94"/>
      <c r="AF40" s="95">
        <f>IF(Q40=0,"",IF(AE40=0,"",(AE40/Q40)))</f>
        <v>0</v>
      </c>
      <c r="AG40" s="94"/>
      <c r="AH40" s="96" t="str">
        <f>IFERROR(AG40/AE40,"-")</f>
        <v>-</v>
      </c>
      <c r="AI40" s="97"/>
      <c r="AJ40" s="98" t="str">
        <f>IFERROR(AI40/AE40,"-")</f>
        <v>-</v>
      </c>
      <c r="AK40" s="99"/>
      <c r="AL40" s="99"/>
      <c r="AM40" s="99"/>
      <c r="AN40" s="100"/>
      <c r="AO40" s="101">
        <f>IF(Q40=0,"",IF(AN40=0,"",(AN40/Q40)))</f>
        <v>0</v>
      </c>
      <c r="AP40" s="100"/>
      <c r="AQ40" s="102" t="str">
        <f>IFERROR(AP40/AN40,"-")</f>
        <v>-</v>
      </c>
      <c r="AR40" s="103"/>
      <c r="AS40" s="104" t="str">
        <f>IFERROR(AR40/AN40,"-")</f>
        <v>-</v>
      </c>
      <c r="AT40" s="105"/>
      <c r="AU40" s="105"/>
      <c r="AV40" s="105"/>
      <c r="AW40" s="106"/>
      <c r="AX40" s="107">
        <f>IF(Q40=0,"",IF(AW40=0,"",(AW40/Q40)))</f>
        <v>0</v>
      </c>
      <c r="AY40" s="106"/>
      <c r="AZ40" s="108" t="str">
        <f>IFERROR(AY40/AW40,"-")</f>
        <v>-</v>
      </c>
      <c r="BA40" s="109"/>
      <c r="BB40" s="110" t="str">
        <f>IFERROR(BA40/AW40,"-")</f>
        <v>-</v>
      </c>
      <c r="BC40" s="111"/>
      <c r="BD40" s="111"/>
      <c r="BE40" s="111"/>
      <c r="BF40" s="112"/>
      <c r="BG40" s="113">
        <f>IF(Q40=0,"",IF(BF40=0,"",(BF40/Q40)))</f>
        <v>0</v>
      </c>
      <c r="BH40" s="112"/>
      <c r="BI40" s="114" t="str">
        <f>IFERROR(BH40/BF40,"-")</f>
        <v>-</v>
      </c>
      <c r="BJ40" s="115"/>
      <c r="BK40" s="116" t="str">
        <f>IFERROR(BJ40/BF40,"-")</f>
        <v>-</v>
      </c>
      <c r="BL40" s="117"/>
      <c r="BM40" s="117"/>
      <c r="BN40" s="117"/>
      <c r="BO40" s="119">
        <v>1</v>
      </c>
      <c r="BP40" s="120">
        <f>IF(Q40=0,"",IF(BO40=0,"",(BO40/Q40)))</f>
        <v>1</v>
      </c>
      <c r="BQ40" s="121"/>
      <c r="BR40" s="122">
        <f>IFERROR(BQ40/BO40,"-")</f>
        <v>0</v>
      </c>
      <c r="BS40" s="123"/>
      <c r="BT40" s="124">
        <f>IFERROR(BS40/BO40,"-")</f>
        <v>0</v>
      </c>
      <c r="BU40" s="125"/>
      <c r="BV40" s="125"/>
      <c r="BW40" s="125"/>
      <c r="BX40" s="126"/>
      <c r="BY40" s="127">
        <f>IF(Q40=0,"",IF(BX40=0,"",(BX40/Q40)))</f>
        <v>0</v>
      </c>
      <c r="BZ40" s="128"/>
      <c r="CA40" s="129" t="str">
        <f>IFERROR(BZ40/BX40,"-")</f>
        <v>-</v>
      </c>
      <c r="CB40" s="130"/>
      <c r="CC40" s="131" t="str">
        <f>IFERROR(CB40/BX40,"-")</f>
        <v>-</v>
      </c>
      <c r="CD40" s="132"/>
      <c r="CE40" s="132"/>
      <c r="CF40" s="132"/>
      <c r="CG40" s="133"/>
      <c r="CH40" s="134">
        <f>IF(Q40=0,"",IF(CG40=0,"",(CG40/Q40)))</f>
        <v>0</v>
      </c>
      <c r="CI40" s="135"/>
      <c r="CJ40" s="136" t="str">
        <f>IFERROR(CI40/CG40,"-")</f>
        <v>-</v>
      </c>
      <c r="CK40" s="137"/>
      <c r="CL40" s="138" t="str">
        <f>IFERROR(CK40/CG40,"-")</f>
        <v>-</v>
      </c>
      <c r="CM40" s="139"/>
      <c r="CN40" s="139"/>
      <c r="CO40" s="139"/>
      <c r="CP40" s="140">
        <v>0</v>
      </c>
      <c r="CQ40" s="141">
        <v>0</v>
      </c>
      <c r="CR40" s="141"/>
      <c r="CS40" s="141"/>
      <c r="CT40" s="142" t="str">
        <f>IF(AND(CR40=0,CS40=0),"",IF(AND(CR40&lt;=100000,CS40&lt;=100000),"",IF(CR40/CQ40&gt;0.7,"男高",IF(CS40/CQ40&gt;0.7,"女高",""))))</f>
        <v/>
      </c>
    </row>
    <row r="41" spans="1:99">
      <c r="A41" s="79"/>
      <c r="B41" s="189" t="s">
        <v>159</v>
      </c>
      <c r="C41" s="189" t="s">
        <v>58</v>
      </c>
      <c r="D41" s="189"/>
      <c r="E41" s="189" t="s">
        <v>149</v>
      </c>
      <c r="F41" s="189" t="s">
        <v>150</v>
      </c>
      <c r="G41" s="189" t="s">
        <v>61</v>
      </c>
      <c r="H41" s="89"/>
      <c r="I41" s="89" t="s">
        <v>120</v>
      </c>
      <c r="J41" s="89" t="s">
        <v>137</v>
      </c>
      <c r="K41" s="181"/>
      <c r="L41" s="80">
        <v>2</v>
      </c>
      <c r="M41" s="80">
        <v>0</v>
      </c>
      <c r="N41" s="80">
        <v>21</v>
      </c>
      <c r="O41" s="91">
        <v>1</v>
      </c>
      <c r="P41" s="92">
        <v>0</v>
      </c>
      <c r="Q41" s="93">
        <f>O41+P41</f>
        <v>1</v>
      </c>
      <c r="R41" s="81">
        <f>IFERROR(Q41/N41,"-")</f>
        <v>0.047619047619048</v>
      </c>
      <c r="S41" s="80">
        <v>0</v>
      </c>
      <c r="T41" s="80">
        <v>0</v>
      </c>
      <c r="U41" s="81">
        <f>IFERROR(T41/(Q41),"-")</f>
        <v>0</v>
      </c>
      <c r="V41" s="82"/>
      <c r="W41" s="83">
        <v>0</v>
      </c>
      <c r="X41" s="81">
        <f>IF(Q41=0,"-",W41/Q41)</f>
        <v>0</v>
      </c>
      <c r="Y41" s="186">
        <v>0</v>
      </c>
      <c r="Z41" s="187">
        <f>IFERROR(Y41/Q41,"-")</f>
        <v>0</v>
      </c>
      <c r="AA41" s="187" t="str">
        <f>IFERROR(Y41/W41,"-")</f>
        <v>-</v>
      </c>
      <c r="AB41" s="181"/>
      <c r="AC41" s="85"/>
      <c r="AD41" s="78"/>
      <c r="AE41" s="94"/>
      <c r="AF41" s="95">
        <f>IF(Q41=0,"",IF(AE41=0,"",(AE41/Q41)))</f>
        <v>0</v>
      </c>
      <c r="AG41" s="94"/>
      <c r="AH41" s="96" t="str">
        <f>IFERROR(AG41/AE41,"-")</f>
        <v>-</v>
      </c>
      <c r="AI41" s="97"/>
      <c r="AJ41" s="98" t="str">
        <f>IFERROR(AI41/AE41,"-")</f>
        <v>-</v>
      </c>
      <c r="AK41" s="99"/>
      <c r="AL41" s="99"/>
      <c r="AM41" s="99"/>
      <c r="AN41" s="100"/>
      <c r="AO41" s="101">
        <f>IF(Q41=0,"",IF(AN41=0,"",(AN41/Q41)))</f>
        <v>0</v>
      </c>
      <c r="AP41" s="100"/>
      <c r="AQ41" s="102" t="str">
        <f>IFERROR(AP41/AN41,"-")</f>
        <v>-</v>
      </c>
      <c r="AR41" s="103"/>
      <c r="AS41" s="104" t="str">
        <f>IFERROR(AR41/AN41,"-")</f>
        <v>-</v>
      </c>
      <c r="AT41" s="105"/>
      <c r="AU41" s="105"/>
      <c r="AV41" s="105"/>
      <c r="AW41" s="106">
        <v>1</v>
      </c>
      <c r="AX41" s="107">
        <f>IF(Q41=0,"",IF(AW41=0,"",(AW41/Q41)))</f>
        <v>1</v>
      </c>
      <c r="AY41" s="106"/>
      <c r="AZ41" s="108">
        <f>IFERROR(AY41/AW41,"-")</f>
        <v>0</v>
      </c>
      <c r="BA41" s="109"/>
      <c r="BB41" s="110">
        <f>IFERROR(BA41/AW41,"-")</f>
        <v>0</v>
      </c>
      <c r="BC41" s="111"/>
      <c r="BD41" s="111"/>
      <c r="BE41" s="111"/>
      <c r="BF41" s="112"/>
      <c r="BG41" s="113">
        <f>IF(Q41=0,"",IF(BF41=0,"",(BF41/Q41)))</f>
        <v>0</v>
      </c>
      <c r="BH41" s="112"/>
      <c r="BI41" s="114" t="str">
        <f>IFERROR(BH41/BF41,"-")</f>
        <v>-</v>
      </c>
      <c r="BJ41" s="115"/>
      <c r="BK41" s="116" t="str">
        <f>IFERROR(BJ41/BF41,"-")</f>
        <v>-</v>
      </c>
      <c r="BL41" s="117"/>
      <c r="BM41" s="117"/>
      <c r="BN41" s="117"/>
      <c r="BO41" s="119"/>
      <c r="BP41" s="120">
        <f>IF(Q41=0,"",IF(BO41=0,"",(BO41/Q41)))</f>
        <v>0</v>
      </c>
      <c r="BQ41" s="121"/>
      <c r="BR41" s="122" t="str">
        <f>IFERROR(BQ41/BO41,"-")</f>
        <v>-</v>
      </c>
      <c r="BS41" s="123"/>
      <c r="BT41" s="124" t="str">
        <f>IFERROR(BS41/BO41,"-")</f>
        <v>-</v>
      </c>
      <c r="BU41" s="125"/>
      <c r="BV41" s="125"/>
      <c r="BW41" s="125"/>
      <c r="BX41" s="126"/>
      <c r="BY41" s="127">
        <f>IF(Q41=0,"",IF(BX41=0,"",(BX41/Q41)))</f>
        <v>0</v>
      </c>
      <c r="BZ41" s="128"/>
      <c r="CA41" s="129" t="str">
        <f>IFERROR(BZ41/BX41,"-")</f>
        <v>-</v>
      </c>
      <c r="CB41" s="130"/>
      <c r="CC41" s="131" t="str">
        <f>IFERROR(CB41/BX41,"-")</f>
        <v>-</v>
      </c>
      <c r="CD41" s="132"/>
      <c r="CE41" s="132"/>
      <c r="CF41" s="132"/>
      <c r="CG41" s="133"/>
      <c r="CH41" s="134">
        <f>IF(Q41=0,"",IF(CG41=0,"",(CG41/Q41)))</f>
        <v>0</v>
      </c>
      <c r="CI41" s="135"/>
      <c r="CJ41" s="136" t="str">
        <f>IFERROR(CI41/CG41,"-")</f>
        <v>-</v>
      </c>
      <c r="CK41" s="137"/>
      <c r="CL41" s="138" t="str">
        <f>IFERROR(CK41/CG41,"-")</f>
        <v>-</v>
      </c>
      <c r="CM41" s="139"/>
      <c r="CN41" s="139"/>
      <c r="CO41" s="139"/>
      <c r="CP41" s="140">
        <v>0</v>
      </c>
      <c r="CQ41" s="141">
        <v>0</v>
      </c>
      <c r="CR41" s="141"/>
      <c r="CS41" s="141"/>
      <c r="CT41" s="142" t="str">
        <f>IF(AND(CR41=0,CS41=0),"",IF(AND(CR41&lt;=100000,CS41&lt;=100000),"",IF(CR41/CQ41&gt;0.7,"男高",IF(CS41/CQ41&gt;0.7,"女高",""))))</f>
        <v/>
      </c>
    </row>
    <row r="42" spans="1:99">
      <c r="A42" s="79"/>
      <c r="B42" s="189" t="s">
        <v>160</v>
      </c>
      <c r="C42" s="189" t="s">
        <v>58</v>
      </c>
      <c r="D42" s="189"/>
      <c r="E42" s="189" t="s">
        <v>85</v>
      </c>
      <c r="F42" s="189" t="s">
        <v>85</v>
      </c>
      <c r="G42" s="189" t="s">
        <v>66</v>
      </c>
      <c r="H42" s="89"/>
      <c r="I42" s="89"/>
      <c r="J42" s="89"/>
      <c r="K42" s="181"/>
      <c r="L42" s="80">
        <v>23</v>
      </c>
      <c r="M42" s="80">
        <v>12</v>
      </c>
      <c r="N42" s="80">
        <v>0</v>
      </c>
      <c r="O42" s="91">
        <v>0</v>
      </c>
      <c r="P42" s="92">
        <v>0</v>
      </c>
      <c r="Q42" s="93">
        <f>O42+P42</f>
        <v>0</v>
      </c>
      <c r="R42" s="81" t="str">
        <f>IFERROR(Q42/N42,"-")</f>
        <v>-</v>
      </c>
      <c r="S42" s="80">
        <v>0</v>
      </c>
      <c r="T42" s="80">
        <v>0</v>
      </c>
      <c r="U42" s="81" t="str">
        <f>IFERROR(T42/(Q42),"-")</f>
        <v>-</v>
      </c>
      <c r="V42" s="82"/>
      <c r="W42" s="83">
        <v>0</v>
      </c>
      <c r="X42" s="81" t="str">
        <f>IF(Q42=0,"-",W42/Q42)</f>
        <v>-</v>
      </c>
      <c r="Y42" s="186">
        <v>0</v>
      </c>
      <c r="Z42" s="187" t="str">
        <f>IFERROR(Y42/Q42,"-")</f>
        <v>-</v>
      </c>
      <c r="AA42" s="187" t="str">
        <f>IFERROR(Y42/W42,"-")</f>
        <v>-</v>
      </c>
      <c r="AB42" s="181"/>
      <c r="AC42" s="85"/>
      <c r="AD42" s="78"/>
      <c r="AE42" s="94"/>
      <c r="AF42" s="95" t="str">
        <f>IF(Q42=0,"",IF(AE42=0,"",(AE42/Q42)))</f>
        <v/>
      </c>
      <c r="AG42" s="94"/>
      <c r="AH42" s="96" t="str">
        <f>IFERROR(AG42/AE42,"-")</f>
        <v>-</v>
      </c>
      <c r="AI42" s="97"/>
      <c r="AJ42" s="98" t="str">
        <f>IFERROR(AI42/AE42,"-")</f>
        <v>-</v>
      </c>
      <c r="AK42" s="99"/>
      <c r="AL42" s="99"/>
      <c r="AM42" s="99"/>
      <c r="AN42" s="100"/>
      <c r="AO42" s="101" t="str">
        <f>IF(Q42=0,"",IF(AN42=0,"",(AN42/Q42)))</f>
        <v/>
      </c>
      <c r="AP42" s="100"/>
      <c r="AQ42" s="102" t="str">
        <f>IFERROR(AP42/AN42,"-")</f>
        <v>-</v>
      </c>
      <c r="AR42" s="103"/>
      <c r="AS42" s="104" t="str">
        <f>IFERROR(AR42/AN42,"-")</f>
        <v>-</v>
      </c>
      <c r="AT42" s="105"/>
      <c r="AU42" s="105"/>
      <c r="AV42" s="105"/>
      <c r="AW42" s="106"/>
      <c r="AX42" s="107" t="str">
        <f>IF(Q42=0,"",IF(AW42=0,"",(AW42/Q42)))</f>
        <v/>
      </c>
      <c r="AY42" s="106"/>
      <c r="AZ42" s="108" t="str">
        <f>IFERROR(AY42/AW42,"-")</f>
        <v>-</v>
      </c>
      <c r="BA42" s="109"/>
      <c r="BB42" s="110" t="str">
        <f>IFERROR(BA42/AW42,"-")</f>
        <v>-</v>
      </c>
      <c r="BC42" s="111"/>
      <c r="BD42" s="111"/>
      <c r="BE42" s="111"/>
      <c r="BF42" s="112"/>
      <c r="BG42" s="113" t="str">
        <f>IF(Q42=0,"",IF(BF42=0,"",(BF42/Q42)))</f>
        <v/>
      </c>
      <c r="BH42" s="112"/>
      <c r="BI42" s="114" t="str">
        <f>IFERROR(BH42/BF42,"-")</f>
        <v>-</v>
      </c>
      <c r="BJ42" s="115"/>
      <c r="BK42" s="116" t="str">
        <f>IFERROR(BJ42/BF42,"-")</f>
        <v>-</v>
      </c>
      <c r="BL42" s="117"/>
      <c r="BM42" s="117"/>
      <c r="BN42" s="117"/>
      <c r="BO42" s="119"/>
      <c r="BP42" s="120" t="str">
        <f>IF(Q42=0,"",IF(BO42=0,"",(BO42/Q42)))</f>
        <v/>
      </c>
      <c r="BQ42" s="121"/>
      <c r="BR42" s="122" t="str">
        <f>IFERROR(BQ42/BO42,"-")</f>
        <v>-</v>
      </c>
      <c r="BS42" s="123"/>
      <c r="BT42" s="124" t="str">
        <f>IFERROR(BS42/BO42,"-")</f>
        <v>-</v>
      </c>
      <c r="BU42" s="125"/>
      <c r="BV42" s="125"/>
      <c r="BW42" s="125"/>
      <c r="BX42" s="126"/>
      <c r="BY42" s="127" t="str">
        <f>IF(Q42=0,"",IF(BX42=0,"",(BX42/Q42)))</f>
        <v/>
      </c>
      <c r="BZ42" s="128"/>
      <c r="CA42" s="129" t="str">
        <f>IFERROR(BZ42/BX42,"-")</f>
        <v>-</v>
      </c>
      <c r="CB42" s="130"/>
      <c r="CC42" s="131" t="str">
        <f>IFERROR(CB42/BX42,"-")</f>
        <v>-</v>
      </c>
      <c r="CD42" s="132"/>
      <c r="CE42" s="132"/>
      <c r="CF42" s="132"/>
      <c r="CG42" s="133"/>
      <c r="CH42" s="134" t="str">
        <f>IF(Q42=0,"",IF(CG42=0,"",(CG42/Q42)))</f>
        <v/>
      </c>
      <c r="CI42" s="135"/>
      <c r="CJ42" s="136" t="str">
        <f>IFERROR(CI42/CG42,"-")</f>
        <v>-</v>
      </c>
      <c r="CK42" s="137"/>
      <c r="CL42" s="138" t="str">
        <f>IFERROR(CK42/CG42,"-")</f>
        <v>-</v>
      </c>
      <c r="CM42" s="139"/>
      <c r="CN42" s="139"/>
      <c r="CO42" s="139"/>
      <c r="CP42" s="140">
        <v>0</v>
      </c>
      <c r="CQ42" s="141">
        <v>0</v>
      </c>
      <c r="CR42" s="141"/>
      <c r="CS42" s="141"/>
      <c r="CT42" s="142" t="str">
        <f>IF(AND(CR42=0,CS42=0),"",IF(AND(CR42&lt;=100000,CS42&lt;=100000),"",IF(CR42/CQ42&gt;0.7,"男高",IF(CS42/CQ42&gt;0.7,"女高",""))))</f>
        <v/>
      </c>
    </row>
    <row r="43" spans="1:99">
      <c r="A43" s="79"/>
      <c r="B43" s="189" t="s">
        <v>161</v>
      </c>
      <c r="C43" s="189" t="s">
        <v>58</v>
      </c>
      <c r="D43" s="189"/>
      <c r="E43" s="189" t="s">
        <v>153</v>
      </c>
      <c r="F43" s="189" t="s">
        <v>154</v>
      </c>
      <c r="G43" s="189" t="s">
        <v>61</v>
      </c>
      <c r="H43" s="89" t="s">
        <v>162</v>
      </c>
      <c r="I43" s="89" t="s">
        <v>120</v>
      </c>
      <c r="J43" s="89" t="s">
        <v>121</v>
      </c>
      <c r="K43" s="181"/>
      <c r="L43" s="80">
        <v>2</v>
      </c>
      <c r="M43" s="80">
        <v>0</v>
      </c>
      <c r="N43" s="80">
        <v>12</v>
      </c>
      <c r="O43" s="91">
        <v>1</v>
      </c>
      <c r="P43" s="92">
        <v>0</v>
      </c>
      <c r="Q43" s="93">
        <f>O43+P43</f>
        <v>1</v>
      </c>
      <c r="R43" s="81">
        <f>IFERROR(Q43/N43,"-")</f>
        <v>0.083333333333333</v>
      </c>
      <c r="S43" s="80">
        <v>0</v>
      </c>
      <c r="T43" s="80">
        <v>0</v>
      </c>
      <c r="U43" s="81">
        <f>IFERROR(T43/(Q43),"-")</f>
        <v>0</v>
      </c>
      <c r="V43" s="82"/>
      <c r="W43" s="83">
        <v>0</v>
      </c>
      <c r="X43" s="81">
        <f>IF(Q43=0,"-",W43/Q43)</f>
        <v>0</v>
      </c>
      <c r="Y43" s="186">
        <v>0</v>
      </c>
      <c r="Z43" s="187">
        <f>IFERROR(Y43/Q43,"-")</f>
        <v>0</v>
      </c>
      <c r="AA43" s="187" t="str">
        <f>IFERROR(Y43/W43,"-")</f>
        <v>-</v>
      </c>
      <c r="AB43" s="181"/>
      <c r="AC43" s="85"/>
      <c r="AD43" s="78"/>
      <c r="AE43" s="94"/>
      <c r="AF43" s="95">
        <f>IF(Q43=0,"",IF(AE43=0,"",(AE43/Q43)))</f>
        <v>0</v>
      </c>
      <c r="AG43" s="94"/>
      <c r="AH43" s="96" t="str">
        <f>IFERROR(AG43/AE43,"-")</f>
        <v>-</v>
      </c>
      <c r="AI43" s="97"/>
      <c r="AJ43" s="98" t="str">
        <f>IFERROR(AI43/AE43,"-")</f>
        <v>-</v>
      </c>
      <c r="AK43" s="99"/>
      <c r="AL43" s="99"/>
      <c r="AM43" s="99"/>
      <c r="AN43" s="100"/>
      <c r="AO43" s="101">
        <f>IF(Q43=0,"",IF(AN43=0,"",(AN43/Q43)))</f>
        <v>0</v>
      </c>
      <c r="AP43" s="100"/>
      <c r="AQ43" s="102" t="str">
        <f>IFERROR(AP43/AN43,"-")</f>
        <v>-</v>
      </c>
      <c r="AR43" s="103"/>
      <c r="AS43" s="104" t="str">
        <f>IFERROR(AR43/AN43,"-")</f>
        <v>-</v>
      </c>
      <c r="AT43" s="105"/>
      <c r="AU43" s="105"/>
      <c r="AV43" s="105"/>
      <c r="AW43" s="106"/>
      <c r="AX43" s="107">
        <f>IF(Q43=0,"",IF(AW43=0,"",(AW43/Q43)))</f>
        <v>0</v>
      </c>
      <c r="AY43" s="106"/>
      <c r="AZ43" s="108" t="str">
        <f>IFERROR(AY43/AW43,"-")</f>
        <v>-</v>
      </c>
      <c r="BA43" s="109"/>
      <c r="BB43" s="110" t="str">
        <f>IFERROR(BA43/AW43,"-")</f>
        <v>-</v>
      </c>
      <c r="BC43" s="111"/>
      <c r="BD43" s="111"/>
      <c r="BE43" s="111"/>
      <c r="BF43" s="112"/>
      <c r="BG43" s="113">
        <f>IF(Q43=0,"",IF(BF43=0,"",(BF43/Q43)))</f>
        <v>0</v>
      </c>
      <c r="BH43" s="112"/>
      <c r="BI43" s="114" t="str">
        <f>IFERROR(BH43/BF43,"-")</f>
        <v>-</v>
      </c>
      <c r="BJ43" s="115"/>
      <c r="BK43" s="116" t="str">
        <f>IFERROR(BJ43/BF43,"-")</f>
        <v>-</v>
      </c>
      <c r="BL43" s="117"/>
      <c r="BM43" s="117"/>
      <c r="BN43" s="117"/>
      <c r="BO43" s="119"/>
      <c r="BP43" s="120">
        <f>IF(Q43=0,"",IF(BO43=0,"",(BO43/Q43)))</f>
        <v>0</v>
      </c>
      <c r="BQ43" s="121"/>
      <c r="BR43" s="122" t="str">
        <f>IFERROR(BQ43/BO43,"-")</f>
        <v>-</v>
      </c>
      <c r="BS43" s="123"/>
      <c r="BT43" s="124" t="str">
        <f>IFERROR(BS43/BO43,"-")</f>
        <v>-</v>
      </c>
      <c r="BU43" s="125"/>
      <c r="BV43" s="125"/>
      <c r="BW43" s="125"/>
      <c r="BX43" s="126">
        <v>1</v>
      </c>
      <c r="BY43" s="127">
        <f>IF(Q43=0,"",IF(BX43=0,"",(BX43/Q43)))</f>
        <v>1</v>
      </c>
      <c r="BZ43" s="128"/>
      <c r="CA43" s="129">
        <f>IFERROR(BZ43/BX43,"-")</f>
        <v>0</v>
      </c>
      <c r="CB43" s="130"/>
      <c r="CC43" s="131">
        <f>IFERROR(CB43/BX43,"-")</f>
        <v>0</v>
      </c>
      <c r="CD43" s="132"/>
      <c r="CE43" s="132"/>
      <c r="CF43" s="132"/>
      <c r="CG43" s="133"/>
      <c r="CH43" s="134">
        <f>IF(Q43=0,"",IF(CG43=0,"",(CG43/Q43)))</f>
        <v>0</v>
      </c>
      <c r="CI43" s="135"/>
      <c r="CJ43" s="136" t="str">
        <f>IFERROR(CI43/CG43,"-")</f>
        <v>-</v>
      </c>
      <c r="CK43" s="137"/>
      <c r="CL43" s="138" t="str">
        <f>IFERROR(CK43/CG43,"-")</f>
        <v>-</v>
      </c>
      <c r="CM43" s="139"/>
      <c r="CN43" s="139"/>
      <c r="CO43" s="139"/>
      <c r="CP43" s="140">
        <v>0</v>
      </c>
      <c r="CQ43" s="141">
        <v>0</v>
      </c>
      <c r="CR43" s="141"/>
      <c r="CS43" s="141"/>
      <c r="CT43" s="142" t="str">
        <f>IF(AND(CR43=0,CS43=0),"",IF(AND(CR43&lt;=100000,CS43&lt;=100000),"",IF(CR43/CQ43&gt;0.7,"男高",IF(CS43/CQ43&gt;0.7,"女高",""))))</f>
        <v/>
      </c>
    </row>
    <row r="44" spans="1:99">
      <c r="A44" s="79"/>
      <c r="B44" s="189" t="s">
        <v>163</v>
      </c>
      <c r="C44" s="189" t="s">
        <v>58</v>
      </c>
      <c r="D44" s="189"/>
      <c r="E44" s="189" t="s">
        <v>142</v>
      </c>
      <c r="F44" s="189" t="s">
        <v>143</v>
      </c>
      <c r="G44" s="189" t="s">
        <v>78</v>
      </c>
      <c r="H44" s="89"/>
      <c r="I44" s="89" t="s">
        <v>120</v>
      </c>
      <c r="J44" s="89" t="s">
        <v>125</v>
      </c>
      <c r="K44" s="181"/>
      <c r="L44" s="80">
        <v>1</v>
      </c>
      <c r="M44" s="80">
        <v>0</v>
      </c>
      <c r="N44" s="80">
        <v>3</v>
      </c>
      <c r="O44" s="91">
        <v>0</v>
      </c>
      <c r="P44" s="92">
        <v>0</v>
      </c>
      <c r="Q44" s="93">
        <f>O44+P44</f>
        <v>0</v>
      </c>
      <c r="R44" s="81">
        <f>IFERROR(Q44/N44,"-")</f>
        <v>0</v>
      </c>
      <c r="S44" s="80">
        <v>0</v>
      </c>
      <c r="T44" s="80">
        <v>0</v>
      </c>
      <c r="U44" s="81" t="str">
        <f>IFERROR(T44/(Q44),"-")</f>
        <v>-</v>
      </c>
      <c r="V44" s="82"/>
      <c r="W44" s="83">
        <v>0</v>
      </c>
      <c r="X44" s="81" t="str">
        <f>IF(Q44=0,"-",W44/Q44)</f>
        <v>-</v>
      </c>
      <c r="Y44" s="186">
        <v>0</v>
      </c>
      <c r="Z44" s="187" t="str">
        <f>IFERROR(Y44/Q44,"-")</f>
        <v>-</v>
      </c>
      <c r="AA44" s="187" t="str">
        <f>IFERROR(Y44/W44,"-")</f>
        <v>-</v>
      </c>
      <c r="AB44" s="181"/>
      <c r="AC44" s="85"/>
      <c r="AD44" s="78"/>
      <c r="AE44" s="94"/>
      <c r="AF44" s="95" t="str">
        <f>IF(Q44=0,"",IF(AE44=0,"",(AE44/Q44)))</f>
        <v/>
      </c>
      <c r="AG44" s="94"/>
      <c r="AH44" s="96" t="str">
        <f>IFERROR(AG44/AE44,"-")</f>
        <v>-</v>
      </c>
      <c r="AI44" s="97"/>
      <c r="AJ44" s="98" t="str">
        <f>IFERROR(AI44/AE44,"-")</f>
        <v>-</v>
      </c>
      <c r="AK44" s="99"/>
      <c r="AL44" s="99"/>
      <c r="AM44" s="99"/>
      <c r="AN44" s="100"/>
      <c r="AO44" s="101" t="str">
        <f>IF(Q44=0,"",IF(AN44=0,"",(AN44/Q44)))</f>
        <v/>
      </c>
      <c r="AP44" s="100"/>
      <c r="AQ44" s="102" t="str">
        <f>IFERROR(AP44/AN44,"-")</f>
        <v>-</v>
      </c>
      <c r="AR44" s="103"/>
      <c r="AS44" s="104" t="str">
        <f>IFERROR(AR44/AN44,"-")</f>
        <v>-</v>
      </c>
      <c r="AT44" s="105"/>
      <c r="AU44" s="105"/>
      <c r="AV44" s="105"/>
      <c r="AW44" s="106"/>
      <c r="AX44" s="107" t="str">
        <f>IF(Q44=0,"",IF(AW44=0,"",(AW44/Q44)))</f>
        <v/>
      </c>
      <c r="AY44" s="106"/>
      <c r="AZ44" s="108" t="str">
        <f>IFERROR(AY44/AW44,"-")</f>
        <v>-</v>
      </c>
      <c r="BA44" s="109"/>
      <c r="BB44" s="110" t="str">
        <f>IFERROR(BA44/AW44,"-")</f>
        <v>-</v>
      </c>
      <c r="BC44" s="111"/>
      <c r="BD44" s="111"/>
      <c r="BE44" s="111"/>
      <c r="BF44" s="112"/>
      <c r="BG44" s="113" t="str">
        <f>IF(Q44=0,"",IF(BF44=0,"",(BF44/Q44)))</f>
        <v/>
      </c>
      <c r="BH44" s="112"/>
      <c r="BI44" s="114" t="str">
        <f>IFERROR(BH44/BF44,"-")</f>
        <v>-</v>
      </c>
      <c r="BJ44" s="115"/>
      <c r="BK44" s="116" t="str">
        <f>IFERROR(BJ44/BF44,"-")</f>
        <v>-</v>
      </c>
      <c r="BL44" s="117"/>
      <c r="BM44" s="117"/>
      <c r="BN44" s="117"/>
      <c r="BO44" s="119"/>
      <c r="BP44" s="120" t="str">
        <f>IF(Q44=0,"",IF(BO44=0,"",(BO44/Q44)))</f>
        <v/>
      </c>
      <c r="BQ44" s="121"/>
      <c r="BR44" s="122" t="str">
        <f>IFERROR(BQ44/BO44,"-")</f>
        <v>-</v>
      </c>
      <c r="BS44" s="123"/>
      <c r="BT44" s="124" t="str">
        <f>IFERROR(BS44/BO44,"-")</f>
        <v>-</v>
      </c>
      <c r="BU44" s="125"/>
      <c r="BV44" s="125"/>
      <c r="BW44" s="125"/>
      <c r="BX44" s="126"/>
      <c r="BY44" s="127" t="str">
        <f>IF(Q44=0,"",IF(BX44=0,"",(BX44/Q44)))</f>
        <v/>
      </c>
      <c r="BZ44" s="128"/>
      <c r="CA44" s="129" t="str">
        <f>IFERROR(BZ44/BX44,"-")</f>
        <v>-</v>
      </c>
      <c r="CB44" s="130"/>
      <c r="CC44" s="131" t="str">
        <f>IFERROR(CB44/BX44,"-")</f>
        <v>-</v>
      </c>
      <c r="CD44" s="132"/>
      <c r="CE44" s="132"/>
      <c r="CF44" s="132"/>
      <c r="CG44" s="133"/>
      <c r="CH44" s="134" t="str">
        <f>IF(Q44=0,"",IF(CG44=0,"",(CG44/Q44)))</f>
        <v/>
      </c>
      <c r="CI44" s="135"/>
      <c r="CJ44" s="136" t="str">
        <f>IFERROR(CI44/CG44,"-")</f>
        <v>-</v>
      </c>
      <c r="CK44" s="137"/>
      <c r="CL44" s="138" t="str">
        <f>IFERROR(CK44/CG44,"-")</f>
        <v>-</v>
      </c>
      <c r="CM44" s="139"/>
      <c r="CN44" s="139"/>
      <c r="CO44" s="139"/>
      <c r="CP44" s="140">
        <v>0</v>
      </c>
      <c r="CQ44" s="141">
        <v>0</v>
      </c>
      <c r="CR44" s="141"/>
      <c r="CS44" s="141"/>
      <c r="CT44" s="142" t="str">
        <f>IF(AND(CR44=0,CS44=0),"",IF(AND(CR44&lt;=100000,CS44&lt;=100000),"",IF(CR44/CQ44&gt;0.7,"男高",IF(CS44/CQ44&gt;0.7,"女高",""))))</f>
        <v/>
      </c>
    </row>
    <row r="45" spans="1:99">
      <c r="A45" s="79"/>
      <c r="B45" s="189" t="s">
        <v>164</v>
      </c>
      <c r="C45" s="189" t="s">
        <v>58</v>
      </c>
      <c r="D45" s="189"/>
      <c r="E45" s="189" t="s">
        <v>145</v>
      </c>
      <c r="F45" s="189" t="s">
        <v>146</v>
      </c>
      <c r="G45" s="189" t="s">
        <v>97</v>
      </c>
      <c r="H45" s="89"/>
      <c r="I45" s="89" t="s">
        <v>120</v>
      </c>
      <c r="J45" s="89" t="s">
        <v>129</v>
      </c>
      <c r="K45" s="181"/>
      <c r="L45" s="80">
        <v>1</v>
      </c>
      <c r="M45" s="80">
        <v>0</v>
      </c>
      <c r="N45" s="80">
        <v>9</v>
      </c>
      <c r="O45" s="91">
        <v>0</v>
      </c>
      <c r="P45" s="92">
        <v>0</v>
      </c>
      <c r="Q45" s="93">
        <f>O45+P45</f>
        <v>0</v>
      </c>
      <c r="R45" s="81">
        <f>IFERROR(Q45/N45,"-")</f>
        <v>0</v>
      </c>
      <c r="S45" s="80">
        <v>0</v>
      </c>
      <c r="T45" s="80">
        <v>0</v>
      </c>
      <c r="U45" s="81" t="str">
        <f>IFERROR(T45/(Q45),"-")</f>
        <v>-</v>
      </c>
      <c r="V45" s="82"/>
      <c r="W45" s="83">
        <v>0</v>
      </c>
      <c r="X45" s="81" t="str">
        <f>IF(Q45=0,"-",W45/Q45)</f>
        <v>-</v>
      </c>
      <c r="Y45" s="186">
        <v>0</v>
      </c>
      <c r="Z45" s="187" t="str">
        <f>IFERROR(Y45/Q45,"-")</f>
        <v>-</v>
      </c>
      <c r="AA45" s="187" t="str">
        <f>IFERROR(Y45/W45,"-")</f>
        <v>-</v>
      </c>
      <c r="AB45" s="181"/>
      <c r="AC45" s="85"/>
      <c r="AD45" s="78"/>
      <c r="AE45" s="94"/>
      <c r="AF45" s="95" t="str">
        <f>IF(Q45=0,"",IF(AE45=0,"",(AE45/Q45)))</f>
        <v/>
      </c>
      <c r="AG45" s="94"/>
      <c r="AH45" s="96" t="str">
        <f>IFERROR(AG45/AE45,"-")</f>
        <v>-</v>
      </c>
      <c r="AI45" s="97"/>
      <c r="AJ45" s="98" t="str">
        <f>IFERROR(AI45/AE45,"-")</f>
        <v>-</v>
      </c>
      <c r="AK45" s="99"/>
      <c r="AL45" s="99"/>
      <c r="AM45" s="99"/>
      <c r="AN45" s="100"/>
      <c r="AO45" s="101" t="str">
        <f>IF(Q45=0,"",IF(AN45=0,"",(AN45/Q45)))</f>
        <v/>
      </c>
      <c r="AP45" s="100"/>
      <c r="AQ45" s="102" t="str">
        <f>IFERROR(AP45/AN45,"-")</f>
        <v>-</v>
      </c>
      <c r="AR45" s="103"/>
      <c r="AS45" s="104" t="str">
        <f>IFERROR(AR45/AN45,"-")</f>
        <v>-</v>
      </c>
      <c r="AT45" s="105"/>
      <c r="AU45" s="105"/>
      <c r="AV45" s="105"/>
      <c r="AW45" s="106"/>
      <c r="AX45" s="107" t="str">
        <f>IF(Q45=0,"",IF(AW45=0,"",(AW45/Q45)))</f>
        <v/>
      </c>
      <c r="AY45" s="106"/>
      <c r="AZ45" s="108" t="str">
        <f>IFERROR(AY45/AW45,"-")</f>
        <v>-</v>
      </c>
      <c r="BA45" s="109"/>
      <c r="BB45" s="110" t="str">
        <f>IFERROR(BA45/AW45,"-")</f>
        <v>-</v>
      </c>
      <c r="BC45" s="111"/>
      <c r="BD45" s="111"/>
      <c r="BE45" s="111"/>
      <c r="BF45" s="112"/>
      <c r="BG45" s="113" t="str">
        <f>IF(Q45=0,"",IF(BF45=0,"",(BF45/Q45)))</f>
        <v/>
      </c>
      <c r="BH45" s="112"/>
      <c r="BI45" s="114" t="str">
        <f>IFERROR(BH45/BF45,"-")</f>
        <v>-</v>
      </c>
      <c r="BJ45" s="115"/>
      <c r="BK45" s="116" t="str">
        <f>IFERROR(BJ45/BF45,"-")</f>
        <v>-</v>
      </c>
      <c r="BL45" s="117"/>
      <c r="BM45" s="117"/>
      <c r="BN45" s="117"/>
      <c r="BO45" s="119"/>
      <c r="BP45" s="120" t="str">
        <f>IF(Q45=0,"",IF(BO45=0,"",(BO45/Q45)))</f>
        <v/>
      </c>
      <c r="BQ45" s="121"/>
      <c r="BR45" s="122" t="str">
        <f>IFERROR(BQ45/BO45,"-")</f>
        <v>-</v>
      </c>
      <c r="BS45" s="123"/>
      <c r="BT45" s="124" t="str">
        <f>IFERROR(BS45/BO45,"-")</f>
        <v>-</v>
      </c>
      <c r="BU45" s="125"/>
      <c r="BV45" s="125"/>
      <c r="BW45" s="125"/>
      <c r="BX45" s="126"/>
      <c r="BY45" s="127" t="str">
        <f>IF(Q45=0,"",IF(BX45=0,"",(BX45/Q45)))</f>
        <v/>
      </c>
      <c r="BZ45" s="128"/>
      <c r="CA45" s="129" t="str">
        <f>IFERROR(BZ45/BX45,"-")</f>
        <v>-</v>
      </c>
      <c r="CB45" s="130"/>
      <c r="CC45" s="131" t="str">
        <f>IFERROR(CB45/BX45,"-")</f>
        <v>-</v>
      </c>
      <c r="CD45" s="132"/>
      <c r="CE45" s="132"/>
      <c r="CF45" s="132"/>
      <c r="CG45" s="133"/>
      <c r="CH45" s="134" t="str">
        <f>IF(Q45=0,"",IF(CG45=0,"",(CG45/Q45)))</f>
        <v/>
      </c>
      <c r="CI45" s="135"/>
      <c r="CJ45" s="136" t="str">
        <f>IFERROR(CI45/CG45,"-")</f>
        <v>-</v>
      </c>
      <c r="CK45" s="137"/>
      <c r="CL45" s="138" t="str">
        <f>IFERROR(CK45/CG45,"-")</f>
        <v>-</v>
      </c>
      <c r="CM45" s="139"/>
      <c r="CN45" s="139"/>
      <c r="CO45" s="139"/>
      <c r="CP45" s="140">
        <v>0</v>
      </c>
      <c r="CQ45" s="141">
        <v>0</v>
      </c>
      <c r="CR45" s="141"/>
      <c r="CS45" s="141"/>
      <c r="CT45" s="142" t="str">
        <f>IF(AND(CR45=0,CS45=0),"",IF(AND(CR45&lt;=100000,CS45&lt;=100000),"",IF(CR45/CQ45&gt;0.7,"男高",IF(CS45/CQ45&gt;0.7,"女高",""))))</f>
        <v/>
      </c>
    </row>
    <row r="46" spans="1:99">
      <c r="A46" s="79"/>
      <c r="B46" s="189" t="s">
        <v>165</v>
      </c>
      <c r="C46" s="189" t="s">
        <v>58</v>
      </c>
      <c r="D46" s="189"/>
      <c r="E46" s="189" t="s">
        <v>131</v>
      </c>
      <c r="F46" s="189" t="s">
        <v>132</v>
      </c>
      <c r="G46" s="189" t="s">
        <v>82</v>
      </c>
      <c r="H46" s="89"/>
      <c r="I46" s="89" t="s">
        <v>120</v>
      </c>
      <c r="J46" s="89" t="s">
        <v>133</v>
      </c>
      <c r="K46" s="181"/>
      <c r="L46" s="80">
        <v>2</v>
      </c>
      <c r="M46" s="80">
        <v>0</v>
      </c>
      <c r="N46" s="80">
        <v>11</v>
      </c>
      <c r="O46" s="91">
        <v>1</v>
      </c>
      <c r="P46" s="92">
        <v>0</v>
      </c>
      <c r="Q46" s="93">
        <f>O46+P46</f>
        <v>1</v>
      </c>
      <c r="R46" s="81">
        <f>IFERROR(Q46/N46,"-")</f>
        <v>0.090909090909091</v>
      </c>
      <c r="S46" s="80">
        <v>0</v>
      </c>
      <c r="T46" s="80">
        <v>0</v>
      </c>
      <c r="U46" s="81">
        <f>IFERROR(T46/(Q46),"-")</f>
        <v>0</v>
      </c>
      <c r="V46" s="82"/>
      <c r="W46" s="83">
        <v>0</v>
      </c>
      <c r="X46" s="81">
        <f>IF(Q46=0,"-",W46/Q46)</f>
        <v>0</v>
      </c>
      <c r="Y46" s="186">
        <v>0</v>
      </c>
      <c r="Z46" s="187">
        <f>IFERROR(Y46/Q46,"-")</f>
        <v>0</v>
      </c>
      <c r="AA46" s="187" t="str">
        <f>IFERROR(Y46/W46,"-")</f>
        <v>-</v>
      </c>
      <c r="AB46" s="181"/>
      <c r="AC46" s="85"/>
      <c r="AD46" s="78"/>
      <c r="AE46" s="94"/>
      <c r="AF46" s="95">
        <f>IF(Q46=0,"",IF(AE46=0,"",(AE46/Q46)))</f>
        <v>0</v>
      </c>
      <c r="AG46" s="94"/>
      <c r="AH46" s="96" t="str">
        <f>IFERROR(AG46/AE46,"-")</f>
        <v>-</v>
      </c>
      <c r="AI46" s="97"/>
      <c r="AJ46" s="98" t="str">
        <f>IFERROR(AI46/AE46,"-")</f>
        <v>-</v>
      </c>
      <c r="AK46" s="99"/>
      <c r="AL46" s="99"/>
      <c r="AM46" s="99"/>
      <c r="AN46" s="100">
        <v>1</v>
      </c>
      <c r="AO46" s="101">
        <f>IF(Q46=0,"",IF(AN46=0,"",(AN46/Q46)))</f>
        <v>1</v>
      </c>
      <c r="AP46" s="100"/>
      <c r="AQ46" s="102">
        <f>IFERROR(AP46/AN46,"-")</f>
        <v>0</v>
      </c>
      <c r="AR46" s="103"/>
      <c r="AS46" s="104">
        <f>IFERROR(AR46/AN46,"-")</f>
        <v>0</v>
      </c>
      <c r="AT46" s="105"/>
      <c r="AU46" s="105"/>
      <c r="AV46" s="105"/>
      <c r="AW46" s="106"/>
      <c r="AX46" s="107">
        <f>IF(Q46=0,"",IF(AW46=0,"",(AW46/Q46)))</f>
        <v>0</v>
      </c>
      <c r="AY46" s="106"/>
      <c r="AZ46" s="108" t="str">
        <f>IFERROR(AY46/AW46,"-")</f>
        <v>-</v>
      </c>
      <c r="BA46" s="109"/>
      <c r="BB46" s="110" t="str">
        <f>IFERROR(BA46/AW46,"-")</f>
        <v>-</v>
      </c>
      <c r="BC46" s="111"/>
      <c r="BD46" s="111"/>
      <c r="BE46" s="111"/>
      <c r="BF46" s="112"/>
      <c r="BG46" s="113">
        <f>IF(Q46=0,"",IF(BF46=0,"",(BF46/Q46)))</f>
        <v>0</v>
      </c>
      <c r="BH46" s="112"/>
      <c r="BI46" s="114" t="str">
        <f>IFERROR(BH46/BF46,"-")</f>
        <v>-</v>
      </c>
      <c r="BJ46" s="115"/>
      <c r="BK46" s="116" t="str">
        <f>IFERROR(BJ46/BF46,"-")</f>
        <v>-</v>
      </c>
      <c r="BL46" s="117"/>
      <c r="BM46" s="117"/>
      <c r="BN46" s="117"/>
      <c r="BO46" s="119"/>
      <c r="BP46" s="120">
        <f>IF(Q46=0,"",IF(BO46=0,"",(BO46/Q46)))</f>
        <v>0</v>
      </c>
      <c r="BQ46" s="121"/>
      <c r="BR46" s="122" t="str">
        <f>IFERROR(BQ46/BO46,"-")</f>
        <v>-</v>
      </c>
      <c r="BS46" s="123"/>
      <c r="BT46" s="124" t="str">
        <f>IFERROR(BS46/BO46,"-")</f>
        <v>-</v>
      </c>
      <c r="BU46" s="125"/>
      <c r="BV46" s="125"/>
      <c r="BW46" s="125"/>
      <c r="BX46" s="126"/>
      <c r="BY46" s="127">
        <f>IF(Q46=0,"",IF(BX46=0,"",(BX46/Q46)))</f>
        <v>0</v>
      </c>
      <c r="BZ46" s="128"/>
      <c r="CA46" s="129" t="str">
        <f>IFERROR(BZ46/BX46,"-")</f>
        <v>-</v>
      </c>
      <c r="CB46" s="130"/>
      <c r="CC46" s="131" t="str">
        <f>IFERROR(CB46/BX46,"-")</f>
        <v>-</v>
      </c>
      <c r="CD46" s="132"/>
      <c r="CE46" s="132"/>
      <c r="CF46" s="132"/>
      <c r="CG46" s="133"/>
      <c r="CH46" s="134">
        <f>IF(Q46=0,"",IF(CG46=0,"",(CG46/Q46)))</f>
        <v>0</v>
      </c>
      <c r="CI46" s="135"/>
      <c r="CJ46" s="136" t="str">
        <f>IFERROR(CI46/CG46,"-")</f>
        <v>-</v>
      </c>
      <c r="CK46" s="137"/>
      <c r="CL46" s="138" t="str">
        <f>IFERROR(CK46/CG46,"-")</f>
        <v>-</v>
      </c>
      <c r="CM46" s="139"/>
      <c r="CN46" s="139"/>
      <c r="CO46" s="139"/>
      <c r="CP46" s="140">
        <v>0</v>
      </c>
      <c r="CQ46" s="141">
        <v>0</v>
      </c>
      <c r="CR46" s="141"/>
      <c r="CS46" s="141"/>
      <c r="CT46" s="142" t="str">
        <f>IF(AND(CR46=0,CS46=0),"",IF(AND(CR46&lt;=100000,CS46&lt;=100000),"",IF(CR46/CQ46&gt;0.7,"男高",IF(CS46/CQ46&gt;0.7,"女高",""))))</f>
        <v/>
      </c>
    </row>
    <row r="47" spans="1:99">
      <c r="A47" s="79"/>
      <c r="B47" s="189" t="s">
        <v>166</v>
      </c>
      <c r="C47" s="189" t="s">
        <v>58</v>
      </c>
      <c r="D47" s="189"/>
      <c r="E47" s="189" t="s">
        <v>135</v>
      </c>
      <c r="F47" s="189" t="s">
        <v>136</v>
      </c>
      <c r="G47" s="189" t="s">
        <v>61</v>
      </c>
      <c r="H47" s="89"/>
      <c r="I47" s="89" t="s">
        <v>120</v>
      </c>
      <c r="J47" s="89" t="s">
        <v>137</v>
      </c>
      <c r="K47" s="181"/>
      <c r="L47" s="80">
        <v>4</v>
      </c>
      <c r="M47" s="80">
        <v>0</v>
      </c>
      <c r="N47" s="80">
        <v>16</v>
      </c>
      <c r="O47" s="91">
        <v>2</v>
      </c>
      <c r="P47" s="92">
        <v>0</v>
      </c>
      <c r="Q47" s="93">
        <f>O47+P47</f>
        <v>2</v>
      </c>
      <c r="R47" s="81">
        <f>IFERROR(Q47/N47,"-")</f>
        <v>0.125</v>
      </c>
      <c r="S47" s="80">
        <v>0</v>
      </c>
      <c r="T47" s="80">
        <v>1</v>
      </c>
      <c r="U47" s="81">
        <f>IFERROR(T47/(Q47),"-")</f>
        <v>0.5</v>
      </c>
      <c r="V47" s="82"/>
      <c r="W47" s="83">
        <v>0</v>
      </c>
      <c r="X47" s="81">
        <f>IF(Q47=0,"-",W47/Q47)</f>
        <v>0</v>
      </c>
      <c r="Y47" s="186">
        <v>0</v>
      </c>
      <c r="Z47" s="187">
        <f>IFERROR(Y47/Q47,"-")</f>
        <v>0</v>
      </c>
      <c r="AA47" s="187" t="str">
        <f>IFERROR(Y47/W47,"-")</f>
        <v>-</v>
      </c>
      <c r="AB47" s="181"/>
      <c r="AC47" s="85"/>
      <c r="AD47" s="78"/>
      <c r="AE47" s="94"/>
      <c r="AF47" s="95">
        <f>IF(Q47=0,"",IF(AE47=0,"",(AE47/Q47)))</f>
        <v>0</v>
      </c>
      <c r="AG47" s="94"/>
      <c r="AH47" s="96" t="str">
        <f>IFERROR(AG47/AE47,"-")</f>
        <v>-</v>
      </c>
      <c r="AI47" s="97"/>
      <c r="AJ47" s="98" t="str">
        <f>IFERROR(AI47/AE47,"-")</f>
        <v>-</v>
      </c>
      <c r="AK47" s="99"/>
      <c r="AL47" s="99"/>
      <c r="AM47" s="99"/>
      <c r="AN47" s="100"/>
      <c r="AO47" s="101">
        <f>IF(Q47=0,"",IF(AN47=0,"",(AN47/Q47)))</f>
        <v>0</v>
      </c>
      <c r="AP47" s="100"/>
      <c r="AQ47" s="102" t="str">
        <f>IFERROR(AP47/AN47,"-")</f>
        <v>-</v>
      </c>
      <c r="AR47" s="103"/>
      <c r="AS47" s="104" t="str">
        <f>IFERROR(AR47/AN47,"-")</f>
        <v>-</v>
      </c>
      <c r="AT47" s="105"/>
      <c r="AU47" s="105"/>
      <c r="AV47" s="105"/>
      <c r="AW47" s="106"/>
      <c r="AX47" s="107">
        <f>IF(Q47=0,"",IF(AW47=0,"",(AW47/Q47)))</f>
        <v>0</v>
      </c>
      <c r="AY47" s="106"/>
      <c r="AZ47" s="108" t="str">
        <f>IFERROR(AY47/AW47,"-")</f>
        <v>-</v>
      </c>
      <c r="BA47" s="109"/>
      <c r="BB47" s="110" t="str">
        <f>IFERROR(BA47/AW47,"-")</f>
        <v>-</v>
      </c>
      <c r="BC47" s="111"/>
      <c r="BD47" s="111"/>
      <c r="BE47" s="111"/>
      <c r="BF47" s="112"/>
      <c r="BG47" s="113">
        <f>IF(Q47=0,"",IF(BF47=0,"",(BF47/Q47)))</f>
        <v>0</v>
      </c>
      <c r="BH47" s="112"/>
      <c r="BI47" s="114" t="str">
        <f>IFERROR(BH47/BF47,"-")</f>
        <v>-</v>
      </c>
      <c r="BJ47" s="115"/>
      <c r="BK47" s="116" t="str">
        <f>IFERROR(BJ47/BF47,"-")</f>
        <v>-</v>
      </c>
      <c r="BL47" s="117"/>
      <c r="BM47" s="117"/>
      <c r="BN47" s="117"/>
      <c r="BO47" s="119">
        <v>2</v>
      </c>
      <c r="BP47" s="120">
        <f>IF(Q47=0,"",IF(BO47=0,"",(BO47/Q47)))</f>
        <v>1</v>
      </c>
      <c r="BQ47" s="121"/>
      <c r="BR47" s="122">
        <f>IFERROR(BQ47/BO47,"-")</f>
        <v>0</v>
      </c>
      <c r="BS47" s="123"/>
      <c r="BT47" s="124">
        <f>IFERROR(BS47/BO47,"-")</f>
        <v>0</v>
      </c>
      <c r="BU47" s="125"/>
      <c r="BV47" s="125"/>
      <c r="BW47" s="125"/>
      <c r="BX47" s="126"/>
      <c r="BY47" s="127">
        <f>IF(Q47=0,"",IF(BX47=0,"",(BX47/Q47)))</f>
        <v>0</v>
      </c>
      <c r="BZ47" s="128"/>
      <c r="CA47" s="129" t="str">
        <f>IFERROR(BZ47/BX47,"-")</f>
        <v>-</v>
      </c>
      <c r="CB47" s="130"/>
      <c r="CC47" s="131" t="str">
        <f>IFERROR(CB47/BX47,"-")</f>
        <v>-</v>
      </c>
      <c r="CD47" s="132"/>
      <c r="CE47" s="132"/>
      <c r="CF47" s="132"/>
      <c r="CG47" s="133"/>
      <c r="CH47" s="134">
        <f>IF(Q47=0,"",IF(CG47=0,"",(CG47/Q47)))</f>
        <v>0</v>
      </c>
      <c r="CI47" s="135"/>
      <c r="CJ47" s="136" t="str">
        <f>IFERROR(CI47/CG47,"-")</f>
        <v>-</v>
      </c>
      <c r="CK47" s="137"/>
      <c r="CL47" s="138" t="str">
        <f>IFERROR(CK47/CG47,"-")</f>
        <v>-</v>
      </c>
      <c r="CM47" s="139"/>
      <c r="CN47" s="139"/>
      <c r="CO47" s="139"/>
      <c r="CP47" s="140">
        <v>0</v>
      </c>
      <c r="CQ47" s="141">
        <v>0</v>
      </c>
      <c r="CR47" s="141"/>
      <c r="CS47" s="141"/>
      <c r="CT47" s="142" t="str">
        <f>IF(AND(CR47=0,CS47=0),"",IF(AND(CR47&lt;=100000,CS47&lt;=100000),"",IF(CR47/CQ47&gt;0.7,"男高",IF(CS47/CQ47&gt;0.7,"女高",""))))</f>
        <v/>
      </c>
    </row>
    <row r="48" spans="1:99">
      <c r="A48" s="79"/>
      <c r="B48" s="189" t="s">
        <v>167</v>
      </c>
      <c r="C48" s="189" t="s">
        <v>58</v>
      </c>
      <c r="D48" s="189"/>
      <c r="E48" s="189" t="s">
        <v>85</v>
      </c>
      <c r="F48" s="189" t="s">
        <v>85</v>
      </c>
      <c r="G48" s="189" t="s">
        <v>66</v>
      </c>
      <c r="H48" s="89"/>
      <c r="I48" s="89"/>
      <c r="J48" s="89"/>
      <c r="K48" s="181"/>
      <c r="L48" s="80">
        <v>27</v>
      </c>
      <c r="M48" s="80">
        <v>13</v>
      </c>
      <c r="N48" s="80">
        <v>22</v>
      </c>
      <c r="O48" s="91">
        <v>3</v>
      </c>
      <c r="P48" s="92">
        <v>0</v>
      </c>
      <c r="Q48" s="93">
        <f>O48+P48</f>
        <v>3</v>
      </c>
      <c r="R48" s="81">
        <f>IFERROR(Q48/N48,"-")</f>
        <v>0.13636363636364</v>
      </c>
      <c r="S48" s="80">
        <v>1</v>
      </c>
      <c r="T48" s="80">
        <v>0</v>
      </c>
      <c r="U48" s="81">
        <f>IFERROR(T48/(Q48),"-")</f>
        <v>0</v>
      </c>
      <c r="V48" s="82"/>
      <c r="W48" s="83">
        <v>1</v>
      </c>
      <c r="X48" s="81">
        <f>IF(Q48=0,"-",W48/Q48)</f>
        <v>0.33333333333333</v>
      </c>
      <c r="Y48" s="186">
        <v>6000</v>
      </c>
      <c r="Z48" s="187">
        <f>IFERROR(Y48/Q48,"-")</f>
        <v>2000</v>
      </c>
      <c r="AA48" s="187">
        <f>IFERROR(Y48/W48,"-")</f>
        <v>6000</v>
      </c>
      <c r="AB48" s="181"/>
      <c r="AC48" s="85"/>
      <c r="AD48" s="78"/>
      <c r="AE48" s="94"/>
      <c r="AF48" s="95">
        <f>IF(Q48=0,"",IF(AE48=0,"",(AE48/Q48)))</f>
        <v>0</v>
      </c>
      <c r="AG48" s="94"/>
      <c r="AH48" s="96" t="str">
        <f>IFERROR(AG48/AE48,"-")</f>
        <v>-</v>
      </c>
      <c r="AI48" s="97"/>
      <c r="AJ48" s="98" t="str">
        <f>IFERROR(AI48/AE48,"-")</f>
        <v>-</v>
      </c>
      <c r="AK48" s="99"/>
      <c r="AL48" s="99"/>
      <c r="AM48" s="99"/>
      <c r="AN48" s="100"/>
      <c r="AO48" s="101">
        <f>IF(Q48=0,"",IF(AN48=0,"",(AN48/Q48)))</f>
        <v>0</v>
      </c>
      <c r="AP48" s="100"/>
      <c r="AQ48" s="102" t="str">
        <f>IFERROR(AP48/AN48,"-")</f>
        <v>-</v>
      </c>
      <c r="AR48" s="103"/>
      <c r="AS48" s="104" t="str">
        <f>IFERROR(AR48/AN48,"-")</f>
        <v>-</v>
      </c>
      <c r="AT48" s="105"/>
      <c r="AU48" s="105"/>
      <c r="AV48" s="105"/>
      <c r="AW48" s="106"/>
      <c r="AX48" s="107">
        <f>IF(Q48=0,"",IF(AW48=0,"",(AW48/Q48)))</f>
        <v>0</v>
      </c>
      <c r="AY48" s="106"/>
      <c r="AZ48" s="108" t="str">
        <f>IFERROR(AY48/AW48,"-")</f>
        <v>-</v>
      </c>
      <c r="BA48" s="109"/>
      <c r="BB48" s="110" t="str">
        <f>IFERROR(BA48/AW48,"-")</f>
        <v>-</v>
      </c>
      <c r="BC48" s="111"/>
      <c r="BD48" s="111"/>
      <c r="BE48" s="111"/>
      <c r="BF48" s="112"/>
      <c r="BG48" s="113">
        <f>IF(Q48=0,"",IF(BF48=0,"",(BF48/Q48)))</f>
        <v>0</v>
      </c>
      <c r="BH48" s="112"/>
      <c r="BI48" s="114" t="str">
        <f>IFERROR(BH48/BF48,"-")</f>
        <v>-</v>
      </c>
      <c r="BJ48" s="115"/>
      <c r="BK48" s="116" t="str">
        <f>IFERROR(BJ48/BF48,"-")</f>
        <v>-</v>
      </c>
      <c r="BL48" s="117"/>
      <c r="BM48" s="117"/>
      <c r="BN48" s="117"/>
      <c r="BO48" s="119">
        <v>1</v>
      </c>
      <c r="BP48" s="120">
        <f>IF(Q48=0,"",IF(BO48=0,"",(BO48/Q48)))</f>
        <v>0.33333333333333</v>
      </c>
      <c r="BQ48" s="121"/>
      <c r="BR48" s="122">
        <f>IFERROR(BQ48/BO48,"-")</f>
        <v>0</v>
      </c>
      <c r="BS48" s="123"/>
      <c r="BT48" s="124">
        <f>IFERROR(BS48/BO48,"-")</f>
        <v>0</v>
      </c>
      <c r="BU48" s="125"/>
      <c r="BV48" s="125"/>
      <c r="BW48" s="125"/>
      <c r="BX48" s="126">
        <v>1</v>
      </c>
      <c r="BY48" s="127">
        <f>IF(Q48=0,"",IF(BX48=0,"",(BX48/Q48)))</f>
        <v>0.33333333333333</v>
      </c>
      <c r="BZ48" s="128"/>
      <c r="CA48" s="129">
        <f>IFERROR(BZ48/BX48,"-")</f>
        <v>0</v>
      </c>
      <c r="CB48" s="130"/>
      <c r="CC48" s="131">
        <f>IFERROR(CB48/BX48,"-")</f>
        <v>0</v>
      </c>
      <c r="CD48" s="132"/>
      <c r="CE48" s="132"/>
      <c r="CF48" s="132"/>
      <c r="CG48" s="133">
        <v>1</v>
      </c>
      <c r="CH48" s="134">
        <f>IF(Q48=0,"",IF(CG48=0,"",(CG48/Q48)))</f>
        <v>0.33333333333333</v>
      </c>
      <c r="CI48" s="135">
        <v>1</v>
      </c>
      <c r="CJ48" s="136">
        <f>IFERROR(CI48/CG48,"-")</f>
        <v>1</v>
      </c>
      <c r="CK48" s="137">
        <v>6000</v>
      </c>
      <c r="CL48" s="138">
        <f>IFERROR(CK48/CG48,"-")</f>
        <v>6000</v>
      </c>
      <c r="CM48" s="139">
        <v>1</v>
      </c>
      <c r="CN48" s="139"/>
      <c r="CO48" s="139"/>
      <c r="CP48" s="140">
        <v>1</v>
      </c>
      <c r="CQ48" s="141">
        <v>6000</v>
      </c>
      <c r="CR48" s="141">
        <v>6000</v>
      </c>
      <c r="CS48" s="141"/>
      <c r="CT48" s="142" t="str">
        <f>IF(AND(CR48=0,CS48=0),"",IF(AND(CR48&lt;=100000,CS48&lt;=100000),"",IF(CR48/CQ48&gt;0.7,"男高",IF(CS48/CQ48&gt;0.7,"女高",""))))</f>
        <v/>
      </c>
    </row>
    <row r="49" spans="1:99">
      <c r="A49" s="30"/>
      <c r="B49" s="86"/>
      <c r="C49" s="86"/>
      <c r="D49" s="87"/>
      <c r="E49" s="87"/>
      <c r="F49" s="87"/>
      <c r="G49" s="88"/>
      <c r="H49" s="89"/>
      <c r="I49" s="89"/>
      <c r="J49" s="89"/>
      <c r="K49" s="182"/>
      <c r="L49" s="34"/>
      <c r="M49" s="34"/>
      <c r="N49" s="31"/>
      <c r="O49" s="23"/>
      <c r="P49" s="23"/>
      <c r="Q49" s="23"/>
      <c r="R49" s="32"/>
      <c r="S49" s="32"/>
      <c r="T49" s="23"/>
      <c r="U49" s="32"/>
      <c r="V49" s="25"/>
      <c r="W49" s="25"/>
      <c r="X49" s="25"/>
      <c r="Y49" s="188"/>
      <c r="Z49" s="188"/>
      <c r="AA49" s="188"/>
      <c r="AB49" s="188"/>
      <c r="AC49" s="33"/>
      <c r="AD49" s="58"/>
      <c r="AE49" s="62"/>
      <c r="AF49" s="63"/>
      <c r="AG49" s="62"/>
      <c r="AH49" s="66"/>
      <c r="AI49" s="67"/>
      <c r="AJ49" s="68"/>
      <c r="AK49" s="69"/>
      <c r="AL49" s="69"/>
      <c r="AM49" s="69"/>
      <c r="AN49" s="62"/>
      <c r="AO49" s="63"/>
      <c r="AP49" s="62"/>
      <c r="AQ49" s="66"/>
      <c r="AR49" s="67"/>
      <c r="AS49" s="68"/>
      <c r="AT49" s="69"/>
      <c r="AU49" s="69"/>
      <c r="AV49" s="69"/>
      <c r="AW49" s="62"/>
      <c r="AX49" s="63"/>
      <c r="AY49" s="62"/>
      <c r="AZ49" s="66"/>
      <c r="BA49" s="67"/>
      <c r="BB49" s="68"/>
      <c r="BC49" s="69"/>
      <c r="BD49" s="69"/>
      <c r="BE49" s="69"/>
      <c r="BF49" s="62"/>
      <c r="BG49" s="63"/>
      <c r="BH49" s="62"/>
      <c r="BI49" s="66"/>
      <c r="BJ49" s="67"/>
      <c r="BK49" s="68"/>
      <c r="BL49" s="69"/>
      <c r="BM49" s="69"/>
      <c r="BN49" s="69"/>
      <c r="BO49" s="64"/>
      <c r="BP49" s="65"/>
      <c r="BQ49" s="62"/>
      <c r="BR49" s="66"/>
      <c r="BS49" s="67"/>
      <c r="BT49" s="68"/>
      <c r="BU49" s="69"/>
      <c r="BV49" s="69"/>
      <c r="BW49" s="69"/>
      <c r="BX49" s="64"/>
      <c r="BY49" s="65"/>
      <c r="BZ49" s="62"/>
      <c r="CA49" s="66"/>
      <c r="CB49" s="67"/>
      <c r="CC49" s="68"/>
      <c r="CD49" s="69"/>
      <c r="CE49" s="69"/>
      <c r="CF49" s="69"/>
      <c r="CG49" s="64"/>
      <c r="CH49" s="65"/>
      <c r="CI49" s="62"/>
      <c r="CJ49" s="66"/>
      <c r="CK49" s="67"/>
      <c r="CL49" s="68"/>
      <c r="CM49" s="69"/>
      <c r="CN49" s="69"/>
      <c r="CO49" s="69"/>
      <c r="CP49" s="70"/>
      <c r="CQ49" s="67"/>
      <c r="CR49" s="67"/>
      <c r="CS49" s="67"/>
      <c r="CT49" s="71"/>
    </row>
    <row r="50" spans="1:99">
      <c r="A50" s="30"/>
      <c r="B50" s="37"/>
      <c r="C50" s="37"/>
      <c r="D50" s="21"/>
      <c r="E50" s="21"/>
      <c r="F50" s="21"/>
      <c r="G50" s="22"/>
      <c r="H50" s="36"/>
      <c r="I50" s="36"/>
      <c r="J50" s="74"/>
      <c r="K50" s="183"/>
      <c r="L50" s="34"/>
      <c r="M50" s="34"/>
      <c r="N50" s="31"/>
      <c r="O50" s="23"/>
      <c r="P50" s="23"/>
      <c r="Q50" s="23"/>
      <c r="R50" s="32"/>
      <c r="S50" s="32"/>
      <c r="T50" s="23"/>
      <c r="U50" s="32"/>
      <c r="V50" s="25"/>
      <c r="W50" s="25"/>
      <c r="X50" s="25"/>
      <c r="Y50" s="188"/>
      <c r="Z50" s="188"/>
      <c r="AA50" s="188"/>
      <c r="AB50" s="188"/>
      <c r="AC50" s="33"/>
      <c r="AD50" s="60"/>
      <c r="AE50" s="62"/>
      <c r="AF50" s="63"/>
      <c r="AG50" s="62"/>
      <c r="AH50" s="66"/>
      <c r="AI50" s="67"/>
      <c r="AJ50" s="68"/>
      <c r="AK50" s="69"/>
      <c r="AL50" s="69"/>
      <c r="AM50" s="69"/>
      <c r="AN50" s="62"/>
      <c r="AO50" s="63"/>
      <c r="AP50" s="62"/>
      <c r="AQ50" s="66"/>
      <c r="AR50" s="67"/>
      <c r="AS50" s="68"/>
      <c r="AT50" s="69"/>
      <c r="AU50" s="69"/>
      <c r="AV50" s="69"/>
      <c r="AW50" s="62"/>
      <c r="AX50" s="63"/>
      <c r="AY50" s="62"/>
      <c r="AZ50" s="66"/>
      <c r="BA50" s="67"/>
      <c r="BB50" s="68"/>
      <c r="BC50" s="69"/>
      <c r="BD50" s="69"/>
      <c r="BE50" s="69"/>
      <c r="BF50" s="62"/>
      <c r="BG50" s="63"/>
      <c r="BH50" s="62"/>
      <c r="BI50" s="66"/>
      <c r="BJ50" s="67"/>
      <c r="BK50" s="68"/>
      <c r="BL50" s="69"/>
      <c r="BM50" s="69"/>
      <c r="BN50" s="69"/>
      <c r="BO50" s="64"/>
      <c r="BP50" s="65"/>
      <c r="BQ50" s="62"/>
      <c r="BR50" s="66"/>
      <c r="BS50" s="67"/>
      <c r="BT50" s="68"/>
      <c r="BU50" s="69"/>
      <c r="BV50" s="69"/>
      <c r="BW50" s="69"/>
      <c r="BX50" s="64"/>
      <c r="BY50" s="65"/>
      <c r="BZ50" s="62"/>
      <c r="CA50" s="66"/>
      <c r="CB50" s="67"/>
      <c r="CC50" s="68"/>
      <c r="CD50" s="69"/>
      <c r="CE50" s="69"/>
      <c r="CF50" s="69"/>
      <c r="CG50" s="64"/>
      <c r="CH50" s="65"/>
      <c r="CI50" s="62"/>
      <c r="CJ50" s="66"/>
      <c r="CK50" s="67"/>
      <c r="CL50" s="68"/>
      <c r="CM50" s="69"/>
      <c r="CN50" s="69"/>
      <c r="CO50" s="69"/>
      <c r="CP50" s="70"/>
      <c r="CQ50" s="67"/>
      <c r="CR50" s="67"/>
      <c r="CS50" s="67"/>
      <c r="CT50" s="71"/>
    </row>
    <row r="51" spans="1:99">
      <c r="A51" s="19">
        <f>AC51</f>
        <v>0.46618575293057</v>
      </c>
      <c r="B51" s="39"/>
      <c r="C51" s="39"/>
      <c r="D51" s="39"/>
      <c r="E51" s="39"/>
      <c r="F51" s="39"/>
      <c r="G51" s="39"/>
      <c r="H51" s="40" t="s">
        <v>168</v>
      </c>
      <c r="I51" s="40"/>
      <c r="J51" s="40"/>
      <c r="K51" s="184">
        <f>SUM(K6:K50)</f>
        <v>1109000</v>
      </c>
      <c r="L51" s="41">
        <f>SUM(L6:L50)</f>
        <v>814</v>
      </c>
      <c r="M51" s="41">
        <f>SUM(M6:M50)</f>
        <v>200</v>
      </c>
      <c r="N51" s="41">
        <f>SUM(N6:N50)</f>
        <v>887</v>
      </c>
      <c r="O51" s="41">
        <f>SUM(O6:O50)</f>
        <v>70</v>
      </c>
      <c r="P51" s="41">
        <f>SUM(P6:P50)</f>
        <v>0</v>
      </c>
      <c r="Q51" s="41">
        <f>SUM(Q6:Q50)</f>
        <v>70</v>
      </c>
      <c r="R51" s="42">
        <f>IFERROR(Q51/N51,"-")</f>
        <v>0.07891770011274</v>
      </c>
      <c r="S51" s="77">
        <f>SUM(S6:S50)</f>
        <v>6</v>
      </c>
      <c r="T51" s="77">
        <f>SUM(T6:T50)</f>
        <v>14</v>
      </c>
      <c r="U51" s="42">
        <f>IFERROR(S51/Q51,"-")</f>
        <v>0.085714285714286</v>
      </c>
      <c r="V51" s="43">
        <f>IFERROR(K51/Q51,"-")</f>
        <v>15842.857142857</v>
      </c>
      <c r="W51" s="44">
        <f>SUM(W6:W50)</f>
        <v>7</v>
      </c>
      <c r="X51" s="42">
        <f>IFERROR(W51/Q51,"-")</f>
        <v>0.1</v>
      </c>
      <c r="Y51" s="184">
        <f>SUM(Y6:Y50)</f>
        <v>517000</v>
      </c>
      <c r="Z51" s="184">
        <f>IFERROR(Y51/Q51,"-")</f>
        <v>7385.7142857143</v>
      </c>
      <c r="AA51" s="184">
        <f>IFERROR(Y51/W51,"-")</f>
        <v>73857.142857143</v>
      </c>
      <c r="AB51" s="184">
        <f>Y51-K51</f>
        <v>-592000</v>
      </c>
      <c r="AC51" s="46">
        <f>Y51/K51</f>
        <v>0.46618575293057</v>
      </c>
      <c r="AD51" s="59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9"/>
    <mergeCell ref="K6:K9"/>
    <mergeCell ref="V6:V9"/>
    <mergeCell ref="AB6:AB9"/>
    <mergeCell ref="AC6:AC9"/>
    <mergeCell ref="A10:A13"/>
    <mergeCell ref="K10:K13"/>
    <mergeCell ref="V10:V13"/>
    <mergeCell ref="AB10:AB13"/>
    <mergeCell ref="AC10:AC13"/>
    <mergeCell ref="A14:A18"/>
    <mergeCell ref="K14:K18"/>
    <mergeCell ref="V14:V18"/>
    <mergeCell ref="AB14:AB18"/>
    <mergeCell ref="AC14:AC18"/>
    <mergeCell ref="A19:A24"/>
    <mergeCell ref="K19:K24"/>
    <mergeCell ref="V19:V24"/>
    <mergeCell ref="AB19:AB24"/>
    <mergeCell ref="AC19:AC24"/>
    <mergeCell ref="A25:A48"/>
    <mergeCell ref="K25:K48"/>
    <mergeCell ref="V25:V48"/>
    <mergeCell ref="AB25:AB48"/>
    <mergeCell ref="AC25:AC48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169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0.115</v>
      </c>
      <c r="B6" s="189" t="s">
        <v>170</v>
      </c>
      <c r="C6" s="189" t="s">
        <v>58</v>
      </c>
      <c r="D6" s="189" t="s">
        <v>171</v>
      </c>
      <c r="E6" s="189" t="s">
        <v>172</v>
      </c>
      <c r="F6" s="189" t="s">
        <v>173</v>
      </c>
      <c r="G6" s="189" t="s">
        <v>174</v>
      </c>
      <c r="H6" s="89" t="s">
        <v>175</v>
      </c>
      <c r="I6" s="89" t="s">
        <v>176</v>
      </c>
      <c r="J6" s="89" t="s">
        <v>177</v>
      </c>
      <c r="K6" s="181">
        <v>200000</v>
      </c>
      <c r="L6" s="80">
        <v>29</v>
      </c>
      <c r="M6" s="80">
        <v>0</v>
      </c>
      <c r="N6" s="80">
        <v>66</v>
      </c>
      <c r="O6" s="91">
        <v>5</v>
      </c>
      <c r="P6" s="92">
        <v>0</v>
      </c>
      <c r="Q6" s="93">
        <f>O6+P6</f>
        <v>5</v>
      </c>
      <c r="R6" s="81">
        <f>IFERROR(Q6/N6,"-")</f>
        <v>0.075757575757576</v>
      </c>
      <c r="S6" s="80">
        <v>0</v>
      </c>
      <c r="T6" s="80">
        <v>1</v>
      </c>
      <c r="U6" s="81">
        <f>IFERROR(T6/(Q6),"-")</f>
        <v>0.2</v>
      </c>
      <c r="V6" s="82">
        <f>IFERROR(K6/SUM(Q6:Q7),"-")</f>
        <v>28571.428571429</v>
      </c>
      <c r="W6" s="83">
        <v>1</v>
      </c>
      <c r="X6" s="81">
        <f>IF(Q6=0,"-",W6/Q6)</f>
        <v>0.2</v>
      </c>
      <c r="Y6" s="186">
        <v>23000</v>
      </c>
      <c r="Z6" s="187">
        <f>IFERROR(Y6/Q6,"-")</f>
        <v>4600</v>
      </c>
      <c r="AA6" s="187">
        <f>IFERROR(Y6/W6,"-")</f>
        <v>23000</v>
      </c>
      <c r="AB6" s="181">
        <f>SUM(Y6:Y7)-SUM(K6:K7)</f>
        <v>-177000</v>
      </c>
      <c r="AC6" s="85">
        <f>SUM(Y6:Y7)/SUM(K6:K7)</f>
        <v>0.115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3</v>
      </c>
      <c r="BP6" s="120">
        <f>IF(Q6=0,"",IF(BO6=0,"",(BO6/Q6)))</f>
        <v>0.6</v>
      </c>
      <c r="BQ6" s="121">
        <v>1</v>
      </c>
      <c r="BR6" s="122">
        <f>IFERROR(BQ6/BO6,"-")</f>
        <v>0.33333333333333</v>
      </c>
      <c r="BS6" s="123">
        <v>23000</v>
      </c>
      <c r="BT6" s="124">
        <f>IFERROR(BS6/BO6,"-")</f>
        <v>7666.6666666667</v>
      </c>
      <c r="BU6" s="125"/>
      <c r="BV6" s="125"/>
      <c r="BW6" s="125">
        <v>1</v>
      </c>
      <c r="BX6" s="126">
        <v>2</v>
      </c>
      <c r="BY6" s="127">
        <f>IF(Q6=0,"",IF(BX6=0,"",(BX6/Q6)))</f>
        <v>0.4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23000</v>
      </c>
      <c r="CR6" s="141">
        <v>23000</v>
      </c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178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55</v>
      </c>
      <c r="M7" s="80">
        <v>33</v>
      </c>
      <c r="N7" s="80">
        <v>59</v>
      </c>
      <c r="O7" s="91">
        <v>2</v>
      </c>
      <c r="P7" s="92">
        <v>0</v>
      </c>
      <c r="Q7" s="93">
        <f>O7+P7</f>
        <v>2</v>
      </c>
      <c r="R7" s="81">
        <f>IFERROR(Q7/N7,"-")</f>
        <v>0.033898305084746</v>
      </c>
      <c r="S7" s="80">
        <v>1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0.5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>
        <v>1</v>
      </c>
      <c r="BY7" s="127">
        <f>IF(Q7=0,"",IF(BX7=0,"",(BX7/Q7)))</f>
        <v>0.5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0.066666666666667</v>
      </c>
      <c r="B8" s="189" t="s">
        <v>179</v>
      </c>
      <c r="C8" s="189" t="s">
        <v>180</v>
      </c>
      <c r="D8" s="189" t="s">
        <v>181</v>
      </c>
      <c r="E8" s="189" t="s">
        <v>182</v>
      </c>
      <c r="F8" s="189"/>
      <c r="G8" s="189" t="s">
        <v>61</v>
      </c>
      <c r="H8" s="89" t="s">
        <v>183</v>
      </c>
      <c r="I8" s="89" t="s">
        <v>176</v>
      </c>
      <c r="J8" s="89" t="s">
        <v>184</v>
      </c>
      <c r="K8" s="181">
        <v>45000</v>
      </c>
      <c r="L8" s="80">
        <v>11</v>
      </c>
      <c r="M8" s="80">
        <v>0</v>
      </c>
      <c r="N8" s="80">
        <v>20</v>
      </c>
      <c r="O8" s="91">
        <v>2</v>
      </c>
      <c r="P8" s="92">
        <v>0</v>
      </c>
      <c r="Q8" s="93">
        <f>O8+P8</f>
        <v>2</v>
      </c>
      <c r="R8" s="81">
        <f>IFERROR(Q8/N8,"-")</f>
        <v>0.1</v>
      </c>
      <c r="S8" s="80">
        <v>1</v>
      </c>
      <c r="T8" s="80">
        <v>0</v>
      </c>
      <c r="U8" s="81">
        <f>IFERROR(T8/(Q8),"-")</f>
        <v>0</v>
      </c>
      <c r="V8" s="82">
        <f>IFERROR(K8/SUM(Q8:Q9),"-")</f>
        <v>9000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-42000</v>
      </c>
      <c r="AC8" s="85">
        <f>SUM(Y8:Y9)/SUM(K8:K9)</f>
        <v>0.066666666666667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>
        <v>1</v>
      </c>
      <c r="BG8" s="113">
        <f>IF(Q8=0,"",IF(BF8=0,"",(BF8/Q8)))</f>
        <v>0.5</v>
      </c>
      <c r="BH8" s="112"/>
      <c r="BI8" s="114">
        <f>IFERROR(BH8/BF8,"-")</f>
        <v>0</v>
      </c>
      <c r="BJ8" s="115"/>
      <c r="BK8" s="116">
        <f>IFERROR(BJ8/BF8,"-")</f>
        <v>0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>
        <f>IF(Q8=0,"",IF(BX8=0,"",(BX8/Q8)))</f>
        <v>0</v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>
        <v>1</v>
      </c>
      <c r="CH8" s="134">
        <f>IF(Q8=0,"",IF(CG8=0,"",(CG8/Q8)))</f>
        <v>0.5</v>
      </c>
      <c r="CI8" s="135"/>
      <c r="CJ8" s="136">
        <f>IFERROR(CI8/CG8,"-")</f>
        <v>0</v>
      </c>
      <c r="CK8" s="137"/>
      <c r="CL8" s="138">
        <f>IFERROR(CK8/CG8,"-")</f>
        <v>0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185</v>
      </c>
      <c r="C9" s="189" t="s">
        <v>180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55</v>
      </c>
      <c r="M9" s="80">
        <v>35</v>
      </c>
      <c r="N9" s="80">
        <v>23</v>
      </c>
      <c r="O9" s="91">
        <v>3</v>
      </c>
      <c r="P9" s="92">
        <v>0</v>
      </c>
      <c r="Q9" s="93">
        <f>O9+P9</f>
        <v>3</v>
      </c>
      <c r="R9" s="81">
        <f>IFERROR(Q9/N9,"-")</f>
        <v>0.1304347826087</v>
      </c>
      <c r="S9" s="80">
        <v>1</v>
      </c>
      <c r="T9" s="80">
        <v>0</v>
      </c>
      <c r="U9" s="81">
        <f>IFERROR(T9/(Q9),"-")</f>
        <v>0</v>
      </c>
      <c r="V9" s="82"/>
      <c r="W9" s="83">
        <v>1</v>
      </c>
      <c r="X9" s="81">
        <f>IF(Q9=0,"-",W9/Q9)</f>
        <v>0.33333333333333</v>
      </c>
      <c r="Y9" s="186">
        <v>3000</v>
      </c>
      <c r="Z9" s="187">
        <f>IFERROR(Y9/Q9,"-")</f>
        <v>1000</v>
      </c>
      <c r="AA9" s="187">
        <f>IFERROR(Y9/W9,"-")</f>
        <v>3000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1</v>
      </c>
      <c r="BG9" s="113">
        <f>IF(Q9=0,"",IF(BF9=0,"",(BF9/Q9)))</f>
        <v>0.33333333333333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>
        <v>2</v>
      </c>
      <c r="BY9" s="127">
        <f>IF(Q9=0,"",IF(BX9=0,"",(BX9/Q9)))</f>
        <v>0.66666666666667</v>
      </c>
      <c r="BZ9" s="128">
        <v>1</v>
      </c>
      <c r="CA9" s="129">
        <f>IFERROR(BZ9/BX9,"-")</f>
        <v>0.5</v>
      </c>
      <c r="CB9" s="130">
        <v>3000</v>
      </c>
      <c r="CC9" s="131">
        <f>IFERROR(CB9/BX9,"-")</f>
        <v>1500</v>
      </c>
      <c r="CD9" s="132">
        <v>1</v>
      </c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1</v>
      </c>
      <c r="CQ9" s="141">
        <v>3000</v>
      </c>
      <c r="CR9" s="141">
        <v>3000</v>
      </c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0.28571428571429</v>
      </c>
      <c r="B10" s="189" t="s">
        <v>186</v>
      </c>
      <c r="C10" s="189" t="s">
        <v>180</v>
      </c>
      <c r="D10" s="189" t="s">
        <v>181</v>
      </c>
      <c r="E10" s="189" t="s">
        <v>187</v>
      </c>
      <c r="F10" s="189"/>
      <c r="G10" s="189" t="s">
        <v>61</v>
      </c>
      <c r="H10" s="89" t="s">
        <v>188</v>
      </c>
      <c r="I10" s="89" t="s">
        <v>189</v>
      </c>
      <c r="J10" s="89" t="s">
        <v>190</v>
      </c>
      <c r="K10" s="181">
        <v>105000</v>
      </c>
      <c r="L10" s="80">
        <v>17</v>
      </c>
      <c r="M10" s="80">
        <v>0</v>
      </c>
      <c r="N10" s="80">
        <v>87</v>
      </c>
      <c r="O10" s="91">
        <v>8</v>
      </c>
      <c r="P10" s="92">
        <v>0</v>
      </c>
      <c r="Q10" s="93">
        <f>O10+P10</f>
        <v>8</v>
      </c>
      <c r="R10" s="81">
        <f>IFERROR(Q10/N10,"-")</f>
        <v>0.091954022988506</v>
      </c>
      <c r="S10" s="80">
        <v>3</v>
      </c>
      <c r="T10" s="80">
        <v>0</v>
      </c>
      <c r="U10" s="81">
        <f>IFERROR(T10/(Q10),"-")</f>
        <v>0</v>
      </c>
      <c r="V10" s="82">
        <f>IFERROR(K10/SUM(Q10:Q11),"-")</f>
        <v>4375</v>
      </c>
      <c r="W10" s="83">
        <v>1</v>
      </c>
      <c r="X10" s="81">
        <f>IF(Q10=0,"-",W10/Q10)</f>
        <v>0.125</v>
      </c>
      <c r="Y10" s="186">
        <v>30000</v>
      </c>
      <c r="Z10" s="187">
        <f>IFERROR(Y10/Q10,"-")</f>
        <v>3750</v>
      </c>
      <c r="AA10" s="187">
        <f>IFERROR(Y10/W10,"-")</f>
        <v>30000</v>
      </c>
      <c r="AB10" s="181">
        <f>SUM(Y10:Y11)-SUM(K10:K11)</f>
        <v>-75000</v>
      </c>
      <c r="AC10" s="85">
        <f>SUM(Y10:Y11)/SUM(K10:K11)</f>
        <v>0.28571428571429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1</v>
      </c>
      <c r="AO10" s="101">
        <f>IF(Q10=0,"",IF(AN10=0,"",(AN10/Q10)))</f>
        <v>0.125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5</v>
      </c>
      <c r="BP10" s="120">
        <f>IF(Q10=0,"",IF(BO10=0,"",(BO10/Q10)))</f>
        <v>0.625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2</v>
      </c>
      <c r="BY10" s="127">
        <f>IF(Q10=0,"",IF(BX10=0,"",(BX10/Q10)))</f>
        <v>0.25</v>
      </c>
      <c r="BZ10" s="128">
        <v>1</v>
      </c>
      <c r="CA10" s="129">
        <f>IFERROR(BZ10/BX10,"-")</f>
        <v>0.5</v>
      </c>
      <c r="CB10" s="130">
        <v>30000</v>
      </c>
      <c r="CC10" s="131">
        <f>IFERROR(CB10/BX10,"-")</f>
        <v>15000</v>
      </c>
      <c r="CD10" s="132"/>
      <c r="CE10" s="132"/>
      <c r="CF10" s="132">
        <v>1</v>
      </c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1</v>
      </c>
      <c r="CQ10" s="141">
        <v>30000</v>
      </c>
      <c r="CR10" s="141">
        <v>30000</v>
      </c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191</v>
      </c>
      <c r="C11" s="189" t="s">
        <v>180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116</v>
      </c>
      <c r="M11" s="80">
        <v>63</v>
      </c>
      <c r="N11" s="80">
        <v>53</v>
      </c>
      <c r="O11" s="91">
        <v>16</v>
      </c>
      <c r="P11" s="92">
        <v>0</v>
      </c>
      <c r="Q11" s="93">
        <f>O11+P11</f>
        <v>16</v>
      </c>
      <c r="R11" s="81">
        <f>IFERROR(Q11/N11,"-")</f>
        <v>0.30188679245283</v>
      </c>
      <c r="S11" s="80">
        <v>1</v>
      </c>
      <c r="T11" s="80">
        <v>2</v>
      </c>
      <c r="U11" s="81">
        <f>IFERROR(T11/(Q11),"-")</f>
        <v>0.125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2</v>
      </c>
      <c r="AO11" s="101">
        <f>IF(Q11=0,"",IF(AN11=0,"",(AN11/Q11)))</f>
        <v>0.125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>
        <v>2</v>
      </c>
      <c r="AX11" s="107">
        <f>IF(Q11=0,"",IF(AW11=0,"",(AW11/Q11)))</f>
        <v>0.125</v>
      </c>
      <c r="AY11" s="106"/>
      <c r="AZ11" s="108">
        <f>IFERROR(AY11/AW11,"-")</f>
        <v>0</v>
      </c>
      <c r="BA11" s="109"/>
      <c r="BB11" s="110">
        <f>IFERROR(BA11/AW11,"-")</f>
        <v>0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>
        <v>5</v>
      </c>
      <c r="BP11" s="120">
        <f>IF(Q11=0,"",IF(BO11=0,"",(BO11/Q11)))</f>
        <v>0.3125</v>
      </c>
      <c r="BQ11" s="121"/>
      <c r="BR11" s="122">
        <f>IFERROR(BQ11/BO11,"-")</f>
        <v>0</v>
      </c>
      <c r="BS11" s="123"/>
      <c r="BT11" s="124">
        <f>IFERROR(BS11/BO11,"-")</f>
        <v>0</v>
      </c>
      <c r="BU11" s="125"/>
      <c r="BV11" s="125"/>
      <c r="BW11" s="125"/>
      <c r="BX11" s="126">
        <v>5</v>
      </c>
      <c r="BY11" s="127">
        <f>IF(Q11=0,"",IF(BX11=0,"",(BX11/Q11)))</f>
        <v>0.3125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>
        <v>2</v>
      </c>
      <c r="CH11" s="134">
        <f>IF(Q11=0,"",IF(CG11=0,"",(CG11/Q11)))</f>
        <v>0.125</v>
      </c>
      <c r="CI11" s="135"/>
      <c r="CJ11" s="136">
        <f>IFERROR(CI11/CG11,"-")</f>
        <v>0</v>
      </c>
      <c r="CK11" s="137"/>
      <c r="CL11" s="138">
        <f>IFERROR(CK11/CG11,"-")</f>
        <v>0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30"/>
      <c r="B12" s="86"/>
      <c r="C12" s="86"/>
      <c r="D12" s="87"/>
      <c r="E12" s="87"/>
      <c r="F12" s="87"/>
      <c r="G12" s="88"/>
      <c r="H12" s="89"/>
      <c r="I12" s="89"/>
      <c r="J12" s="89"/>
      <c r="K12" s="182"/>
      <c r="L12" s="34"/>
      <c r="M12" s="34"/>
      <c r="N12" s="31"/>
      <c r="O12" s="23"/>
      <c r="P12" s="23"/>
      <c r="Q12" s="23"/>
      <c r="R12" s="32"/>
      <c r="S12" s="32"/>
      <c r="T12" s="23"/>
      <c r="U12" s="32"/>
      <c r="V12" s="25"/>
      <c r="W12" s="25"/>
      <c r="X12" s="25"/>
      <c r="Y12" s="188"/>
      <c r="Z12" s="188"/>
      <c r="AA12" s="188"/>
      <c r="AB12" s="188"/>
      <c r="AC12" s="33"/>
      <c r="AD12" s="58"/>
      <c r="AE12" s="62"/>
      <c r="AF12" s="63"/>
      <c r="AG12" s="62"/>
      <c r="AH12" s="66"/>
      <c r="AI12" s="67"/>
      <c r="AJ12" s="68"/>
      <c r="AK12" s="69"/>
      <c r="AL12" s="69"/>
      <c r="AM12" s="69"/>
      <c r="AN12" s="62"/>
      <c r="AO12" s="63"/>
      <c r="AP12" s="62"/>
      <c r="AQ12" s="66"/>
      <c r="AR12" s="67"/>
      <c r="AS12" s="68"/>
      <c r="AT12" s="69"/>
      <c r="AU12" s="69"/>
      <c r="AV12" s="69"/>
      <c r="AW12" s="62"/>
      <c r="AX12" s="63"/>
      <c r="AY12" s="62"/>
      <c r="AZ12" s="66"/>
      <c r="BA12" s="67"/>
      <c r="BB12" s="68"/>
      <c r="BC12" s="69"/>
      <c r="BD12" s="69"/>
      <c r="BE12" s="69"/>
      <c r="BF12" s="62"/>
      <c r="BG12" s="63"/>
      <c r="BH12" s="62"/>
      <c r="BI12" s="66"/>
      <c r="BJ12" s="67"/>
      <c r="BK12" s="68"/>
      <c r="BL12" s="69"/>
      <c r="BM12" s="69"/>
      <c r="BN12" s="69"/>
      <c r="BO12" s="64"/>
      <c r="BP12" s="65"/>
      <c r="BQ12" s="62"/>
      <c r="BR12" s="66"/>
      <c r="BS12" s="67"/>
      <c r="BT12" s="68"/>
      <c r="BU12" s="69"/>
      <c r="BV12" s="69"/>
      <c r="BW12" s="69"/>
      <c r="BX12" s="64"/>
      <c r="BY12" s="65"/>
      <c r="BZ12" s="62"/>
      <c r="CA12" s="66"/>
      <c r="CB12" s="67"/>
      <c r="CC12" s="68"/>
      <c r="CD12" s="69"/>
      <c r="CE12" s="69"/>
      <c r="CF12" s="69"/>
      <c r="CG12" s="64"/>
      <c r="CH12" s="65"/>
      <c r="CI12" s="62"/>
      <c r="CJ12" s="66"/>
      <c r="CK12" s="67"/>
      <c r="CL12" s="68"/>
      <c r="CM12" s="69"/>
      <c r="CN12" s="69"/>
      <c r="CO12" s="69"/>
      <c r="CP12" s="70"/>
      <c r="CQ12" s="67"/>
      <c r="CR12" s="67"/>
      <c r="CS12" s="67"/>
      <c r="CT12" s="71"/>
    </row>
    <row r="13" spans="1:99">
      <c r="A13" s="30"/>
      <c r="B13" s="37"/>
      <c r="C13" s="37"/>
      <c r="D13" s="21"/>
      <c r="E13" s="21"/>
      <c r="F13" s="21"/>
      <c r="G13" s="22"/>
      <c r="H13" s="36"/>
      <c r="I13" s="36"/>
      <c r="J13" s="74"/>
      <c r="K13" s="183"/>
      <c r="L13" s="34"/>
      <c r="M13" s="34"/>
      <c r="N13" s="31"/>
      <c r="O13" s="23"/>
      <c r="P13" s="23"/>
      <c r="Q13" s="23"/>
      <c r="R13" s="32"/>
      <c r="S13" s="32"/>
      <c r="T13" s="23"/>
      <c r="U13" s="32"/>
      <c r="V13" s="25"/>
      <c r="W13" s="25"/>
      <c r="X13" s="25"/>
      <c r="Y13" s="188"/>
      <c r="Z13" s="188"/>
      <c r="AA13" s="188"/>
      <c r="AB13" s="188"/>
      <c r="AC13" s="33"/>
      <c r="AD13" s="60"/>
      <c r="AE13" s="62"/>
      <c r="AF13" s="63"/>
      <c r="AG13" s="62"/>
      <c r="AH13" s="66"/>
      <c r="AI13" s="67"/>
      <c r="AJ13" s="68"/>
      <c r="AK13" s="69"/>
      <c r="AL13" s="69"/>
      <c r="AM13" s="69"/>
      <c r="AN13" s="62"/>
      <c r="AO13" s="63"/>
      <c r="AP13" s="62"/>
      <c r="AQ13" s="66"/>
      <c r="AR13" s="67"/>
      <c r="AS13" s="68"/>
      <c r="AT13" s="69"/>
      <c r="AU13" s="69"/>
      <c r="AV13" s="69"/>
      <c r="AW13" s="62"/>
      <c r="AX13" s="63"/>
      <c r="AY13" s="62"/>
      <c r="AZ13" s="66"/>
      <c r="BA13" s="67"/>
      <c r="BB13" s="68"/>
      <c r="BC13" s="69"/>
      <c r="BD13" s="69"/>
      <c r="BE13" s="69"/>
      <c r="BF13" s="62"/>
      <c r="BG13" s="63"/>
      <c r="BH13" s="62"/>
      <c r="BI13" s="66"/>
      <c r="BJ13" s="67"/>
      <c r="BK13" s="68"/>
      <c r="BL13" s="69"/>
      <c r="BM13" s="69"/>
      <c r="BN13" s="69"/>
      <c r="BO13" s="64"/>
      <c r="BP13" s="65"/>
      <c r="BQ13" s="62"/>
      <c r="BR13" s="66"/>
      <c r="BS13" s="67"/>
      <c r="BT13" s="68"/>
      <c r="BU13" s="69"/>
      <c r="BV13" s="69"/>
      <c r="BW13" s="69"/>
      <c r="BX13" s="64"/>
      <c r="BY13" s="65"/>
      <c r="BZ13" s="62"/>
      <c r="CA13" s="66"/>
      <c r="CB13" s="67"/>
      <c r="CC13" s="68"/>
      <c r="CD13" s="69"/>
      <c r="CE13" s="69"/>
      <c r="CF13" s="69"/>
      <c r="CG13" s="64"/>
      <c r="CH13" s="65"/>
      <c r="CI13" s="62"/>
      <c r="CJ13" s="66"/>
      <c r="CK13" s="67"/>
      <c r="CL13" s="68"/>
      <c r="CM13" s="69"/>
      <c r="CN13" s="69"/>
      <c r="CO13" s="69"/>
      <c r="CP13" s="70"/>
      <c r="CQ13" s="67"/>
      <c r="CR13" s="67"/>
      <c r="CS13" s="67"/>
      <c r="CT13" s="71"/>
    </row>
    <row r="14" spans="1:99">
      <c r="A14" s="19">
        <f>AC14</f>
        <v>0.16</v>
      </c>
      <c r="B14" s="39"/>
      <c r="C14" s="39"/>
      <c r="D14" s="39"/>
      <c r="E14" s="39"/>
      <c r="F14" s="39"/>
      <c r="G14" s="39"/>
      <c r="H14" s="40" t="s">
        <v>192</v>
      </c>
      <c r="I14" s="40"/>
      <c r="J14" s="40"/>
      <c r="K14" s="184">
        <f>SUM(K6:K13)</f>
        <v>350000</v>
      </c>
      <c r="L14" s="41">
        <f>SUM(L6:L13)</f>
        <v>283</v>
      </c>
      <c r="M14" s="41">
        <f>SUM(M6:M13)</f>
        <v>131</v>
      </c>
      <c r="N14" s="41">
        <f>SUM(N6:N13)</f>
        <v>308</v>
      </c>
      <c r="O14" s="41">
        <f>SUM(O6:O13)</f>
        <v>36</v>
      </c>
      <c r="P14" s="41">
        <f>SUM(P6:P13)</f>
        <v>0</v>
      </c>
      <c r="Q14" s="41">
        <f>SUM(Q6:Q13)</f>
        <v>36</v>
      </c>
      <c r="R14" s="42">
        <f>IFERROR(Q14/N14,"-")</f>
        <v>0.11688311688312</v>
      </c>
      <c r="S14" s="77">
        <f>SUM(S6:S13)</f>
        <v>7</v>
      </c>
      <c r="T14" s="77">
        <f>SUM(T6:T13)</f>
        <v>3</v>
      </c>
      <c r="U14" s="42">
        <f>IFERROR(S14/Q14,"-")</f>
        <v>0.19444444444444</v>
      </c>
      <c r="V14" s="43">
        <f>IFERROR(K14/Q14,"-")</f>
        <v>9722.2222222222</v>
      </c>
      <c r="W14" s="44">
        <f>SUM(W6:W13)</f>
        <v>3</v>
      </c>
      <c r="X14" s="42">
        <f>IFERROR(W14/Q14,"-")</f>
        <v>0.083333333333333</v>
      </c>
      <c r="Y14" s="184">
        <f>SUM(Y6:Y13)</f>
        <v>56000</v>
      </c>
      <c r="Z14" s="184">
        <f>IFERROR(Y14/Q14,"-")</f>
        <v>1555.5555555556</v>
      </c>
      <c r="AA14" s="184">
        <f>IFERROR(Y14/W14,"-")</f>
        <v>18666.666666667</v>
      </c>
      <c r="AB14" s="184">
        <f>Y14-K14</f>
        <v>-294000</v>
      </c>
      <c r="AC14" s="46">
        <f>Y14/K14</f>
        <v>0.16</v>
      </c>
      <c r="AD14" s="59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193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194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195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196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197</v>
      </c>
      <c r="C6" s="189" t="s">
        <v>198</v>
      </c>
      <c r="D6" s="189"/>
      <c r="E6" s="189" t="s">
        <v>174</v>
      </c>
      <c r="F6" s="89" t="s">
        <v>199</v>
      </c>
      <c r="G6" s="89" t="s">
        <v>200</v>
      </c>
      <c r="H6" s="181">
        <v>0</v>
      </c>
      <c r="I6" s="84">
        <v>1500</v>
      </c>
      <c r="J6" s="80">
        <v>0</v>
      </c>
      <c r="K6" s="80">
        <v>0</v>
      </c>
      <c r="L6" s="80">
        <v>0</v>
      </c>
      <c r="M6" s="93">
        <v>0</v>
      </c>
      <c r="N6" s="144">
        <v>0</v>
      </c>
      <c r="O6" s="81" t="str">
        <f>IFERROR(M6/L6,"-")</f>
        <v>-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201</v>
      </c>
      <c r="C7" s="189" t="s">
        <v>198</v>
      </c>
      <c r="D7" s="189"/>
      <c r="E7" s="189" t="s">
        <v>174</v>
      </c>
      <c r="F7" s="89" t="s">
        <v>202</v>
      </c>
      <c r="G7" s="89" t="s">
        <v>200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203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2" t="str">
        <f>IFERROR(M10/L10,"-")</f>
        <v>-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204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194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205</v>
      </c>
      <c r="C6" s="189" t="s">
        <v>206</v>
      </c>
      <c r="D6" s="189" t="s">
        <v>207</v>
      </c>
      <c r="E6" s="189" t="s">
        <v>208</v>
      </c>
      <c r="F6" s="89" t="s">
        <v>209</v>
      </c>
      <c r="G6" s="89" t="s">
        <v>200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0.84782124081064</v>
      </c>
      <c r="B7" s="189" t="s">
        <v>210</v>
      </c>
      <c r="C7" s="189" t="s">
        <v>206</v>
      </c>
      <c r="D7" s="189" t="s">
        <v>207</v>
      </c>
      <c r="E7" s="189" t="s">
        <v>208</v>
      </c>
      <c r="F7" s="89" t="s">
        <v>211</v>
      </c>
      <c r="G7" s="89" t="s">
        <v>200</v>
      </c>
      <c r="H7" s="181">
        <v>4028302</v>
      </c>
      <c r="I7" s="80">
        <v>6425</v>
      </c>
      <c r="J7" s="80">
        <v>0</v>
      </c>
      <c r="K7" s="80">
        <v>203748</v>
      </c>
      <c r="L7" s="93">
        <v>1354</v>
      </c>
      <c r="M7" s="81">
        <f>IFERROR(L7/K7,"-")</f>
        <v>0.0066454640045546</v>
      </c>
      <c r="N7" s="80">
        <v>81</v>
      </c>
      <c r="O7" s="80">
        <v>275</v>
      </c>
      <c r="P7" s="81">
        <f>IFERROR(N7/(L7),"-")</f>
        <v>0.059822747415066</v>
      </c>
      <c r="Q7" s="82">
        <f>IFERROR(H7/SUM(L7:L7),"-")</f>
        <v>2975.1122599705</v>
      </c>
      <c r="R7" s="83">
        <v>121</v>
      </c>
      <c r="S7" s="81">
        <f>IF(L7=0,"-",R7/L7)</f>
        <v>0.089364844903988</v>
      </c>
      <c r="T7" s="186">
        <v>3415280</v>
      </c>
      <c r="U7" s="187">
        <f>IFERROR(T7/L7,"-")</f>
        <v>2522.3633677991</v>
      </c>
      <c r="V7" s="187">
        <f>IFERROR(T7/R7,"-")</f>
        <v>28225.454545455</v>
      </c>
      <c r="W7" s="181">
        <f>SUM(T7:T7)-SUM(H7:H7)</f>
        <v>-613022</v>
      </c>
      <c r="X7" s="85">
        <f>SUM(T7:T7)/SUM(H7:H7)</f>
        <v>0.84782124081064</v>
      </c>
      <c r="Y7" s="78"/>
      <c r="Z7" s="94">
        <v>1</v>
      </c>
      <c r="AA7" s="95">
        <f>IF(L7=0,"",IF(Z7=0,"",(Z7/L7)))</f>
        <v>0.00073855243722304</v>
      </c>
      <c r="AB7" s="94"/>
      <c r="AC7" s="96">
        <f>IFERROR(AB7/Z7,"-")</f>
        <v>0</v>
      </c>
      <c r="AD7" s="97"/>
      <c r="AE7" s="98">
        <f>IFERROR(AD7/Z7,"-")</f>
        <v>0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5</v>
      </c>
      <c r="AS7" s="107">
        <f>IF(L7=0,"",IF(AR7=0,"",(AR7/L7)))</f>
        <v>0.0036927621861152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43</v>
      </c>
      <c r="BB7" s="113">
        <f>IF(L7=0,"",IF(BA7=0,"",(BA7/L7)))</f>
        <v>0.031757754800591</v>
      </c>
      <c r="BC7" s="112">
        <v>2</v>
      </c>
      <c r="BD7" s="114">
        <f>IFERROR(BC7/BA7,"-")</f>
        <v>0.046511627906977</v>
      </c>
      <c r="BE7" s="115">
        <v>15000</v>
      </c>
      <c r="BF7" s="116">
        <f>IFERROR(BE7/BA7,"-")</f>
        <v>348.83720930233</v>
      </c>
      <c r="BG7" s="117">
        <v>1</v>
      </c>
      <c r="BH7" s="117"/>
      <c r="BI7" s="117">
        <v>1</v>
      </c>
      <c r="BJ7" s="119">
        <v>535</v>
      </c>
      <c r="BK7" s="120">
        <f>IF(L7=0,"",IF(BJ7=0,"",(BJ7/L7)))</f>
        <v>0.39512555391433</v>
      </c>
      <c r="BL7" s="121">
        <v>52</v>
      </c>
      <c r="BM7" s="122">
        <f>IFERROR(BL7/BJ7,"-")</f>
        <v>0.097196261682243</v>
      </c>
      <c r="BN7" s="123">
        <v>988650</v>
      </c>
      <c r="BO7" s="124">
        <f>IFERROR(BN7/BJ7,"-")</f>
        <v>1847.9439252336</v>
      </c>
      <c r="BP7" s="125">
        <v>23</v>
      </c>
      <c r="BQ7" s="125">
        <v>10</v>
      </c>
      <c r="BR7" s="125">
        <v>19</v>
      </c>
      <c r="BS7" s="126">
        <v>593</v>
      </c>
      <c r="BT7" s="127">
        <f>IF(L7=0,"",IF(BS7=0,"",(BS7/L7)))</f>
        <v>0.43796159527326</v>
      </c>
      <c r="BU7" s="128">
        <v>55</v>
      </c>
      <c r="BV7" s="129">
        <f>IFERROR(BU7/BS7,"-")</f>
        <v>0.092748735244519</v>
      </c>
      <c r="BW7" s="130">
        <v>1823280</v>
      </c>
      <c r="BX7" s="131">
        <f>IFERROR(BW7/BS7,"-")</f>
        <v>3074.671163575</v>
      </c>
      <c r="BY7" s="132">
        <v>22</v>
      </c>
      <c r="BZ7" s="132">
        <v>11</v>
      </c>
      <c r="CA7" s="132">
        <v>22</v>
      </c>
      <c r="CB7" s="133">
        <v>177</v>
      </c>
      <c r="CC7" s="134">
        <f>IF(L7=0,"",IF(CB7=0,"",(CB7/L7)))</f>
        <v>0.13072378138848</v>
      </c>
      <c r="CD7" s="135">
        <v>12</v>
      </c>
      <c r="CE7" s="136">
        <f>IFERROR(CD7/CB7,"-")</f>
        <v>0.067796610169492</v>
      </c>
      <c r="CF7" s="137">
        <v>588350</v>
      </c>
      <c r="CG7" s="138">
        <f>IFERROR(CF7/CB7,"-")</f>
        <v>3324.011299435</v>
      </c>
      <c r="CH7" s="139">
        <v>3</v>
      </c>
      <c r="CI7" s="139"/>
      <c r="CJ7" s="139">
        <v>9</v>
      </c>
      <c r="CK7" s="140">
        <v>121</v>
      </c>
      <c r="CL7" s="141">
        <v>3415280</v>
      </c>
      <c r="CM7" s="141">
        <v>400000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1.4741237015332</v>
      </c>
      <c r="B8" s="189" t="s">
        <v>212</v>
      </c>
      <c r="C8" s="189" t="s">
        <v>206</v>
      </c>
      <c r="D8" s="189" t="s">
        <v>207</v>
      </c>
      <c r="E8" s="189" t="s">
        <v>208</v>
      </c>
      <c r="F8" s="89" t="s">
        <v>213</v>
      </c>
      <c r="G8" s="89" t="s">
        <v>200</v>
      </c>
      <c r="H8" s="181">
        <v>1913218</v>
      </c>
      <c r="I8" s="80">
        <v>2016</v>
      </c>
      <c r="J8" s="80">
        <v>0</v>
      </c>
      <c r="K8" s="80">
        <v>38510</v>
      </c>
      <c r="L8" s="93">
        <v>898</v>
      </c>
      <c r="M8" s="81">
        <f>IFERROR(L8/K8,"-")</f>
        <v>0.023318618540639</v>
      </c>
      <c r="N8" s="80">
        <v>30</v>
      </c>
      <c r="O8" s="80">
        <v>285</v>
      </c>
      <c r="P8" s="81">
        <f>IFERROR(N8/(L8),"-")</f>
        <v>0.033407572383073</v>
      </c>
      <c r="Q8" s="82">
        <f>IFERROR(H8/SUM(L8:L8),"-")</f>
        <v>2130.5322939866</v>
      </c>
      <c r="R8" s="83">
        <v>88</v>
      </c>
      <c r="S8" s="81">
        <f>IF(L8=0,"-",R8/L8)</f>
        <v>0.097995545657016</v>
      </c>
      <c r="T8" s="186">
        <v>2820320</v>
      </c>
      <c r="U8" s="187">
        <f>IFERROR(T8/L8,"-")</f>
        <v>3140.6681514477</v>
      </c>
      <c r="V8" s="187">
        <f>IFERROR(T8/R8,"-")</f>
        <v>32049.090909091</v>
      </c>
      <c r="W8" s="181">
        <f>SUM(T8:T8)-SUM(H8:H8)</f>
        <v>907102</v>
      </c>
      <c r="X8" s="85">
        <f>SUM(T8:T8)/SUM(H8:H8)</f>
        <v>1.4741237015332</v>
      </c>
      <c r="Y8" s="78"/>
      <c r="Z8" s="94">
        <v>56</v>
      </c>
      <c r="AA8" s="95">
        <f>IF(L8=0,"",IF(Z8=0,"",(Z8/L8)))</f>
        <v>0.062360801781737</v>
      </c>
      <c r="AB8" s="94">
        <v>2</v>
      </c>
      <c r="AC8" s="96">
        <f>IFERROR(AB8/Z8,"-")</f>
        <v>0.035714285714286</v>
      </c>
      <c r="AD8" s="97">
        <v>26950</v>
      </c>
      <c r="AE8" s="98">
        <f>IFERROR(AD8/Z8,"-")</f>
        <v>481.25</v>
      </c>
      <c r="AF8" s="99"/>
      <c r="AG8" s="99"/>
      <c r="AH8" s="99">
        <v>2</v>
      </c>
      <c r="AI8" s="100">
        <v>155</v>
      </c>
      <c r="AJ8" s="101">
        <f>IF(L8=0,"",IF(AI8=0,"",(AI8/L8)))</f>
        <v>0.17260579064588</v>
      </c>
      <c r="AK8" s="100">
        <v>5</v>
      </c>
      <c r="AL8" s="102">
        <f>IFERROR(AK8/AI8,"-")</f>
        <v>0.032258064516129</v>
      </c>
      <c r="AM8" s="103">
        <v>30010</v>
      </c>
      <c r="AN8" s="104">
        <f>IFERROR(AM8/AI8,"-")</f>
        <v>193.61290322581</v>
      </c>
      <c r="AO8" s="105">
        <v>2</v>
      </c>
      <c r="AP8" s="105">
        <v>2</v>
      </c>
      <c r="AQ8" s="105">
        <v>1</v>
      </c>
      <c r="AR8" s="106">
        <v>112</v>
      </c>
      <c r="AS8" s="107">
        <f>IF(L8=0,"",IF(AR8=0,"",(AR8/L8)))</f>
        <v>0.12472160356347</v>
      </c>
      <c r="AT8" s="106">
        <v>11</v>
      </c>
      <c r="AU8" s="108">
        <f>IFERROR(AT8/AR8,"-")</f>
        <v>0.098214285714286</v>
      </c>
      <c r="AV8" s="109">
        <v>94200</v>
      </c>
      <c r="AW8" s="110">
        <f>IFERROR(AV8/AR8,"-")</f>
        <v>841.07142857143</v>
      </c>
      <c r="AX8" s="111">
        <v>6</v>
      </c>
      <c r="AY8" s="111">
        <v>1</v>
      </c>
      <c r="AZ8" s="111">
        <v>4</v>
      </c>
      <c r="BA8" s="112">
        <v>202</v>
      </c>
      <c r="BB8" s="113">
        <f>IF(L8=0,"",IF(BA8=0,"",(BA8/L8)))</f>
        <v>0.22494432071269</v>
      </c>
      <c r="BC8" s="112">
        <v>16</v>
      </c>
      <c r="BD8" s="114">
        <f>IFERROR(BC8/BA8,"-")</f>
        <v>0.079207920792079</v>
      </c>
      <c r="BE8" s="115">
        <v>313200</v>
      </c>
      <c r="BF8" s="116">
        <f>IFERROR(BE8/BA8,"-")</f>
        <v>1550.495049505</v>
      </c>
      <c r="BG8" s="117">
        <v>7</v>
      </c>
      <c r="BH8" s="117">
        <v>5</v>
      </c>
      <c r="BI8" s="117">
        <v>4</v>
      </c>
      <c r="BJ8" s="119">
        <v>250</v>
      </c>
      <c r="BK8" s="120">
        <f>IF(L8=0,"",IF(BJ8=0,"",(BJ8/L8)))</f>
        <v>0.27839643652561</v>
      </c>
      <c r="BL8" s="121">
        <v>34</v>
      </c>
      <c r="BM8" s="122">
        <f>IFERROR(BL8/BJ8,"-")</f>
        <v>0.136</v>
      </c>
      <c r="BN8" s="123">
        <v>863010</v>
      </c>
      <c r="BO8" s="124">
        <f>IFERROR(BN8/BJ8,"-")</f>
        <v>3452.04</v>
      </c>
      <c r="BP8" s="125">
        <v>18</v>
      </c>
      <c r="BQ8" s="125">
        <v>5</v>
      </c>
      <c r="BR8" s="125">
        <v>11</v>
      </c>
      <c r="BS8" s="126">
        <v>101</v>
      </c>
      <c r="BT8" s="127">
        <f>IF(L8=0,"",IF(BS8=0,"",(BS8/L8)))</f>
        <v>0.11247216035635</v>
      </c>
      <c r="BU8" s="128">
        <v>16</v>
      </c>
      <c r="BV8" s="129">
        <f>IFERROR(BU8/BS8,"-")</f>
        <v>0.15841584158416</v>
      </c>
      <c r="BW8" s="130">
        <v>1386000</v>
      </c>
      <c r="BX8" s="131">
        <f>IFERROR(BW8/BS8,"-")</f>
        <v>13722.772277228</v>
      </c>
      <c r="BY8" s="132">
        <v>4</v>
      </c>
      <c r="BZ8" s="132">
        <v>3</v>
      </c>
      <c r="CA8" s="132">
        <v>9</v>
      </c>
      <c r="CB8" s="133">
        <v>22</v>
      </c>
      <c r="CC8" s="134">
        <f>IF(L8=0,"",IF(CB8=0,"",(CB8/L8)))</f>
        <v>0.024498886414254</v>
      </c>
      <c r="CD8" s="135">
        <v>4</v>
      </c>
      <c r="CE8" s="136">
        <f>IFERROR(CD8/CB8,"-")</f>
        <v>0.18181818181818</v>
      </c>
      <c r="CF8" s="137">
        <v>106950</v>
      </c>
      <c r="CG8" s="138">
        <f>IFERROR(CF8/CB8,"-")</f>
        <v>4861.3636363636</v>
      </c>
      <c r="CH8" s="139"/>
      <c r="CI8" s="139">
        <v>1</v>
      </c>
      <c r="CJ8" s="139">
        <v>3</v>
      </c>
      <c r="CK8" s="140">
        <v>88</v>
      </c>
      <c r="CL8" s="141">
        <v>2820320</v>
      </c>
      <c r="CM8" s="141">
        <v>834000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214</v>
      </c>
      <c r="C9" s="189" t="s">
        <v>206</v>
      </c>
      <c r="D9" s="189" t="s">
        <v>207</v>
      </c>
      <c r="E9" s="189" t="s">
        <v>208</v>
      </c>
      <c r="F9" s="89" t="s">
        <v>215</v>
      </c>
      <c r="G9" s="89" t="s">
        <v>200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0.81030321868626</v>
      </c>
      <c r="B10" s="189" t="s">
        <v>216</v>
      </c>
      <c r="C10" s="189" t="s">
        <v>206</v>
      </c>
      <c r="D10" s="189" t="s">
        <v>207</v>
      </c>
      <c r="E10" s="189" t="s">
        <v>208</v>
      </c>
      <c r="F10" s="89" t="s">
        <v>217</v>
      </c>
      <c r="G10" s="89" t="s">
        <v>200</v>
      </c>
      <c r="H10" s="181">
        <v>1145312</v>
      </c>
      <c r="I10" s="80">
        <v>852</v>
      </c>
      <c r="J10" s="80">
        <v>0</v>
      </c>
      <c r="K10" s="80">
        <v>50815</v>
      </c>
      <c r="L10" s="93">
        <v>206</v>
      </c>
      <c r="M10" s="81">
        <f>IFERROR(L10/K10,"-")</f>
        <v>0.0040539210862934</v>
      </c>
      <c r="N10" s="80">
        <v>11</v>
      </c>
      <c r="O10" s="80">
        <v>30</v>
      </c>
      <c r="P10" s="81">
        <f>IFERROR(N10/(L10),"-")</f>
        <v>0.053398058252427</v>
      </c>
      <c r="Q10" s="82">
        <f>IFERROR(H10/SUM(L10:L10),"-")</f>
        <v>5559.7669902913</v>
      </c>
      <c r="R10" s="83">
        <v>23</v>
      </c>
      <c r="S10" s="81">
        <f>IF(L10=0,"-",R10/L10)</f>
        <v>0.11165048543689</v>
      </c>
      <c r="T10" s="186">
        <v>928050</v>
      </c>
      <c r="U10" s="187">
        <f>IFERROR(T10/L10,"-")</f>
        <v>4505.0970873786</v>
      </c>
      <c r="V10" s="187">
        <f>IFERROR(T10/R10,"-")</f>
        <v>40350</v>
      </c>
      <c r="W10" s="181">
        <f>SUM(T10:T10)-SUM(H10:H10)</f>
        <v>-217262</v>
      </c>
      <c r="X10" s="85">
        <f>SUM(T10:T10)/SUM(H10:H10)</f>
        <v>0.81030321868626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13</v>
      </c>
      <c r="BB10" s="113">
        <f>IF(L10=0,"",IF(BA10=0,"",(BA10/L10)))</f>
        <v>0.063106796116505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68</v>
      </c>
      <c r="BK10" s="120">
        <f>IF(L10=0,"",IF(BJ10=0,"",(BJ10/L10)))</f>
        <v>0.33009708737864</v>
      </c>
      <c r="BL10" s="121">
        <v>8</v>
      </c>
      <c r="BM10" s="122">
        <f>IFERROR(BL10/BJ10,"-")</f>
        <v>0.11764705882353</v>
      </c>
      <c r="BN10" s="123">
        <v>155000</v>
      </c>
      <c r="BO10" s="124">
        <f>IFERROR(BN10/BJ10,"-")</f>
        <v>2279.4117647059</v>
      </c>
      <c r="BP10" s="125">
        <v>4</v>
      </c>
      <c r="BQ10" s="125">
        <v>2</v>
      </c>
      <c r="BR10" s="125">
        <v>2</v>
      </c>
      <c r="BS10" s="126">
        <v>78</v>
      </c>
      <c r="BT10" s="127">
        <f>IF(L10=0,"",IF(BS10=0,"",(BS10/L10)))</f>
        <v>0.37864077669903</v>
      </c>
      <c r="BU10" s="128">
        <v>8</v>
      </c>
      <c r="BV10" s="129">
        <f>IFERROR(BU10/BS10,"-")</f>
        <v>0.1025641025641</v>
      </c>
      <c r="BW10" s="130">
        <v>605000</v>
      </c>
      <c r="BX10" s="131">
        <f>IFERROR(BW10/BS10,"-")</f>
        <v>7756.4102564103</v>
      </c>
      <c r="BY10" s="132">
        <v>2</v>
      </c>
      <c r="BZ10" s="132"/>
      <c r="CA10" s="132">
        <v>6</v>
      </c>
      <c r="CB10" s="133">
        <v>47</v>
      </c>
      <c r="CC10" s="134">
        <f>IF(L10=0,"",IF(CB10=0,"",(CB10/L10)))</f>
        <v>0.22815533980583</v>
      </c>
      <c r="CD10" s="135">
        <v>7</v>
      </c>
      <c r="CE10" s="136">
        <f>IFERROR(CD10/CB10,"-")</f>
        <v>0.14893617021277</v>
      </c>
      <c r="CF10" s="137">
        <v>168050</v>
      </c>
      <c r="CG10" s="138">
        <f>IFERROR(CF10/CB10,"-")</f>
        <v>3575.5319148936</v>
      </c>
      <c r="CH10" s="139">
        <v>2</v>
      </c>
      <c r="CI10" s="139">
        <v>2</v>
      </c>
      <c r="CJ10" s="139">
        <v>3</v>
      </c>
      <c r="CK10" s="140">
        <v>23</v>
      </c>
      <c r="CL10" s="141">
        <v>928050</v>
      </c>
      <c r="CM10" s="141">
        <v>288000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0.17547812731361</v>
      </c>
      <c r="B11" s="189" t="s">
        <v>218</v>
      </c>
      <c r="C11" s="189" t="s">
        <v>206</v>
      </c>
      <c r="D11" s="189" t="s">
        <v>207</v>
      </c>
      <c r="E11" s="189" t="s">
        <v>208</v>
      </c>
      <c r="F11" s="89" t="s">
        <v>219</v>
      </c>
      <c r="G11" s="89" t="s">
        <v>200</v>
      </c>
      <c r="H11" s="181">
        <v>652389</v>
      </c>
      <c r="I11" s="80">
        <v>560</v>
      </c>
      <c r="J11" s="80">
        <v>0</v>
      </c>
      <c r="K11" s="80">
        <v>4376</v>
      </c>
      <c r="L11" s="93">
        <v>243</v>
      </c>
      <c r="M11" s="81">
        <f>IFERROR(L11/K11,"-")</f>
        <v>0.055530164533821</v>
      </c>
      <c r="N11" s="80">
        <v>3</v>
      </c>
      <c r="O11" s="80">
        <v>62</v>
      </c>
      <c r="P11" s="81">
        <f>IFERROR(N11/(L11),"-")</f>
        <v>0.012345679012346</v>
      </c>
      <c r="Q11" s="82">
        <f>IFERROR(H11/SUM(L11:L11),"-")</f>
        <v>2684.7283950617</v>
      </c>
      <c r="R11" s="83">
        <v>17</v>
      </c>
      <c r="S11" s="81">
        <f>IF(L11=0,"-",R11/L11)</f>
        <v>0.069958847736626</v>
      </c>
      <c r="T11" s="186">
        <v>114480</v>
      </c>
      <c r="U11" s="187">
        <f>IFERROR(T11/L11,"-")</f>
        <v>471.11111111111</v>
      </c>
      <c r="V11" s="187">
        <f>IFERROR(T11/R11,"-")</f>
        <v>6734.1176470588</v>
      </c>
      <c r="W11" s="181">
        <f>SUM(T11:T11)-SUM(H11:H11)</f>
        <v>-537909</v>
      </c>
      <c r="X11" s="85">
        <f>SUM(T11:T11)/SUM(H11:H11)</f>
        <v>0.17547812731361</v>
      </c>
      <c r="Y11" s="78"/>
      <c r="Z11" s="94">
        <v>18</v>
      </c>
      <c r="AA11" s="95">
        <f>IF(L11=0,"",IF(Z11=0,"",(Z11/L11)))</f>
        <v>0.074074074074074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22</v>
      </c>
      <c r="AJ11" s="101">
        <f>IF(L11=0,"",IF(AI11=0,"",(AI11/L11)))</f>
        <v>0.090534979423868</v>
      </c>
      <c r="AK11" s="100">
        <v>3</v>
      </c>
      <c r="AL11" s="102">
        <f>IFERROR(AK11/AI11,"-")</f>
        <v>0.13636363636364</v>
      </c>
      <c r="AM11" s="103">
        <v>6480</v>
      </c>
      <c r="AN11" s="104">
        <f>IFERROR(AM11/AI11,"-")</f>
        <v>294.54545454545</v>
      </c>
      <c r="AO11" s="105">
        <v>2</v>
      </c>
      <c r="AP11" s="105"/>
      <c r="AQ11" s="105">
        <v>1</v>
      </c>
      <c r="AR11" s="106">
        <v>17</v>
      </c>
      <c r="AS11" s="107">
        <f>IF(L11=0,"",IF(AR11=0,"",(AR11/L11)))</f>
        <v>0.069958847736626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38</v>
      </c>
      <c r="BB11" s="113">
        <f>IF(L11=0,"",IF(BA11=0,"",(BA11/L11)))</f>
        <v>0.15637860082305</v>
      </c>
      <c r="BC11" s="112"/>
      <c r="BD11" s="114">
        <f>IFERROR(BC11/BA11,"-")</f>
        <v>0</v>
      </c>
      <c r="BE11" s="115"/>
      <c r="BF11" s="116">
        <f>IFERROR(BE11/BA11,"-")</f>
        <v>0</v>
      </c>
      <c r="BG11" s="117"/>
      <c r="BH11" s="117"/>
      <c r="BI11" s="117"/>
      <c r="BJ11" s="119">
        <v>76</v>
      </c>
      <c r="BK11" s="120">
        <f>IF(L11=0,"",IF(BJ11=0,"",(BJ11/L11)))</f>
        <v>0.31275720164609</v>
      </c>
      <c r="BL11" s="121">
        <v>8</v>
      </c>
      <c r="BM11" s="122">
        <f>IFERROR(BL11/BJ11,"-")</f>
        <v>0.10526315789474</v>
      </c>
      <c r="BN11" s="123">
        <v>63000</v>
      </c>
      <c r="BO11" s="124">
        <f>IFERROR(BN11/BJ11,"-")</f>
        <v>828.94736842105</v>
      </c>
      <c r="BP11" s="125">
        <v>4</v>
      </c>
      <c r="BQ11" s="125">
        <v>3</v>
      </c>
      <c r="BR11" s="125">
        <v>1</v>
      </c>
      <c r="BS11" s="126">
        <v>49</v>
      </c>
      <c r="BT11" s="127">
        <f>IF(L11=0,"",IF(BS11=0,"",(BS11/L11)))</f>
        <v>0.20164609053498</v>
      </c>
      <c r="BU11" s="128">
        <v>4</v>
      </c>
      <c r="BV11" s="129">
        <f>IFERROR(BU11/BS11,"-")</f>
        <v>0.081632653061224</v>
      </c>
      <c r="BW11" s="130">
        <v>36000</v>
      </c>
      <c r="BX11" s="131">
        <f>IFERROR(BW11/BS11,"-")</f>
        <v>734.69387755102</v>
      </c>
      <c r="BY11" s="132">
        <v>1</v>
      </c>
      <c r="BZ11" s="132">
        <v>1</v>
      </c>
      <c r="CA11" s="132">
        <v>2</v>
      </c>
      <c r="CB11" s="133">
        <v>23</v>
      </c>
      <c r="CC11" s="134">
        <f>IF(L11=0,"",IF(CB11=0,"",(CB11/L11)))</f>
        <v>0.094650205761317</v>
      </c>
      <c r="CD11" s="135">
        <v>2</v>
      </c>
      <c r="CE11" s="136">
        <f>IFERROR(CD11/CB11,"-")</f>
        <v>0.08695652173913</v>
      </c>
      <c r="CF11" s="137">
        <v>9000</v>
      </c>
      <c r="CG11" s="138">
        <f>IFERROR(CF11/CB11,"-")</f>
        <v>391.30434782609</v>
      </c>
      <c r="CH11" s="139">
        <v>2</v>
      </c>
      <c r="CI11" s="139"/>
      <c r="CJ11" s="139"/>
      <c r="CK11" s="140">
        <v>17</v>
      </c>
      <c r="CL11" s="141">
        <v>114480</v>
      </c>
      <c r="CM11" s="141">
        <v>20000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0.46923879040667</v>
      </c>
      <c r="B12" s="189" t="s">
        <v>220</v>
      </c>
      <c r="C12" s="189" t="s">
        <v>206</v>
      </c>
      <c r="D12" s="189" t="s">
        <v>207</v>
      </c>
      <c r="E12" s="189" t="s">
        <v>208</v>
      </c>
      <c r="F12" s="89" t="s">
        <v>221</v>
      </c>
      <c r="G12" s="89" t="s">
        <v>200</v>
      </c>
      <c r="H12" s="181">
        <v>57540</v>
      </c>
      <c r="I12" s="80">
        <v>231</v>
      </c>
      <c r="J12" s="80">
        <v>0</v>
      </c>
      <c r="K12" s="80">
        <v>11099</v>
      </c>
      <c r="L12" s="93">
        <v>5</v>
      </c>
      <c r="M12" s="81">
        <f>IFERROR(L12/K12,"-")</f>
        <v>0.0004504910352284</v>
      </c>
      <c r="N12" s="80">
        <v>1</v>
      </c>
      <c r="O12" s="80">
        <v>0</v>
      </c>
      <c r="P12" s="81">
        <f>IFERROR(N12/(L12),"-")</f>
        <v>0.2</v>
      </c>
      <c r="Q12" s="82">
        <f>IFERROR(H12/SUM(L12:L12),"-")</f>
        <v>11508</v>
      </c>
      <c r="R12" s="83">
        <v>1</v>
      </c>
      <c r="S12" s="81">
        <f>IF(L12=0,"-",R12/L12)</f>
        <v>0.2</v>
      </c>
      <c r="T12" s="186">
        <v>27000</v>
      </c>
      <c r="U12" s="187">
        <f>IFERROR(T12/L12,"-")</f>
        <v>5400</v>
      </c>
      <c r="V12" s="187">
        <f>IFERROR(T12/R12,"-")</f>
        <v>27000</v>
      </c>
      <c r="W12" s="181">
        <f>SUM(T12:T12)-SUM(H12:H12)</f>
        <v>-30540</v>
      </c>
      <c r="X12" s="85">
        <f>SUM(T12:T12)/SUM(H12:H12)</f>
        <v>0.46923879040667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>
        <f>IF(L12=0,"",IF(BA12=0,"",(BA12/L12)))</f>
        <v>0</v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>
        <v>2</v>
      </c>
      <c r="BK12" s="120">
        <f>IF(L12=0,"",IF(BJ12=0,"",(BJ12/L12)))</f>
        <v>0.4</v>
      </c>
      <c r="BL12" s="121">
        <v>1</v>
      </c>
      <c r="BM12" s="122">
        <f>IFERROR(BL12/BJ12,"-")</f>
        <v>0.5</v>
      </c>
      <c r="BN12" s="123">
        <v>27000</v>
      </c>
      <c r="BO12" s="124">
        <f>IFERROR(BN12/BJ12,"-")</f>
        <v>13500</v>
      </c>
      <c r="BP12" s="125"/>
      <c r="BQ12" s="125"/>
      <c r="BR12" s="125">
        <v>1</v>
      </c>
      <c r="BS12" s="126">
        <v>1</v>
      </c>
      <c r="BT12" s="127">
        <f>IF(L12=0,"",IF(BS12=0,"",(BS12/L12)))</f>
        <v>0.2</v>
      </c>
      <c r="BU12" s="128"/>
      <c r="BV12" s="129">
        <f>IFERROR(BU12/BS12,"-")</f>
        <v>0</v>
      </c>
      <c r="BW12" s="130"/>
      <c r="BX12" s="131">
        <f>IFERROR(BW12/BS12,"-")</f>
        <v>0</v>
      </c>
      <c r="BY12" s="132"/>
      <c r="BZ12" s="132"/>
      <c r="CA12" s="132"/>
      <c r="CB12" s="133">
        <v>2</v>
      </c>
      <c r="CC12" s="134">
        <f>IF(L12=0,"",IF(CB12=0,"",(CB12/L12)))</f>
        <v>0.4</v>
      </c>
      <c r="CD12" s="135"/>
      <c r="CE12" s="136">
        <f>IFERROR(CD12/CB12,"-")</f>
        <v>0</v>
      </c>
      <c r="CF12" s="137"/>
      <c r="CG12" s="138">
        <f>IFERROR(CF12/CB12,"-")</f>
        <v>0</v>
      </c>
      <c r="CH12" s="139"/>
      <c r="CI12" s="139"/>
      <c r="CJ12" s="139"/>
      <c r="CK12" s="140">
        <v>1</v>
      </c>
      <c r="CL12" s="141">
        <v>27000</v>
      </c>
      <c r="CM12" s="141">
        <v>27000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222</v>
      </c>
      <c r="G15" s="40"/>
      <c r="H15" s="184"/>
      <c r="I15" s="41">
        <f>SUM(I6:I14)</f>
        <v>10084</v>
      </c>
      <c r="J15" s="41">
        <f>SUM(J6:J14)</f>
        <v>0</v>
      </c>
      <c r="K15" s="41">
        <f>SUM(K6:K14)</f>
        <v>308548</v>
      </c>
      <c r="L15" s="41">
        <f>SUM(L6:L14)</f>
        <v>2706</v>
      </c>
      <c r="M15" s="42">
        <f>IFERROR(L15/K15,"-")</f>
        <v>0.0087701103231912</v>
      </c>
      <c r="N15" s="77">
        <f>SUM(N6:N14)</f>
        <v>126</v>
      </c>
      <c r="O15" s="77">
        <f>SUM(O6:O14)</f>
        <v>652</v>
      </c>
      <c r="P15" s="42">
        <f>IFERROR(N15/L15,"-")</f>
        <v>0.046563192904656</v>
      </c>
      <c r="Q15" s="43">
        <f>IFERROR(H15/L15,"-")</f>
        <v>0</v>
      </c>
      <c r="R15" s="44">
        <f>SUM(R6:R14)</f>
        <v>250</v>
      </c>
      <c r="S15" s="42">
        <f>IFERROR(R15/L15,"-")</f>
        <v>0.092387287509239</v>
      </c>
      <c r="T15" s="184">
        <f>SUM(T6:T14)</f>
        <v>7305130</v>
      </c>
      <c r="U15" s="184">
        <f>IFERROR(T15/L15,"-")</f>
        <v>2699.6045824095</v>
      </c>
      <c r="V15" s="184">
        <f>IFERROR(T15/R15,"-")</f>
        <v>29220.52</v>
      </c>
      <c r="W15" s="184">
        <f>T15-H15</f>
        <v>7305130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