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新聞" sheetId="1" r:id="rId4"/>
    <sheet name="雑誌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<sst xmlns="http://schemas.openxmlformats.org/spreadsheetml/2006/main" uniqueCount="201">
  <si>
    <t>08月</t>
  </si>
  <si>
    <t>ヘスティア</t>
  </si>
  <si>
    <t>最終更新日</t>
  </si>
  <si>
    <t>11月09日</t>
  </si>
  <si>
    <t>年齢分布（才）</t>
  </si>
  <si>
    <t>入金者
合計</t>
  </si>
  <si>
    <t>課金額計</t>
  </si>
  <si>
    <t>高額check</t>
  </si>
  <si>
    <t>●新聞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</si>
  <si>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</si>
  <si>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</si>
  <si>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</si>
  <si>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</si>
  <si>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</si>
  <si>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</si>
  <si>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</si>
  <si>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</si>
  <si>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</si>
  <si>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</si>
  <si>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</si>
  <si>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</si>
  <si>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</si>
  <si>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</si>
  <si>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</si>
  <si>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</si>
  <si>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</si>
  <si>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</si>
  <si>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</si>
  <si>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</si>
  <si>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</si>
  <si>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</si>
  <si>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</si>
  <si>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</si>
  <si>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</si>
  <si>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</si>
  <si>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</si>
  <si>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</si>
  <si>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</si>
  <si>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</si>
  <si>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</si>
  <si>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</si>
  <si>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</si>
  <si>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</si>
  <si>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</si>
  <si>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</si>
  <si>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</si>
  <si>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</si>
  <si>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</si>
  <si>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</si>
  <si>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</si>
  <si>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</si>
  <si>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</si>
  <si>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</si>
  <si>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</si>
  <si>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</si>
  <si>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</si>
  <si>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</si>
  <si>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ln_ink1256</t>
  </si>
  <si>
    <t>インターカラー</t>
  </si>
  <si>
    <t>男女募集版(LINEver)（藤井レイラ）</t>
  </si>
  <si>
    <t>インタビュー形式</t>
  </si>
  <si>
    <t>line</t>
  </si>
  <si>
    <t>サンスポ関東</t>
  </si>
  <si>
    <t>全5段つかみ15段</t>
  </si>
  <si>
    <t>1～15日</t>
  </si>
  <si>
    <t>ic4523</t>
  </si>
  <si>
    <t>空電</t>
  </si>
  <si>
    <t>ln_ink1257</t>
  </si>
  <si>
    <t>半5段バージョン</t>
  </si>
  <si>
    <t>半5段つかみ15段</t>
  </si>
  <si>
    <t>ic4524</t>
  </si>
  <si>
    <t>icd006</t>
  </si>
  <si>
    <t>伝言メッセージ版２（藤井レイラ）</t>
  </si>
  <si>
    <t>熟年世代専用</t>
  </si>
  <si>
    <t>16～31日</t>
  </si>
  <si>
    <t>ic4527</t>
  </si>
  <si>
    <t>縦書き版（高宮菜々子）</t>
  </si>
  <si>
    <t>優しい相手募集2</t>
  </si>
  <si>
    <t>y20</t>
  </si>
  <si>
    <t>ic4528</t>
  </si>
  <si>
    <t>ln_ink1258</t>
  </si>
  <si>
    <t>サンスポ関西</t>
  </si>
  <si>
    <t>ic4529</t>
  </si>
  <si>
    <t>ln_ink1259</t>
  </si>
  <si>
    <t>ic4530</t>
  </si>
  <si>
    <t>ic4531</t>
  </si>
  <si>
    <t>y17</t>
  </si>
  <si>
    <t>ic4532</t>
  </si>
  <si>
    <t>ic4533</t>
  </si>
  <si>
    <t>ic4534</t>
  </si>
  <si>
    <t>ln_ink1260</t>
  </si>
  <si>
    <t>テンプレート版(LINEver)（高宮菜々子）</t>
  </si>
  <si>
    <t>コミュ障男性でも大丈夫!定型文を 選ぶだけで成立する出会いサイト</t>
  </si>
  <si>
    <t>デイリースポーツ関西</t>
  </si>
  <si>
    <t>全5段・半5段段つかみ10段保証</t>
  </si>
  <si>
    <t>10段保証</t>
  </si>
  <si>
    <t>ic4535</t>
  </si>
  <si>
    <t>男女募集版（高宮菜々子）</t>
  </si>
  <si>
    <t>インタビュー形式 エロ</t>
  </si>
  <si>
    <t>ln_ink1261</t>
  </si>
  <si>
    <t>雑誌版SPA(LINEver)（藤井レイラ）</t>
  </si>
  <si>
    <t>マカより効果的エロい熟女が誘ってくる魅力的なサイト</t>
  </si>
  <si>
    <t>ic4536</t>
  </si>
  <si>
    <t>記事風アレンジ・エロ</t>
  </si>
  <si>
    <t>ic4537</t>
  </si>
  <si>
    <t>(空電共通)</t>
  </si>
  <si>
    <t>ln_ink1262</t>
  </si>
  <si>
    <t>雑誌版SPA(LINEver)（晶エリー）</t>
  </si>
  <si>
    <t>え?LINEでこんなに出会えんのダメ元で始めたはずが</t>
  </si>
  <si>
    <t>スポニチ関西</t>
  </si>
  <si>
    <t>半2段つかみ10段保証</t>
  </si>
  <si>
    <t>ic4538</t>
  </si>
  <si>
    <t>興奮版（高宮菜々子）</t>
  </si>
  <si>
    <t>学生いませんギャルもいません熟女熟女熟女熟女</t>
  </si>
  <si>
    <t>ln_ink1263</t>
  </si>
  <si>
    <t>いろいろな疑問版(LINEver)（藤井レイラ）</t>
  </si>
  <si>
    <t>登録すればわかります</t>
  </si>
  <si>
    <t>ic4539</t>
  </si>
  <si>
    <t>デリヘル版3（高宮菜々子）</t>
  </si>
  <si>
    <t>70歳までの出会いお手伝い</t>
  </si>
  <si>
    <t>ic4540</t>
  </si>
  <si>
    <t>ic4541</t>
  </si>
  <si>
    <t>男女募集版（藤井レイラ）</t>
  </si>
  <si>
    <t>記事風アレンジ・スポニチ・報知</t>
  </si>
  <si>
    <t>y19</t>
  </si>
  <si>
    <t>スポニチ関東</t>
  </si>
  <si>
    <t>全5段</t>
  </si>
  <si>
    <t>8月16日(土)</t>
  </si>
  <si>
    <t>ic4542</t>
  </si>
  <si>
    <t>icd007</t>
  </si>
  <si>
    <t>伝言メッセージ版１（複数）</t>
  </si>
  <si>
    <t>声のマッチングサイト</t>
  </si>
  <si>
    <t>ニッカン関西</t>
  </si>
  <si>
    <t>1C終面全5段</t>
  </si>
  <si>
    <t>8月09日(土)</t>
  </si>
  <si>
    <t>新聞 TOTAL</t>
  </si>
  <si>
    <t>●雑誌 広告</t>
  </si>
  <si>
    <t>za276</t>
  </si>
  <si>
    <t>日本ジャーナル出版</t>
  </si>
  <si>
    <t>インタビューアレンジ２P</t>
  </si>
  <si>
    <t>週刊実話</t>
  </si>
  <si>
    <t>1C2P</t>
  </si>
  <si>
    <t>8月28日(木)</t>
  </si>
  <si>
    <t>za277</t>
  </si>
  <si>
    <t>ad930</t>
  </si>
  <si>
    <t>アドライヴ</t>
  </si>
  <si>
    <t>徳間書店</t>
  </si>
  <si>
    <t>DVD袋裏_男性募集版</t>
  </si>
  <si>
    <t>アサヒ芸能.1W火 合併号</t>
  </si>
  <si>
    <t>DVD袋裏4C</t>
  </si>
  <si>
    <t>8月05日(火)</t>
  </si>
  <si>
    <t>ad931</t>
  </si>
  <si>
    <t>ad932</t>
  </si>
  <si>
    <t>大洋図書</t>
  </si>
  <si>
    <t>1P縦書き男性募集版-アレンジ</t>
  </si>
  <si>
    <t>金のEX DVD</t>
  </si>
  <si>
    <t>表4</t>
  </si>
  <si>
    <t>ad933</t>
  </si>
  <si>
    <t>ad934</t>
  </si>
  <si>
    <t>2P縦書き(記事風)版-アレンジ</t>
  </si>
  <si>
    <t>実話ナックルズSPECIAL</t>
  </si>
  <si>
    <t>8月18日(月)</t>
  </si>
  <si>
    <t>ad935</t>
  </si>
  <si>
    <t>ad936</t>
  </si>
  <si>
    <t>5P男女募集(インタビュー風)版-アレンジ</t>
  </si>
  <si>
    <t>臨時増刊ラヴァーズ</t>
  </si>
  <si>
    <t>1C5P</t>
  </si>
  <si>
    <t>8月21日(木)</t>
  </si>
  <si>
    <t>ad937</t>
  </si>
  <si>
    <t>雑誌 TOTAL</t>
  </si>
  <si>
    <t>●アフィリエイト 広告</t>
  </si>
  <si>
    <t>UA</t>
  </si>
  <si>
    <t>AF単価</t>
  </si>
  <si>
    <t>20歳以上</t>
  </si>
  <si>
    <t>fr002</t>
  </si>
  <si>
    <t>ファーストアール</t>
  </si>
  <si>
    <t>lp07</t>
  </si>
  <si>
    <t>おまたせ出会いNavi</t>
  </si>
  <si>
    <t>8/1～8/31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</si>
  <si>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</si>
  <si>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</si>
  <si>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</si>
  <si>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</si>
  <si>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</si>
  <si>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</si>
  <si>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</si>
  <si>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lp01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</si>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</sst>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10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1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3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0.0088235294117647</v>
      </c>
      <c r="B6" s="189" t="s">
        <v>57</v>
      </c>
      <c r="C6" s="189" t="s">
        <v>58</v>
      </c>
      <c r="D6" s="189"/>
      <c r="E6" s="189" t="s">
        <v>59</v>
      </c>
      <c r="F6" s="189" t="s">
        <v>60</v>
      </c>
      <c r="G6" s="189" t="s">
        <v>61</v>
      </c>
      <c r="H6" s="89" t="s">
        <v>62</v>
      </c>
      <c r="I6" s="89" t="s">
        <v>63</v>
      </c>
      <c r="J6" s="89" t="s">
        <v>64</v>
      </c>
      <c r="K6" s="181">
        <v>340000</v>
      </c>
      <c r="L6" s="80">
        <v>0</v>
      </c>
      <c r="M6" s="80">
        <v>0</v>
      </c>
      <c r="N6" s="80">
        <v>0</v>
      </c>
      <c r="O6" s="91">
        <v>0</v>
      </c>
      <c r="P6" s="92">
        <v>0</v>
      </c>
      <c r="Q6" s="93">
        <f>O6+P6</f>
        <v>0</v>
      </c>
      <c r="R6" s="81" t="str">
        <f>IFERROR(Q6/N6,"-")</f>
        <v>-</v>
      </c>
      <c r="S6" s="80">
        <v>0</v>
      </c>
      <c r="T6" s="80">
        <v>0</v>
      </c>
      <c r="U6" s="81" t="str">
        <f>IFERROR(T6/(Q6),"-")</f>
        <v>-</v>
      </c>
      <c r="V6" s="82">
        <f>IFERROR(K6/SUM(Q6:Q20),"-")</f>
        <v>26153.846153846</v>
      </c>
      <c r="W6" s="83">
        <v>0</v>
      </c>
      <c r="X6" s="81" t="str">
        <f>IF(Q6=0,"-",W6/Q6)</f>
        <v>-</v>
      </c>
      <c r="Y6" s="186">
        <v>0</v>
      </c>
      <c r="Z6" s="187" t="str">
        <f>IFERROR(Y6/Q6,"-")</f>
        <v>-</v>
      </c>
      <c r="AA6" s="187" t="str">
        <f>IFERROR(Y6/W6,"-")</f>
        <v>-</v>
      </c>
      <c r="AB6" s="181">
        <f>SUM(Y6:Y20)-SUM(K6:K20)</f>
        <v>-337000</v>
      </c>
      <c r="AC6" s="85">
        <f>SUM(Y6:Y20)/SUM(K6:K20)</f>
        <v>0.0088235294117647</v>
      </c>
      <c r="AD6" s="78"/>
      <c r="AE6" s="94"/>
      <c r="AF6" s="95" t="str">
        <f>IF(Q6=0,"",IF(AE6=0,"",(AE6/Q6)))</f>
        <v/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 t="str">
        <f>IF(Q6=0,"",IF(AN6=0,"",(AN6/Q6)))</f>
        <v/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 t="str">
        <f>IF(Q6=0,"",IF(AW6=0,"",(AW6/Q6)))</f>
        <v/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 t="str">
        <f>IF(Q6=0,"",IF(BF6=0,"",(BF6/Q6)))</f>
        <v/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/>
      <c r="BP6" s="120" t="str">
        <f>IF(Q6=0,"",IF(BO6=0,"",(BO6/Q6)))</f>
        <v/>
      </c>
      <c r="BQ6" s="121"/>
      <c r="BR6" s="122" t="str">
        <f>IFERROR(BQ6/BO6,"-")</f>
        <v>-</v>
      </c>
      <c r="BS6" s="123"/>
      <c r="BT6" s="124" t="str">
        <f>IFERROR(BS6/BO6,"-")</f>
        <v>-</v>
      </c>
      <c r="BU6" s="125"/>
      <c r="BV6" s="125"/>
      <c r="BW6" s="125"/>
      <c r="BX6" s="126"/>
      <c r="BY6" s="127" t="str">
        <f>IF(Q6=0,"",IF(BX6=0,"",(BX6/Q6)))</f>
        <v/>
      </c>
      <c r="BZ6" s="128"/>
      <c r="CA6" s="129" t="str">
        <f>IFERROR(BZ6/BX6,"-")</f>
        <v>-</v>
      </c>
      <c r="CB6" s="130"/>
      <c r="CC6" s="131" t="str">
        <f>IFERROR(CB6/BX6,"-")</f>
        <v>-</v>
      </c>
      <c r="CD6" s="132"/>
      <c r="CE6" s="132"/>
      <c r="CF6" s="132"/>
      <c r="CG6" s="133"/>
      <c r="CH6" s="134" t="str">
        <f>IF(Q6=0,"",IF(CG6=0,"",(CG6/Q6)))</f>
        <v/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65</v>
      </c>
      <c r="C7" s="189" t="s">
        <v>58</v>
      </c>
      <c r="D7" s="189"/>
      <c r="E7" s="189" t="s">
        <v>59</v>
      </c>
      <c r="F7" s="189" t="s">
        <v>60</v>
      </c>
      <c r="G7" s="189" t="s">
        <v>66</v>
      </c>
      <c r="H7" s="89"/>
      <c r="I7" s="89"/>
      <c r="J7" s="89"/>
      <c r="K7" s="181"/>
      <c r="L7" s="80">
        <v>9</v>
      </c>
      <c r="M7" s="80">
        <v>3</v>
      </c>
      <c r="N7" s="80">
        <v>0</v>
      </c>
      <c r="O7" s="91">
        <v>0</v>
      </c>
      <c r="P7" s="92">
        <v>0</v>
      </c>
      <c r="Q7" s="93">
        <f>O7+P7</f>
        <v>0</v>
      </c>
      <c r="R7" s="81" t="str">
        <f>IFERROR(Q7/N7,"-")</f>
        <v>-</v>
      </c>
      <c r="S7" s="80">
        <v>0</v>
      </c>
      <c r="T7" s="80">
        <v>0</v>
      </c>
      <c r="U7" s="81" t="str">
        <f>IFERROR(T7/(Q7),"-")</f>
        <v>-</v>
      </c>
      <c r="V7" s="82"/>
      <c r="W7" s="83">
        <v>0</v>
      </c>
      <c r="X7" s="81" t="str">
        <f>IF(Q7=0,"-",W7/Q7)</f>
        <v>-</v>
      </c>
      <c r="Y7" s="186">
        <v>0</v>
      </c>
      <c r="Z7" s="187" t="str">
        <f>IFERROR(Y7/Q7,"-")</f>
        <v>-</v>
      </c>
      <c r="AA7" s="187" t="str">
        <f>IFERROR(Y7/W7,"-")</f>
        <v>-</v>
      </c>
      <c r="AB7" s="181"/>
      <c r="AC7" s="85"/>
      <c r="AD7" s="78"/>
      <c r="AE7" s="94"/>
      <c r="AF7" s="95" t="str">
        <f>IF(Q7=0,"",IF(AE7=0,"",(AE7/Q7)))</f>
        <v/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 t="str">
        <f>IF(Q7=0,"",IF(AN7=0,"",(AN7/Q7)))</f>
        <v/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 t="str">
        <f>IF(Q7=0,"",IF(AW7=0,"",(AW7/Q7)))</f>
        <v/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 t="str">
        <f>IF(Q7=0,"",IF(BF7=0,"",(BF7/Q7)))</f>
        <v/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 t="str">
        <f>IF(Q7=0,"",IF(BO7=0,"",(BO7/Q7)))</f>
        <v/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/>
      <c r="BY7" s="127" t="str">
        <f>IF(Q7=0,"",IF(BX7=0,"",(BX7/Q7)))</f>
        <v/>
      </c>
      <c r="BZ7" s="128"/>
      <c r="CA7" s="129" t="str">
        <f>IFERROR(BZ7/BX7,"-")</f>
        <v>-</v>
      </c>
      <c r="CB7" s="130"/>
      <c r="CC7" s="131" t="str">
        <f>IFERROR(CB7/BX7,"-")</f>
        <v>-</v>
      </c>
      <c r="CD7" s="132"/>
      <c r="CE7" s="132"/>
      <c r="CF7" s="132"/>
      <c r="CG7" s="133"/>
      <c r="CH7" s="134" t="str">
        <f>IF(Q7=0,"",IF(CG7=0,"",(CG7/Q7)))</f>
        <v/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/>
      <c r="B8" s="189" t="s">
        <v>67</v>
      </c>
      <c r="C8" s="189" t="s">
        <v>58</v>
      </c>
      <c r="D8" s="189"/>
      <c r="E8" s="189" t="s">
        <v>59</v>
      </c>
      <c r="F8" s="189" t="s">
        <v>68</v>
      </c>
      <c r="G8" s="189" t="s">
        <v>61</v>
      </c>
      <c r="H8" s="89" t="s">
        <v>62</v>
      </c>
      <c r="I8" s="89" t="s">
        <v>69</v>
      </c>
      <c r="J8" s="89"/>
      <c r="K8" s="181"/>
      <c r="L8" s="80">
        <v>0</v>
      </c>
      <c r="M8" s="80">
        <v>0</v>
      </c>
      <c r="N8" s="80">
        <v>0</v>
      </c>
      <c r="O8" s="91">
        <v>2</v>
      </c>
      <c r="P8" s="92">
        <v>0</v>
      </c>
      <c r="Q8" s="93">
        <f>O8+P8</f>
        <v>2</v>
      </c>
      <c r="R8" s="81" t="str">
        <f>IFERROR(Q8/N8,"-")</f>
        <v>-</v>
      </c>
      <c r="S8" s="80">
        <v>0</v>
      </c>
      <c r="T8" s="80">
        <v>0</v>
      </c>
      <c r="U8" s="81">
        <f>IFERROR(T8/(Q8),"-")</f>
        <v>0</v>
      </c>
      <c r="V8" s="82"/>
      <c r="W8" s="83">
        <v>1</v>
      </c>
      <c r="X8" s="81">
        <f>IF(Q8=0,"-",W8/Q8)</f>
        <v>0.5</v>
      </c>
      <c r="Y8" s="186">
        <v>3000</v>
      </c>
      <c r="Z8" s="187">
        <f>IFERROR(Y8/Q8,"-")</f>
        <v>1500</v>
      </c>
      <c r="AA8" s="187">
        <f>IFERROR(Y8/W8,"-")</f>
        <v>3000</v>
      </c>
      <c r="AB8" s="181"/>
      <c r="AC8" s="85"/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>
        <f>IF(Q8=0,"",IF(BF8=0,"",(BF8/Q8)))</f>
        <v>0</v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>
        <v>2</v>
      </c>
      <c r="BP8" s="120">
        <f>IF(Q8=0,"",IF(BO8=0,"",(BO8/Q8)))</f>
        <v>1</v>
      </c>
      <c r="BQ8" s="121">
        <v>1</v>
      </c>
      <c r="BR8" s="122">
        <f>IFERROR(BQ8/BO8,"-")</f>
        <v>0.5</v>
      </c>
      <c r="BS8" s="123">
        <v>3000</v>
      </c>
      <c r="BT8" s="124">
        <f>IFERROR(BS8/BO8,"-")</f>
        <v>1500</v>
      </c>
      <c r="BU8" s="125">
        <v>1</v>
      </c>
      <c r="BV8" s="125"/>
      <c r="BW8" s="125"/>
      <c r="BX8" s="126"/>
      <c r="BY8" s="127">
        <f>IF(Q8=0,"",IF(BX8=0,"",(BX8/Q8)))</f>
        <v>0</v>
      </c>
      <c r="BZ8" s="128"/>
      <c r="CA8" s="129" t="str">
        <f>IFERROR(BZ8/BX8,"-")</f>
        <v>-</v>
      </c>
      <c r="CB8" s="130"/>
      <c r="CC8" s="131" t="str">
        <f>IFERROR(CB8/BX8,"-")</f>
        <v>-</v>
      </c>
      <c r="CD8" s="132"/>
      <c r="CE8" s="132"/>
      <c r="CF8" s="132"/>
      <c r="CG8" s="133"/>
      <c r="CH8" s="134">
        <f>IF(Q8=0,"",IF(CG8=0,"",(CG8/Q8)))</f>
        <v>0</v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1</v>
      </c>
      <c r="CQ8" s="141">
        <v>3000</v>
      </c>
      <c r="CR8" s="141">
        <v>3000</v>
      </c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70</v>
      </c>
      <c r="C9" s="189" t="s">
        <v>58</v>
      </c>
      <c r="D9" s="189"/>
      <c r="E9" s="189" t="s">
        <v>59</v>
      </c>
      <c r="F9" s="189" t="s">
        <v>68</v>
      </c>
      <c r="G9" s="189" t="s">
        <v>66</v>
      </c>
      <c r="H9" s="89"/>
      <c r="I9" s="89"/>
      <c r="J9" s="89"/>
      <c r="K9" s="181"/>
      <c r="L9" s="80">
        <v>30</v>
      </c>
      <c r="M9" s="80">
        <v>17</v>
      </c>
      <c r="N9" s="80">
        <v>9</v>
      </c>
      <c r="O9" s="91">
        <v>2</v>
      </c>
      <c r="P9" s="92">
        <v>0</v>
      </c>
      <c r="Q9" s="93">
        <f>O9+P9</f>
        <v>2</v>
      </c>
      <c r="R9" s="81">
        <f>IFERROR(Q9/N9,"-")</f>
        <v>0.22222222222222</v>
      </c>
      <c r="S9" s="80">
        <v>0</v>
      </c>
      <c r="T9" s="80">
        <v>0</v>
      </c>
      <c r="U9" s="81">
        <f>IFERROR(T9/(Q9),"-")</f>
        <v>0</v>
      </c>
      <c r="V9" s="82"/>
      <c r="W9" s="83">
        <v>0</v>
      </c>
      <c r="X9" s="81">
        <f>IF(Q9=0,"-",W9/Q9)</f>
        <v>0</v>
      </c>
      <c r="Y9" s="186">
        <v>0</v>
      </c>
      <c r="Z9" s="187">
        <f>IFERROR(Y9/Q9,"-")</f>
        <v>0</v>
      </c>
      <c r="AA9" s="187" t="str">
        <f>IFERROR(Y9/W9,"-")</f>
        <v>-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>
        <f>IF(Q9=0,"",IF(AN9=0,"",(AN9/Q9)))</f>
        <v>0</v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>
        <f>IF(Q9=0,"",IF(BF9=0,"",(BF9/Q9)))</f>
        <v>0</v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>
        <v>1</v>
      </c>
      <c r="BP9" s="120">
        <f>IF(Q9=0,"",IF(BO9=0,"",(BO9/Q9)))</f>
        <v>0.5</v>
      </c>
      <c r="BQ9" s="121"/>
      <c r="BR9" s="122">
        <f>IFERROR(BQ9/BO9,"-")</f>
        <v>0</v>
      </c>
      <c r="BS9" s="123"/>
      <c r="BT9" s="124">
        <f>IFERROR(BS9/BO9,"-")</f>
        <v>0</v>
      </c>
      <c r="BU9" s="125"/>
      <c r="BV9" s="125"/>
      <c r="BW9" s="125"/>
      <c r="BX9" s="126"/>
      <c r="BY9" s="127">
        <f>IF(Q9=0,"",IF(BX9=0,"",(BX9/Q9)))</f>
        <v>0</v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>
        <v>1</v>
      </c>
      <c r="CH9" s="134">
        <f>IF(Q9=0,"",IF(CG9=0,"",(CG9/Q9)))</f>
        <v>0.5</v>
      </c>
      <c r="CI9" s="135"/>
      <c r="CJ9" s="136">
        <f>IFERROR(CI9/CG9,"-")</f>
        <v>0</v>
      </c>
      <c r="CK9" s="137"/>
      <c r="CL9" s="138">
        <f>IFERROR(CK9/CG9,"-")</f>
        <v>0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/>
      <c r="B10" s="189" t="s">
        <v>71</v>
      </c>
      <c r="C10" s="189" t="s">
        <v>58</v>
      </c>
      <c r="D10" s="189"/>
      <c r="E10" s="189" t="s">
        <v>72</v>
      </c>
      <c r="F10" s="189" t="s">
        <v>73</v>
      </c>
      <c r="G10" s="189" t="s">
        <v>66</v>
      </c>
      <c r="H10" s="89" t="s">
        <v>62</v>
      </c>
      <c r="I10" s="89" t="s">
        <v>63</v>
      </c>
      <c r="J10" s="89" t="s">
        <v>74</v>
      </c>
      <c r="K10" s="181"/>
      <c r="L10" s="80">
        <v>48</v>
      </c>
      <c r="M10" s="80">
        <v>12</v>
      </c>
      <c r="N10" s="80">
        <v>10</v>
      </c>
      <c r="O10" s="91">
        <v>1</v>
      </c>
      <c r="P10" s="92">
        <v>0</v>
      </c>
      <c r="Q10" s="93">
        <f>O10+P10</f>
        <v>1</v>
      </c>
      <c r="R10" s="81">
        <f>IFERROR(Q10/N10,"-")</f>
        <v>0.1</v>
      </c>
      <c r="S10" s="80">
        <v>0</v>
      </c>
      <c r="T10" s="80">
        <v>0</v>
      </c>
      <c r="U10" s="81">
        <f>IFERROR(T10/(Q10),"-")</f>
        <v>0</v>
      </c>
      <c r="V10" s="82"/>
      <c r="W10" s="83">
        <v>0</v>
      </c>
      <c r="X10" s="81">
        <f>IF(Q10=0,"-",W10/Q10)</f>
        <v>0</v>
      </c>
      <c r="Y10" s="186">
        <v>0</v>
      </c>
      <c r="Z10" s="187">
        <f>IFERROR(Y10/Q10,"-")</f>
        <v>0</v>
      </c>
      <c r="AA10" s="187" t="str">
        <f>IFERROR(Y10/W10,"-")</f>
        <v>-</v>
      </c>
      <c r="AB10" s="181"/>
      <c r="AC10" s="85"/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>
        <f>IF(Q10=0,"",IF(AN10=0,"",(AN10/Q10)))</f>
        <v>0</v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>
        <v>1</v>
      </c>
      <c r="BG10" s="113">
        <f>IF(Q10=0,"",IF(BF10=0,"",(BF10/Q10)))</f>
        <v>1</v>
      </c>
      <c r="BH10" s="112"/>
      <c r="BI10" s="114">
        <f>IFERROR(BH10/BF10,"-")</f>
        <v>0</v>
      </c>
      <c r="BJ10" s="115"/>
      <c r="BK10" s="116">
        <f>IFERROR(BJ10/BF10,"-")</f>
        <v>0</v>
      </c>
      <c r="BL10" s="117"/>
      <c r="BM10" s="117"/>
      <c r="BN10" s="117"/>
      <c r="BO10" s="119"/>
      <c r="BP10" s="120">
        <f>IF(Q10=0,"",IF(BO10=0,"",(BO10/Q10)))</f>
        <v>0</v>
      </c>
      <c r="BQ10" s="121"/>
      <c r="BR10" s="122" t="str">
        <f>IFERROR(BQ10/BO10,"-")</f>
        <v>-</v>
      </c>
      <c r="BS10" s="123"/>
      <c r="BT10" s="124" t="str">
        <f>IFERROR(BS10/BO10,"-")</f>
        <v>-</v>
      </c>
      <c r="BU10" s="125"/>
      <c r="BV10" s="125"/>
      <c r="BW10" s="125"/>
      <c r="BX10" s="126"/>
      <c r="BY10" s="127">
        <f>IF(Q10=0,"",IF(BX10=0,"",(BX10/Q10)))</f>
        <v>0</v>
      </c>
      <c r="BZ10" s="128"/>
      <c r="CA10" s="129" t="str">
        <f>IFERROR(BZ10/BX10,"-")</f>
        <v>-</v>
      </c>
      <c r="CB10" s="130"/>
      <c r="CC10" s="131" t="str">
        <f>IFERROR(CB10/BX10,"-")</f>
        <v>-</v>
      </c>
      <c r="CD10" s="132"/>
      <c r="CE10" s="132"/>
      <c r="CF10" s="132"/>
      <c r="CG10" s="133"/>
      <c r="CH10" s="134">
        <f>IF(Q10=0,"",IF(CG10=0,"",(CG10/Q10)))</f>
        <v>0</v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75</v>
      </c>
      <c r="C11" s="189" t="s">
        <v>58</v>
      </c>
      <c r="D11" s="189"/>
      <c r="E11" s="189" t="s">
        <v>76</v>
      </c>
      <c r="F11" s="189" t="s">
        <v>77</v>
      </c>
      <c r="G11" s="189" t="s">
        <v>78</v>
      </c>
      <c r="H11" s="89" t="s">
        <v>62</v>
      </c>
      <c r="I11" s="89" t="s">
        <v>69</v>
      </c>
      <c r="J11" s="89"/>
      <c r="K11" s="181"/>
      <c r="L11" s="80">
        <v>0</v>
      </c>
      <c r="M11" s="80">
        <v>0</v>
      </c>
      <c r="N11" s="80">
        <v>2</v>
      </c>
      <c r="O11" s="91">
        <v>0</v>
      </c>
      <c r="P11" s="92">
        <v>0</v>
      </c>
      <c r="Q11" s="93">
        <f>O11+P11</f>
        <v>0</v>
      </c>
      <c r="R11" s="81">
        <f>IFERROR(Q11/N11,"-")</f>
        <v>0</v>
      </c>
      <c r="S11" s="80">
        <v>0</v>
      </c>
      <c r="T11" s="80">
        <v>0</v>
      </c>
      <c r="U11" s="81" t="str">
        <f>IFERROR(T11/(Q11),"-")</f>
        <v>-</v>
      </c>
      <c r="V11" s="82"/>
      <c r="W11" s="83">
        <v>0</v>
      </c>
      <c r="X11" s="81" t="str">
        <f>IF(Q11=0,"-",W11/Q11)</f>
        <v>-</v>
      </c>
      <c r="Y11" s="186">
        <v>0</v>
      </c>
      <c r="Z11" s="187" t="str">
        <f>IFERROR(Y11/Q11,"-")</f>
        <v>-</v>
      </c>
      <c r="AA11" s="187" t="str">
        <f>IFERROR(Y11/W11,"-")</f>
        <v>-</v>
      </c>
      <c r="AB11" s="181"/>
      <c r="AC11" s="85"/>
      <c r="AD11" s="78"/>
      <c r="AE11" s="94"/>
      <c r="AF11" s="95" t="str">
        <f>IF(Q11=0,"",IF(AE11=0,"",(AE11/Q11)))</f>
        <v/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 t="str">
        <f>IF(Q11=0,"",IF(AN11=0,"",(AN11/Q11)))</f>
        <v/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 t="str">
        <f>IF(Q11=0,"",IF(AW11=0,"",(AW11/Q11)))</f>
        <v/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 t="str">
        <f>IF(Q11=0,"",IF(BF11=0,"",(BF11/Q11)))</f>
        <v/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 t="str">
        <f>IF(Q11=0,"",IF(BO11=0,"",(BO11/Q11)))</f>
        <v/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/>
      <c r="BY11" s="127" t="str">
        <f>IF(Q11=0,"",IF(BX11=0,"",(BX11/Q11)))</f>
        <v/>
      </c>
      <c r="BZ11" s="128"/>
      <c r="CA11" s="129" t="str">
        <f>IFERROR(BZ11/BX11,"-")</f>
        <v>-</v>
      </c>
      <c r="CB11" s="130"/>
      <c r="CC11" s="131" t="str">
        <f>IFERROR(CB11/BX11,"-")</f>
        <v>-</v>
      </c>
      <c r="CD11" s="132"/>
      <c r="CE11" s="132"/>
      <c r="CF11" s="132"/>
      <c r="CG11" s="133"/>
      <c r="CH11" s="134" t="str">
        <f>IF(Q11=0,"",IF(CG11=0,"",(CG11/Q11)))</f>
        <v/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/>
      <c r="B12" s="189" t="s">
        <v>79</v>
      </c>
      <c r="C12" s="189" t="s">
        <v>58</v>
      </c>
      <c r="D12" s="189"/>
      <c r="E12" s="189" t="s">
        <v>76</v>
      </c>
      <c r="F12" s="189" t="s">
        <v>77</v>
      </c>
      <c r="G12" s="189" t="s">
        <v>66</v>
      </c>
      <c r="H12" s="89"/>
      <c r="I12" s="89"/>
      <c r="J12" s="89"/>
      <c r="K12" s="181"/>
      <c r="L12" s="80">
        <v>46</v>
      </c>
      <c r="M12" s="80">
        <v>3</v>
      </c>
      <c r="N12" s="80">
        <v>3</v>
      </c>
      <c r="O12" s="91">
        <v>0</v>
      </c>
      <c r="P12" s="92">
        <v>0</v>
      </c>
      <c r="Q12" s="93">
        <f>O12+P12</f>
        <v>0</v>
      </c>
      <c r="R12" s="81">
        <f>IFERROR(Q12/N12,"-")</f>
        <v>0</v>
      </c>
      <c r="S12" s="80">
        <v>0</v>
      </c>
      <c r="T12" s="80">
        <v>0</v>
      </c>
      <c r="U12" s="81" t="str">
        <f>IFERROR(T12/(Q12),"-")</f>
        <v>-</v>
      </c>
      <c r="V12" s="82"/>
      <c r="W12" s="83">
        <v>0</v>
      </c>
      <c r="X12" s="81" t="str">
        <f>IF(Q12=0,"-",W12/Q12)</f>
        <v>-</v>
      </c>
      <c r="Y12" s="186">
        <v>0</v>
      </c>
      <c r="Z12" s="187" t="str">
        <f>IFERROR(Y12/Q12,"-")</f>
        <v>-</v>
      </c>
      <c r="AA12" s="187" t="str">
        <f>IFERROR(Y12/W12,"-")</f>
        <v>-</v>
      </c>
      <c r="AB12" s="181"/>
      <c r="AC12" s="85"/>
      <c r="AD12" s="78"/>
      <c r="AE12" s="94"/>
      <c r="AF12" s="95" t="str">
        <f>IF(Q12=0,"",IF(AE12=0,"",(AE12/Q12)))</f>
        <v/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/>
      <c r="AO12" s="101" t="str">
        <f>IF(Q12=0,"",IF(AN12=0,"",(AN12/Q12)))</f>
        <v/>
      </c>
      <c r="AP12" s="100"/>
      <c r="AQ12" s="102" t="str">
        <f>IFERROR(AP12/AN12,"-")</f>
        <v>-</v>
      </c>
      <c r="AR12" s="103"/>
      <c r="AS12" s="104" t="str">
        <f>IFERROR(AR12/AN12,"-")</f>
        <v>-</v>
      </c>
      <c r="AT12" s="105"/>
      <c r="AU12" s="105"/>
      <c r="AV12" s="105"/>
      <c r="AW12" s="106"/>
      <c r="AX12" s="107" t="str">
        <f>IF(Q12=0,"",IF(AW12=0,"",(AW12/Q12)))</f>
        <v/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 t="str">
        <f>IF(Q12=0,"",IF(BF12=0,"",(BF12/Q12)))</f>
        <v/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/>
      <c r="BP12" s="120" t="str">
        <f>IF(Q12=0,"",IF(BO12=0,"",(BO12/Q12)))</f>
        <v/>
      </c>
      <c r="BQ12" s="121"/>
      <c r="BR12" s="122" t="str">
        <f>IFERROR(BQ12/BO12,"-")</f>
        <v>-</v>
      </c>
      <c r="BS12" s="123"/>
      <c r="BT12" s="124" t="str">
        <f>IFERROR(BS12/BO12,"-")</f>
        <v>-</v>
      </c>
      <c r="BU12" s="125"/>
      <c r="BV12" s="125"/>
      <c r="BW12" s="125"/>
      <c r="BX12" s="126"/>
      <c r="BY12" s="127" t="str">
        <f>IF(Q12=0,"",IF(BX12=0,"",(BX12/Q12)))</f>
        <v/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/>
      <c r="CH12" s="134" t="str">
        <f>IF(Q12=0,"",IF(CG12=0,"",(CG12/Q12)))</f>
        <v/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80</v>
      </c>
      <c r="C13" s="189" t="s">
        <v>58</v>
      </c>
      <c r="D13" s="189"/>
      <c r="E13" s="189" t="s">
        <v>59</v>
      </c>
      <c r="F13" s="189" t="s">
        <v>60</v>
      </c>
      <c r="G13" s="189" t="s">
        <v>61</v>
      </c>
      <c r="H13" s="89" t="s">
        <v>81</v>
      </c>
      <c r="I13" s="89" t="s">
        <v>63</v>
      </c>
      <c r="J13" s="89" t="s">
        <v>64</v>
      </c>
      <c r="K13" s="181"/>
      <c r="L13" s="80">
        <v>0</v>
      </c>
      <c r="M13" s="80">
        <v>0</v>
      </c>
      <c r="N13" s="80">
        <v>0</v>
      </c>
      <c r="O13" s="91">
        <v>5</v>
      </c>
      <c r="P13" s="92">
        <v>0</v>
      </c>
      <c r="Q13" s="93">
        <f>O13+P13</f>
        <v>5</v>
      </c>
      <c r="R13" s="81" t="str">
        <f>IFERROR(Q13/N13,"-")</f>
        <v>-</v>
      </c>
      <c r="S13" s="80">
        <v>0</v>
      </c>
      <c r="T13" s="80">
        <v>1</v>
      </c>
      <c r="U13" s="81">
        <f>IFERROR(T13/(Q13),"-")</f>
        <v>0.2</v>
      </c>
      <c r="V13" s="82"/>
      <c r="W13" s="83">
        <v>0</v>
      </c>
      <c r="X13" s="81">
        <f>IF(Q13=0,"-",W13/Q13)</f>
        <v>0</v>
      </c>
      <c r="Y13" s="186">
        <v>0</v>
      </c>
      <c r="Z13" s="187">
        <f>IFERROR(Y13/Q13,"-")</f>
        <v>0</v>
      </c>
      <c r="AA13" s="187" t="str">
        <f>IFERROR(Y13/W13,"-")</f>
        <v>-</v>
      </c>
      <c r="AB13" s="181"/>
      <c r="AC13" s="85"/>
      <c r="AD13" s="78"/>
      <c r="AE13" s="94"/>
      <c r="AF13" s="95">
        <f>IF(Q13=0,"",IF(AE13=0,"",(AE13/Q13)))</f>
        <v>0</v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>
        <f>IF(Q13=0,"",IF(AN13=0,"",(AN13/Q13)))</f>
        <v>0</v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>
        <f>IF(Q13=0,"",IF(AW13=0,"",(AW13/Q13)))</f>
        <v>0</v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>
        <v>1</v>
      </c>
      <c r="BG13" s="113">
        <f>IF(Q13=0,"",IF(BF13=0,"",(BF13/Q13)))</f>
        <v>0.2</v>
      </c>
      <c r="BH13" s="112"/>
      <c r="BI13" s="114">
        <f>IFERROR(BH13/BF13,"-")</f>
        <v>0</v>
      </c>
      <c r="BJ13" s="115"/>
      <c r="BK13" s="116">
        <f>IFERROR(BJ13/BF13,"-")</f>
        <v>0</v>
      </c>
      <c r="BL13" s="117"/>
      <c r="BM13" s="117"/>
      <c r="BN13" s="117"/>
      <c r="BO13" s="119">
        <v>2</v>
      </c>
      <c r="BP13" s="120">
        <f>IF(Q13=0,"",IF(BO13=0,"",(BO13/Q13)))</f>
        <v>0.4</v>
      </c>
      <c r="BQ13" s="121"/>
      <c r="BR13" s="122">
        <f>IFERROR(BQ13/BO13,"-")</f>
        <v>0</v>
      </c>
      <c r="BS13" s="123"/>
      <c r="BT13" s="124">
        <f>IFERROR(BS13/BO13,"-")</f>
        <v>0</v>
      </c>
      <c r="BU13" s="125"/>
      <c r="BV13" s="125"/>
      <c r="BW13" s="125"/>
      <c r="BX13" s="126">
        <v>2</v>
      </c>
      <c r="BY13" s="127">
        <f>IF(Q13=0,"",IF(BX13=0,"",(BX13/Q13)))</f>
        <v>0.4</v>
      </c>
      <c r="BZ13" s="128"/>
      <c r="CA13" s="129">
        <f>IFERROR(BZ13/BX13,"-")</f>
        <v>0</v>
      </c>
      <c r="CB13" s="130"/>
      <c r="CC13" s="131">
        <f>IFERROR(CB13/BX13,"-")</f>
        <v>0</v>
      </c>
      <c r="CD13" s="132"/>
      <c r="CE13" s="132"/>
      <c r="CF13" s="132"/>
      <c r="CG13" s="133"/>
      <c r="CH13" s="134">
        <f>IF(Q13=0,"",IF(CG13=0,"",(CG13/Q13)))</f>
        <v>0</v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/>
      <c r="B14" s="189" t="s">
        <v>82</v>
      </c>
      <c r="C14" s="189" t="s">
        <v>58</v>
      </c>
      <c r="D14" s="189"/>
      <c r="E14" s="189" t="s">
        <v>59</v>
      </c>
      <c r="F14" s="189" t="s">
        <v>60</v>
      </c>
      <c r="G14" s="189" t="s">
        <v>66</v>
      </c>
      <c r="H14" s="89"/>
      <c r="I14" s="89"/>
      <c r="J14" s="89"/>
      <c r="K14" s="181"/>
      <c r="L14" s="80">
        <v>13</v>
      </c>
      <c r="M14" s="80">
        <v>10</v>
      </c>
      <c r="N14" s="80">
        <v>6</v>
      </c>
      <c r="O14" s="91">
        <v>0</v>
      </c>
      <c r="P14" s="92">
        <v>0</v>
      </c>
      <c r="Q14" s="93">
        <f>O14+P14</f>
        <v>0</v>
      </c>
      <c r="R14" s="81">
        <f>IFERROR(Q14/N14,"-")</f>
        <v>0</v>
      </c>
      <c r="S14" s="80">
        <v>0</v>
      </c>
      <c r="T14" s="80">
        <v>0</v>
      </c>
      <c r="U14" s="81" t="str">
        <f>IFERROR(T14/(Q14),"-")</f>
        <v>-</v>
      </c>
      <c r="V14" s="82"/>
      <c r="W14" s="83">
        <v>0</v>
      </c>
      <c r="X14" s="81" t="str">
        <f>IF(Q14=0,"-",W14/Q14)</f>
        <v>-</v>
      </c>
      <c r="Y14" s="186">
        <v>0</v>
      </c>
      <c r="Z14" s="187" t="str">
        <f>IFERROR(Y14/Q14,"-")</f>
        <v>-</v>
      </c>
      <c r="AA14" s="187" t="str">
        <f>IFERROR(Y14/W14,"-")</f>
        <v>-</v>
      </c>
      <c r="AB14" s="181"/>
      <c r="AC14" s="85"/>
      <c r="AD14" s="78"/>
      <c r="AE14" s="94"/>
      <c r="AF14" s="95" t="str">
        <f>IF(Q14=0,"",IF(AE14=0,"",(AE14/Q14)))</f>
        <v/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/>
      <c r="AO14" s="101" t="str">
        <f>IF(Q14=0,"",IF(AN14=0,"",(AN14/Q14)))</f>
        <v/>
      </c>
      <c r="AP14" s="100"/>
      <c r="AQ14" s="102" t="str">
        <f>IFERROR(AP14/AN14,"-")</f>
        <v>-</v>
      </c>
      <c r="AR14" s="103"/>
      <c r="AS14" s="104" t="str">
        <f>IFERROR(AR14/AN14,"-")</f>
        <v>-</v>
      </c>
      <c r="AT14" s="105"/>
      <c r="AU14" s="105"/>
      <c r="AV14" s="105"/>
      <c r="AW14" s="106"/>
      <c r="AX14" s="107" t="str">
        <f>IF(Q14=0,"",IF(AW14=0,"",(AW14/Q14)))</f>
        <v/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 t="str">
        <f>IF(Q14=0,"",IF(BF14=0,"",(BF14/Q14)))</f>
        <v/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/>
      <c r="BP14" s="120" t="str">
        <f>IF(Q14=0,"",IF(BO14=0,"",(BO14/Q14)))</f>
        <v/>
      </c>
      <c r="BQ14" s="121"/>
      <c r="BR14" s="122" t="str">
        <f>IFERROR(BQ14/BO14,"-")</f>
        <v>-</v>
      </c>
      <c r="BS14" s="123"/>
      <c r="BT14" s="124" t="str">
        <f>IFERROR(BS14/BO14,"-")</f>
        <v>-</v>
      </c>
      <c r="BU14" s="125"/>
      <c r="BV14" s="125"/>
      <c r="BW14" s="125"/>
      <c r="BX14" s="126"/>
      <c r="BY14" s="127" t="str">
        <f>IF(Q14=0,"",IF(BX14=0,"",(BX14/Q14)))</f>
        <v/>
      </c>
      <c r="BZ14" s="128"/>
      <c r="CA14" s="129" t="str">
        <f>IFERROR(BZ14/BX14,"-")</f>
        <v>-</v>
      </c>
      <c r="CB14" s="130"/>
      <c r="CC14" s="131" t="str">
        <f>IFERROR(CB14/BX14,"-")</f>
        <v>-</v>
      </c>
      <c r="CD14" s="132"/>
      <c r="CE14" s="132"/>
      <c r="CF14" s="132"/>
      <c r="CG14" s="133"/>
      <c r="CH14" s="134" t="str">
        <f>IF(Q14=0,"",IF(CG14=0,"",(CG14/Q14)))</f>
        <v/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0</v>
      </c>
      <c r="CQ14" s="141">
        <v>0</v>
      </c>
      <c r="CR14" s="141"/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83</v>
      </c>
      <c r="C15" s="189" t="s">
        <v>58</v>
      </c>
      <c r="D15" s="189"/>
      <c r="E15" s="189" t="s">
        <v>59</v>
      </c>
      <c r="F15" s="189" t="s">
        <v>68</v>
      </c>
      <c r="G15" s="189" t="s">
        <v>61</v>
      </c>
      <c r="H15" s="89" t="s">
        <v>81</v>
      </c>
      <c r="I15" s="89" t="s">
        <v>69</v>
      </c>
      <c r="J15" s="89"/>
      <c r="K15" s="181"/>
      <c r="L15" s="80">
        <v>0</v>
      </c>
      <c r="M15" s="80">
        <v>0</v>
      </c>
      <c r="N15" s="80">
        <v>0</v>
      </c>
      <c r="O15" s="91">
        <v>0</v>
      </c>
      <c r="P15" s="92">
        <v>0</v>
      </c>
      <c r="Q15" s="93">
        <f>O15+P15</f>
        <v>0</v>
      </c>
      <c r="R15" s="81" t="str">
        <f>IFERROR(Q15/N15,"-")</f>
        <v>-</v>
      </c>
      <c r="S15" s="80">
        <v>0</v>
      </c>
      <c r="T15" s="80">
        <v>0</v>
      </c>
      <c r="U15" s="81" t="str">
        <f>IFERROR(T15/(Q15),"-")</f>
        <v>-</v>
      </c>
      <c r="V15" s="82"/>
      <c r="W15" s="83">
        <v>0</v>
      </c>
      <c r="X15" s="81" t="str">
        <f>IF(Q15=0,"-",W15/Q15)</f>
        <v>-</v>
      </c>
      <c r="Y15" s="186">
        <v>0</v>
      </c>
      <c r="Z15" s="187" t="str">
        <f>IFERROR(Y15/Q15,"-")</f>
        <v>-</v>
      </c>
      <c r="AA15" s="187" t="str">
        <f>IFERROR(Y15/W15,"-")</f>
        <v>-</v>
      </c>
      <c r="AB15" s="181"/>
      <c r="AC15" s="85"/>
      <c r="AD15" s="78"/>
      <c r="AE15" s="94"/>
      <c r="AF15" s="95" t="str">
        <f>IF(Q15=0,"",IF(AE15=0,"",(AE15/Q15)))</f>
        <v/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 t="str">
        <f>IF(Q15=0,"",IF(AN15=0,"",(AN15/Q15)))</f>
        <v/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 t="str">
        <f>IF(Q15=0,"",IF(AW15=0,"",(AW15/Q15)))</f>
        <v/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 t="str">
        <f>IF(Q15=0,"",IF(BF15=0,"",(BF15/Q15)))</f>
        <v/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 t="str">
        <f>IF(Q15=0,"",IF(BO15=0,"",(BO15/Q15)))</f>
        <v/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/>
      <c r="BY15" s="127" t="str">
        <f>IF(Q15=0,"",IF(BX15=0,"",(BX15/Q15)))</f>
        <v/>
      </c>
      <c r="BZ15" s="128"/>
      <c r="CA15" s="129" t="str">
        <f>IFERROR(BZ15/BX15,"-")</f>
        <v>-</v>
      </c>
      <c r="CB15" s="130"/>
      <c r="CC15" s="131" t="str">
        <f>IFERROR(CB15/BX15,"-")</f>
        <v>-</v>
      </c>
      <c r="CD15" s="132"/>
      <c r="CE15" s="132"/>
      <c r="CF15" s="132"/>
      <c r="CG15" s="133"/>
      <c r="CH15" s="134" t="str">
        <f>IF(Q15=0,"",IF(CG15=0,"",(CG15/Q15)))</f>
        <v/>
      </c>
      <c r="CI15" s="135"/>
      <c r="CJ15" s="136" t="str">
        <f>IFERROR(CI15/CG15,"-")</f>
        <v>-</v>
      </c>
      <c r="CK15" s="137"/>
      <c r="CL15" s="138" t="str">
        <f>IFERROR(CK15/CG15,"-")</f>
        <v>-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/>
      <c r="B16" s="189" t="s">
        <v>84</v>
      </c>
      <c r="C16" s="189" t="s">
        <v>58</v>
      </c>
      <c r="D16" s="189"/>
      <c r="E16" s="189" t="s">
        <v>59</v>
      </c>
      <c r="F16" s="189" t="s">
        <v>68</v>
      </c>
      <c r="G16" s="189" t="s">
        <v>66</v>
      </c>
      <c r="H16" s="89"/>
      <c r="I16" s="89"/>
      <c r="J16" s="89"/>
      <c r="K16" s="181"/>
      <c r="L16" s="80">
        <v>10</v>
      </c>
      <c r="M16" s="80">
        <v>10</v>
      </c>
      <c r="N16" s="80">
        <v>0</v>
      </c>
      <c r="O16" s="91">
        <v>0</v>
      </c>
      <c r="P16" s="92">
        <v>0</v>
      </c>
      <c r="Q16" s="93">
        <f>O16+P16</f>
        <v>0</v>
      </c>
      <c r="R16" s="81" t="str">
        <f>IFERROR(Q16/N16,"-")</f>
        <v>-</v>
      </c>
      <c r="S16" s="80">
        <v>0</v>
      </c>
      <c r="T16" s="80">
        <v>0</v>
      </c>
      <c r="U16" s="81" t="str">
        <f>IFERROR(T16/(Q16),"-")</f>
        <v>-</v>
      </c>
      <c r="V16" s="82"/>
      <c r="W16" s="83">
        <v>0</v>
      </c>
      <c r="X16" s="81" t="str">
        <f>IF(Q16=0,"-",W16/Q16)</f>
        <v>-</v>
      </c>
      <c r="Y16" s="186">
        <v>0</v>
      </c>
      <c r="Z16" s="187" t="str">
        <f>IFERROR(Y16/Q16,"-")</f>
        <v>-</v>
      </c>
      <c r="AA16" s="187" t="str">
        <f>IFERROR(Y16/W16,"-")</f>
        <v>-</v>
      </c>
      <c r="AB16" s="181"/>
      <c r="AC16" s="85"/>
      <c r="AD16" s="78"/>
      <c r="AE16" s="94"/>
      <c r="AF16" s="95" t="str">
        <f>IF(Q16=0,"",IF(AE16=0,"",(AE16/Q16)))</f>
        <v/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 t="str">
        <f>IF(Q16=0,"",IF(AN16=0,"",(AN16/Q16)))</f>
        <v/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/>
      <c r="AX16" s="107" t="str">
        <f>IF(Q16=0,"",IF(AW16=0,"",(AW16/Q16)))</f>
        <v/>
      </c>
      <c r="AY16" s="106"/>
      <c r="AZ16" s="108" t="str">
        <f>IFERROR(AY16/AW16,"-")</f>
        <v>-</v>
      </c>
      <c r="BA16" s="109"/>
      <c r="BB16" s="110" t="str">
        <f>IFERROR(BA16/AW16,"-")</f>
        <v>-</v>
      </c>
      <c r="BC16" s="111"/>
      <c r="BD16" s="111"/>
      <c r="BE16" s="111"/>
      <c r="BF16" s="112"/>
      <c r="BG16" s="113" t="str">
        <f>IF(Q16=0,"",IF(BF16=0,"",(BF16/Q16)))</f>
        <v/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 t="str">
        <f>IF(Q16=0,"",IF(BO16=0,"",(BO16/Q16)))</f>
        <v/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 t="str">
        <f>IF(Q16=0,"",IF(BX16=0,"",(BX16/Q16)))</f>
        <v/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 t="str">
        <f>IF(Q16=0,"",IF(CG16=0,"",(CG16/Q16)))</f>
        <v/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85</v>
      </c>
      <c r="C17" s="189" t="s">
        <v>58</v>
      </c>
      <c r="D17" s="189"/>
      <c r="E17" s="189" t="s">
        <v>76</v>
      </c>
      <c r="F17" s="189" t="s">
        <v>77</v>
      </c>
      <c r="G17" s="189" t="s">
        <v>86</v>
      </c>
      <c r="H17" s="89" t="s">
        <v>81</v>
      </c>
      <c r="I17" s="89" t="s">
        <v>63</v>
      </c>
      <c r="J17" s="89" t="s">
        <v>74</v>
      </c>
      <c r="K17" s="181"/>
      <c r="L17" s="80">
        <v>4</v>
      </c>
      <c r="M17" s="80">
        <v>0</v>
      </c>
      <c r="N17" s="80">
        <v>32</v>
      </c>
      <c r="O17" s="91">
        <v>2</v>
      </c>
      <c r="P17" s="92">
        <v>0</v>
      </c>
      <c r="Q17" s="93">
        <f>O17+P17</f>
        <v>2</v>
      </c>
      <c r="R17" s="81">
        <f>IFERROR(Q17/N17,"-")</f>
        <v>0.0625</v>
      </c>
      <c r="S17" s="80">
        <v>0</v>
      </c>
      <c r="T17" s="80">
        <v>0</v>
      </c>
      <c r="U17" s="81">
        <f>IFERROR(T17/(Q17),"-")</f>
        <v>0</v>
      </c>
      <c r="V17" s="82"/>
      <c r="W17" s="83">
        <v>0</v>
      </c>
      <c r="X17" s="81">
        <f>IF(Q17=0,"-",W17/Q17)</f>
        <v>0</v>
      </c>
      <c r="Y17" s="186">
        <v>0</v>
      </c>
      <c r="Z17" s="187">
        <f>IFERROR(Y17/Q17,"-")</f>
        <v>0</v>
      </c>
      <c r="AA17" s="187" t="str">
        <f>IFERROR(Y17/W17,"-")</f>
        <v>-</v>
      </c>
      <c r="AB17" s="181"/>
      <c r="AC17" s="85"/>
      <c r="AD17" s="78"/>
      <c r="AE17" s="94"/>
      <c r="AF17" s="95">
        <f>IF(Q17=0,"",IF(AE17=0,"",(AE17/Q17)))</f>
        <v>0</v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/>
      <c r="AO17" s="101">
        <f>IF(Q17=0,"",IF(AN17=0,"",(AN17/Q17)))</f>
        <v>0</v>
      </c>
      <c r="AP17" s="100"/>
      <c r="AQ17" s="102" t="str">
        <f>IFERROR(AP17/AN17,"-")</f>
        <v>-</v>
      </c>
      <c r="AR17" s="103"/>
      <c r="AS17" s="104" t="str">
        <f>IFERROR(AR17/AN17,"-")</f>
        <v>-</v>
      </c>
      <c r="AT17" s="105"/>
      <c r="AU17" s="105"/>
      <c r="AV17" s="105"/>
      <c r="AW17" s="106"/>
      <c r="AX17" s="107">
        <f>IF(Q17=0,"",IF(AW17=0,"",(AW17/Q17)))</f>
        <v>0</v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>
        <f>IF(Q17=0,"",IF(BF17=0,"",(BF17/Q17)))</f>
        <v>0</v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/>
      <c r="BP17" s="120">
        <f>IF(Q17=0,"",IF(BO17=0,"",(BO17/Q17)))</f>
        <v>0</v>
      </c>
      <c r="BQ17" s="121"/>
      <c r="BR17" s="122" t="str">
        <f>IFERROR(BQ17/BO17,"-")</f>
        <v>-</v>
      </c>
      <c r="BS17" s="123"/>
      <c r="BT17" s="124" t="str">
        <f>IFERROR(BS17/BO17,"-")</f>
        <v>-</v>
      </c>
      <c r="BU17" s="125"/>
      <c r="BV17" s="125"/>
      <c r="BW17" s="125"/>
      <c r="BX17" s="126">
        <v>2</v>
      </c>
      <c r="BY17" s="127">
        <f>IF(Q17=0,"",IF(BX17=0,"",(BX17/Q17)))</f>
        <v>1</v>
      </c>
      <c r="BZ17" s="128">
        <v>1</v>
      </c>
      <c r="CA17" s="129">
        <f>IFERROR(BZ17/BX17,"-")</f>
        <v>0.5</v>
      </c>
      <c r="CB17" s="130">
        <v>3000</v>
      </c>
      <c r="CC17" s="131">
        <f>IFERROR(CB17/BX17,"-")</f>
        <v>1500</v>
      </c>
      <c r="CD17" s="132">
        <v>1</v>
      </c>
      <c r="CE17" s="132"/>
      <c r="CF17" s="132"/>
      <c r="CG17" s="133"/>
      <c r="CH17" s="134">
        <f>IF(Q17=0,"",IF(CG17=0,"",(CG17/Q17)))</f>
        <v>0</v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>
        <v>3000</v>
      </c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79"/>
      <c r="B18" s="189" t="s">
        <v>87</v>
      </c>
      <c r="C18" s="189" t="s">
        <v>58</v>
      </c>
      <c r="D18" s="189"/>
      <c r="E18" s="189" t="s">
        <v>76</v>
      </c>
      <c r="F18" s="189" t="s">
        <v>77</v>
      </c>
      <c r="G18" s="189" t="s">
        <v>66</v>
      </c>
      <c r="H18" s="89"/>
      <c r="I18" s="89"/>
      <c r="J18" s="89"/>
      <c r="K18" s="181"/>
      <c r="L18" s="80">
        <v>12</v>
      </c>
      <c r="M18" s="80">
        <v>12</v>
      </c>
      <c r="N18" s="80">
        <v>0</v>
      </c>
      <c r="O18" s="91">
        <v>0</v>
      </c>
      <c r="P18" s="92">
        <v>0</v>
      </c>
      <c r="Q18" s="93">
        <f>O18+P18</f>
        <v>0</v>
      </c>
      <c r="R18" s="81" t="str">
        <f>IFERROR(Q18/N18,"-")</f>
        <v>-</v>
      </c>
      <c r="S18" s="80">
        <v>0</v>
      </c>
      <c r="T18" s="80">
        <v>0</v>
      </c>
      <c r="U18" s="81" t="str">
        <f>IFERROR(T18/(Q18),"-")</f>
        <v>-</v>
      </c>
      <c r="V18" s="82"/>
      <c r="W18" s="83">
        <v>0</v>
      </c>
      <c r="X18" s="81" t="str">
        <f>IF(Q18=0,"-",W18/Q18)</f>
        <v>-</v>
      </c>
      <c r="Y18" s="186">
        <v>0</v>
      </c>
      <c r="Z18" s="187" t="str">
        <f>IFERROR(Y18/Q18,"-")</f>
        <v>-</v>
      </c>
      <c r="AA18" s="187" t="str">
        <f>IFERROR(Y18/W18,"-")</f>
        <v>-</v>
      </c>
      <c r="AB18" s="181"/>
      <c r="AC18" s="85"/>
      <c r="AD18" s="78"/>
      <c r="AE18" s="94"/>
      <c r="AF18" s="95" t="str">
        <f>IF(Q18=0,"",IF(AE18=0,"",(AE18/Q18)))</f>
        <v/>
      </c>
      <c r="AG18" s="94"/>
      <c r="AH18" s="96" t="str">
        <f>IFERROR(AG18/AE18,"-")</f>
        <v>-</v>
      </c>
      <c r="AI18" s="97"/>
      <c r="AJ18" s="98" t="str">
        <f>IFERROR(AI18/AE18,"-")</f>
        <v>-</v>
      </c>
      <c r="AK18" s="99"/>
      <c r="AL18" s="99"/>
      <c r="AM18" s="99"/>
      <c r="AN18" s="100"/>
      <c r="AO18" s="101" t="str">
        <f>IF(Q18=0,"",IF(AN18=0,"",(AN18/Q18)))</f>
        <v/>
      </c>
      <c r="AP18" s="100"/>
      <c r="AQ18" s="102" t="str">
        <f>IFERROR(AP18/AN18,"-")</f>
        <v>-</v>
      </c>
      <c r="AR18" s="103"/>
      <c r="AS18" s="104" t="str">
        <f>IFERROR(AR18/AN18,"-")</f>
        <v>-</v>
      </c>
      <c r="AT18" s="105"/>
      <c r="AU18" s="105"/>
      <c r="AV18" s="105"/>
      <c r="AW18" s="106"/>
      <c r="AX18" s="107" t="str">
        <f>IF(Q18=0,"",IF(AW18=0,"",(AW18/Q18)))</f>
        <v/>
      </c>
      <c r="AY18" s="106"/>
      <c r="AZ18" s="108" t="str">
        <f>IFERROR(AY18/AW18,"-")</f>
        <v>-</v>
      </c>
      <c r="BA18" s="109"/>
      <c r="BB18" s="110" t="str">
        <f>IFERROR(BA18/AW18,"-")</f>
        <v>-</v>
      </c>
      <c r="BC18" s="111"/>
      <c r="BD18" s="111"/>
      <c r="BE18" s="111"/>
      <c r="BF18" s="112"/>
      <c r="BG18" s="113" t="str">
        <f>IF(Q18=0,"",IF(BF18=0,"",(BF18/Q18)))</f>
        <v/>
      </c>
      <c r="BH18" s="112"/>
      <c r="BI18" s="114" t="str">
        <f>IFERROR(BH18/BF18,"-")</f>
        <v>-</v>
      </c>
      <c r="BJ18" s="115"/>
      <c r="BK18" s="116" t="str">
        <f>IFERROR(BJ18/BF18,"-")</f>
        <v>-</v>
      </c>
      <c r="BL18" s="117"/>
      <c r="BM18" s="117"/>
      <c r="BN18" s="117"/>
      <c r="BO18" s="119"/>
      <c r="BP18" s="120" t="str">
        <f>IF(Q18=0,"",IF(BO18=0,"",(BO18/Q18)))</f>
        <v/>
      </c>
      <c r="BQ18" s="121"/>
      <c r="BR18" s="122" t="str">
        <f>IFERROR(BQ18/BO18,"-")</f>
        <v>-</v>
      </c>
      <c r="BS18" s="123"/>
      <c r="BT18" s="124" t="str">
        <f>IFERROR(BS18/BO18,"-")</f>
        <v>-</v>
      </c>
      <c r="BU18" s="125"/>
      <c r="BV18" s="125"/>
      <c r="BW18" s="125"/>
      <c r="BX18" s="126"/>
      <c r="BY18" s="127" t="str">
        <f>IF(Q18=0,"",IF(BX18=0,"",(BX18/Q18)))</f>
        <v/>
      </c>
      <c r="BZ18" s="128"/>
      <c r="CA18" s="129" t="str">
        <f>IFERROR(BZ18/BX18,"-")</f>
        <v>-</v>
      </c>
      <c r="CB18" s="130"/>
      <c r="CC18" s="131" t="str">
        <f>IFERROR(CB18/BX18,"-")</f>
        <v>-</v>
      </c>
      <c r="CD18" s="132"/>
      <c r="CE18" s="132"/>
      <c r="CF18" s="132"/>
      <c r="CG18" s="133"/>
      <c r="CH18" s="134" t="str">
        <f>IF(Q18=0,"",IF(CG18=0,"",(CG18/Q18)))</f>
        <v/>
      </c>
      <c r="CI18" s="135"/>
      <c r="CJ18" s="136" t="str">
        <f>IFERROR(CI18/CG18,"-")</f>
        <v>-</v>
      </c>
      <c r="CK18" s="137"/>
      <c r="CL18" s="138" t="str">
        <f>IFERROR(CK18/CG18,"-")</f>
        <v>-</v>
      </c>
      <c r="CM18" s="139"/>
      <c r="CN18" s="139"/>
      <c r="CO18" s="139"/>
      <c r="CP18" s="140">
        <v>0</v>
      </c>
      <c r="CQ18" s="141">
        <v>0</v>
      </c>
      <c r="CR18" s="141"/>
      <c r="CS18" s="141"/>
      <c r="CT18" s="142" t="str">
        <f>IF(AND(CR18=0,CS18=0),"",IF(AND(CR18&lt;=100000,CS18&lt;=100000),"",IF(CR18/CQ18&gt;0.7,"男高",IF(CS18/CQ18&gt;0.7,"女高",""))))</f>
        <v/>
      </c>
    </row>
    <row r="19" spans="1:99">
      <c r="A19" s="79"/>
      <c r="B19" s="189" t="s">
        <v>88</v>
      </c>
      <c r="C19" s="189" t="s">
        <v>58</v>
      </c>
      <c r="D19" s="189"/>
      <c r="E19" s="189" t="s">
        <v>76</v>
      </c>
      <c r="F19" s="189" t="s">
        <v>77</v>
      </c>
      <c r="G19" s="189" t="s">
        <v>86</v>
      </c>
      <c r="H19" s="89" t="s">
        <v>81</v>
      </c>
      <c r="I19" s="89" t="s">
        <v>69</v>
      </c>
      <c r="J19" s="89"/>
      <c r="K19" s="181"/>
      <c r="L19" s="80">
        <v>0</v>
      </c>
      <c r="M19" s="80">
        <v>0</v>
      </c>
      <c r="N19" s="80">
        <v>2</v>
      </c>
      <c r="O19" s="91">
        <v>0</v>
      </c>
      <c r="P19" s="92">
        <v>0</v>
      </c>
      <c r="Q19" s="93">
        <f>O19+P19</f>
        <v>0</v>
      </c>
      <c r="R19" s="81">
        <f>IFERROR(Q19/N19,"-")</f>
        <v>0</v>
      </c>
      <c r="S19" s="80">
        <v>0</v>
      </c>
      <c r="T19" s="80">
        <v>0</v>
      </c>
      <c r="U19" s="81" t="str">
        <f>IFERROR(T19/(Q19),"-")</f>
        <v>-</v>
      </c>
      <c r="V19" s="82"/>
      <c r="W19" s="83">
        <v>0</v>
      </c>
      <c r="X19" s="81" t="str">
        <f>IF(Q19=0,"-",W19/Q19)</f>
        <v>-</v>
      </c>
      <c r="Y19" s="186">
        <v>0</v>
      </c>
      <c r="Z19" s="187" t="str">
        <f>IFERROR(Y19/Q19,"-")</f>
        <v>-</v>
      </c>
      <c r="AA19" s="187" t="str">
        <f>IFERROR(Y19/W19,"-")</f>
        <v>-</v>
      </c>
      <c r="AB19" s="181"/>
      <c r="AC19" s="85"/>
      <c r="AD19" s="78"/>
      <c r="AE19" s="94"/>
      <c r="AF19" s="95" t="str">
        <f>IF(Q19=0,"",IF(AE19=0,"",(AE19/Q19)))</f>
        <v/>
      </c>
      <c r="AG19" s="94"/>
      <c r="AH19" s="96" t="str">
        <f>IFERROR(AG19/AE19,"-")</f>
        <v>-</v>
      </c>
      <c r="AI19" s="97"/>
      <c r="AJ19" s="98" t="str">
        <f>IFERROR(AI19/AE19,"-")</f>
        <v>-</v>
      </c>
      <c r="AK19" s="99"/>
      <c r="AL19" s="99"/>
      <c r="AM19" s="99"/>
      <c r="AN19" s="100"/>
      <c r="AO19" s="101" t="str">
        <f>IF(Q19=0,"",IF(AN19=0,"",(AN19/Q19)))</f>
        <v/>
      </c>
      <c r="AP19" s="100"/>
      <c r="AQ19" s="102" t="str">
        <f>IFERROR(AP19/AN19,"-")</f>
        <v>-</v>
      </c>
      <c r="AR19" s="103"/>
      <c r="AS19" s="104" t="str">
        <f>IFERROR(AR19/AN19,"-")</f>
        <v>-</v>
      </c>
      <c r="AT19" s="105"/>
      <c r="AU19" s="105"/>
      <c r="AV19" s="105"/>
      <c r="AW19" s="106"/>
      <c r="AX19" s="107" t="str">
        <f>IF(Q19=0,"",IF(AW19=0,"",(AW19/Q19)))</f>
        <v/>
      </c>
      <c r="AY19" s="106"/>
      <c r="AZ19" s="108" t="str">
        <f>IFERROR(AY19/AW19,"-")</f>
        <v>-</v>
      </c>
      <c r="BA19" s="109"/>
      <c r="BB19" s="110" t="str">
        <f>IFERROR(BA19/AW19,"-")</f>
        <v>-</v>
      </c>
      <c r="BC19" s="111"/>
      <c r="BD19" s="111"/>
      <c r="BE19" s="111"/>
      <c r="BF19" s="112"/>
      <c r="BG19" s="113" t="str">
        <f>IF(Q19=0,"",IF(BF19=0,"",(BF19/Q19)))</f>
        <v/>
      </c>
      <c r="BH19" s="112"/>
      <c r="BI19" s="114" t="str">
        <f>IFERROR(BH19/BF19,"-")</f>
        <v>-</v>
      </c>
      <c r="BJ19" s="115"/>
      <c r="BK19" s="116" t="str">
        <f>IFERROR(BJ19/BF19,"-")</f>
        <v>-</v>
      </c>
      <c r="BL19" s="117"/>
      <c r="BM19" s="117"/>
      <c r="BN19" s="117"/>
      <c r="BO19" s="119"/>
      <c r="BP19" s="120" t="str">
        <f>IF(Q19=0,"",IF(BO19=0,"",(BO19/Q19)))</f>
        <v/>
      </c>
      <c r="BQ19" s="121"/>
      <c r="BR19" s="122" t="str">
        <f>IFERROR(BQ19/BO19,"-")</f>
        <v>-</v>
      </c>
      <c r="BS19" s="123"/>
      <c r="BT19" s="124" t="str">
        <f>IFERROR(BS19/BO19,"-")</f>
        <v>-</v>
      </c>
      <c r="BU19" s="125"/>
      <c r="BV19" s="125"/>
      <c r="BW19" s="125"/>
      <c r="BX19" s="126"/>
      <c r="BY19" s="127" t="str">
        <f>IF(Q19=0,"",IF(BX19=0,"",(BX19/Q19)))</f>
        <v/>
      </c>
      <c r="BZ19" s="128"/>
      <c r="CA19" s="129" t="str">
        <f>IFERROR(BZ19/BX19,"-")</f>
        <v>-</v>
      </c>
      <c r="CB19" s="130"/>
      <c r="CC19" s="131" t="str">
        <f>IFERROR(CB19/BX19,"-")</f>
        <v>-</v>
      </c>
      <c r="CD19" s="132"/>
      <c r="CE19" s="132"/>
      <c r="CF19" s="132"/>
      <c r="CG19" s="133"/>
      <c r="CH19" s="134" t="str">
        <f>IF(Q19=0,"",IF(CG19=0,"",(CG19/Q19)))</f>
        <v/>
      </c>
      <c r="CI19" s="135"/>
      <c r="CJ19" s="136" t="str">
        <f>IFERROR(CI19/CG19,"-")</f>
        <v>-</v>
      </c>
      <c r="CK19" s="137"/>
      <c r="CL19" s="138" t="str">
        <f>IFERROR(CK19/CG19,"-")</f>
        <v>-</v>
      </c>
      <c r="CM19" s="139"/>
      <c r="CN19" s="139"/>
      <c r="CO19" s="139"/>
      <c r="CP19" s="140">
        <v>0</v>
      </c>
      <c r="CQ19" s="141">
        <v>0</v>
      </c>
      <c r="CR19" s="141"/>
      <c r="CS19" s="141"/>
      <c r="CT19" s="142" t="str">
        <f>IF(AND(CR19=0,CS19=0),"",IF(AND(CR19&lt;=100000,CS19&lt;=100000),"",IF(CR19/CQ19&gt;0.7,"男高",IF(CS19/CQ19&gt;0.7,"女高",""))))</f>
        <v/>
      </c>
    </row>
    <row r="20" spans="1:99">
      <c r="A20" s="79"/>
      <c r="B20" s="189" t="s">
        <v>89</v>
      </c>
      <c r="C20" s="189" t="s">
        <v>58</v>
      </c>
      <c r="D20" s="189"/>
      <c r="E20" s="189" t="s">
        <v>76</v>
      </c>
      <c r="F20" s="189" t="s">
        <v>77</v>
      </c>
      <c r="G20" s="189" t="s">
        <v>66</v>
      </c>
      <c r="H20" s="89"/>
      <c r="I20" s="89"/>
      <c r="J20" s="89"/>
      <c r="K20" s="181"/>
      <c r="L20" s="80">
        <v>10</v>
      </c>
      <c r="M20" s="80">
        <v>6</v>
      </c>
      <c r="N20" s="80">
        <v>8</v>
      </c>
      <c r="O20" s="91">
        <v>1</v>
      </c>
      <c r="P20" s="92">
        <v>0</v>
      </c>
      <c r="Q20" s="93">
        <f>O20+P20</f>
        <v>1</v>
      </c>
      <c r="R20" s="81">
        <f>IFERROR(Q20/N20,"-")</f>
        <v>0.125</v>
      </c>
      <c r="S20" s="80">
        <v>0</v>
      </c>
      <c r="T20" s="80">
        <v>0</v>
      </c>
      <c r="U20" s="81">
        <f>IFERROR(T20/(Q20),"-")</f>
        <v>0</v>
      </c>
      <c r="V20" s="82"/>
      <c r="W20" s="83">
        <v>0</v>
      </c>
      <c r="X20" s="81">
        <f>IF(Q20=0,"-",W20/Q20)</f>
        <v>0</v>
      </c>
      <c r="Y20" s="186">
        <v>0</v>
      </c>
      <c r="Z20" s="187">
        <f>IFERROR(Y20/Q20,"-")</f>
        <v>0</v>
      </c>
      <c r="AA20" s="187" t="str">
        <f>IFERROR(Y20/W20,"-")</f>
        <v>-</v>
      </c>
      <c r="AB20" s="181"/>
      <c r="AC20" s="85"/>
      <c r="AD20" s="78"/>
      <c r="AE20" s="94"/>
      <c r="AF20" s="95">
        <f>IF(Q20=0,"",IF(AE20=0,"",(AE20/Q20)))</f>
        <v>0</v>
      </c>
      <c r="AG20" s="94"/>
      <c r="AH20" s="96" t="str">
        <f>IFERROR(AG20/AE20,"-")</f>
        <v>-</v>
      </c>
      <c r="AI20" s="97"/>
      <c r="AJ20" s="98" t="str">
        <f>IFERROR(AI20/AE20,"-")</f>
        <v>-</v>
      </c>
      <c r="AK20" s="99"/>
      <c r="AL20" s="99"/>
      <c r="AM20" s="99"/>
      <c r="AN20" s="100"/>
      <c r="AO20" s="101">
        <f>IF(Q20=0,"",IF(AN20=0,"",(AN20/Q20)))</f>
        <v>0</v>
      </c>
      <c r="AP20" s="100"/>
      <c r="AQ20" s="102" t="str">
        <f>IFERROR(AP20/AN20,"-")</f>
        <v>-</v>
      </c>
      <c r="AR20" s="103"/>
      <c r="AS20" s="104" t="str">
        <f>IFERROR(AR20/AN20,"-")</f>
        <v>-</v>
      </c>
      <c r="AT20" s="105"/>
      <c r="AU20" s="105"/>
      <c r="AV20" s="105"/>
      <c r="AW20" s="106"/>
      <c r="AX20" s="107">
        <f>IF(Q20=0,"",IF(AW20=0,"",(AW20/Q20)))</f>
        <v>0</v>
      </c>
      <c r="AY20" s="106"/>
      <c r="AZ20" s="108" t="str">
        <f>IFERROR(AY20/AW20,"-")</f>
        <v>-</v>
      </c>
      <c r="BA20" s="109"/>
      <c r="BB20" s="110" t="str">
        <f>IFERROR(BA20/AW20,"-")</f>
        <v>-</v>
      </c>
      <c r="BC20" s="111"/>
      <c r="BD20" s="111"/>
      <c r="BE20" s="111"/>
      <c r="BF20" s="112"/>
      <c r="BG20" s="113">
        <f>IF(Q20=0,"",IF(BF20=0,"",(BF20/Q20)))</f>
        <v>0</v>
      </c>
      <c r="BH20" s="112"/>
      <c r="BI20" s="114" t="str">
        <f>IFERROR(BH20/BF20,"-")</f>
        <v>-</v>
      </c>
      <c r="BJ20" s="115"/>
      <c r="BK20" s="116" t="str">
        <f>IFERROR(BJ20/BF20,"-")</f>
        <v>-</v>
      </c>
      <c r="BL20" s="117"/>
      <c r="BM20" s="117"/>
      <c r="BN20" s="117"/>
      <c r="BO20" s="119"/>
      <c r="BP20" s="120">
        <f>IF(Q20=0,"",IF(BO20=0,"",(BO20/Q20)))</f>
        <v>0</v>
      </c>
      <c r="BQ20" s="121"/>
      <c r="BR20" s="122" t="str">
        <f>IFERROR(BQ20/BO20,"-")</f>
        <v>-</v>
      </c>
      <c r="BS20" s="123"/>
      <c r="BT20" s="124" t="str">
        <f>IFERROR(BS20/BO20,"-")</f>
        <v>-</v>
      </c>
      <c r="BU20" s="125"/>
      <c r="BV20" s="125"/>
      <c r="BW20" s="125"/>
      <c r="BX20" s="126"/>
      <c r="BY20" s="127">
        <f>IF(Q20=0,"",IF(BX20=0,"",(BX20/Q20)))</f>
        <v>0</v>
      </c>
      <c r="BZ20" s="128"/>
      <c r="CA20" s="129" t="str">
        <f>IFERROR(BZ20/BX20,"-")</f>
        <v>-</v>
      </c>
      <c r="CB20" s="130"/>
      <c r="CC20" s="131" t="str">
        <f>IFERROR(CB20/BX20,"-")</f>
        <v>-</v>
      </c>
      <c r="CD20" s="132"/>
      <c r="CE20" s="132"/>
      <c r="CF20" s="132"/>
      <c r="CG20" s="133">
        <v>1</v>
      </c>
      <c r="CH20" s="134">
        <f>IF(Q20=0,"",IF(CG20=0,"",(CG20/Q20)))</f>
        <v>1</v>
      </c>
      <c r="CI20" s="135"/>
      <c r="CJ20" s="136">
        <f>IFERROR(CI20/CG20,"-")</f>
        <v>0</v>
      </c>
      <c r="CK20" s="137"/>
      <c r="CL20" s="138">
        <f>IFERROR(CK20/CG20,"-")</f>
        <v>0</v>
      </c>
      <c r="CM20" s="139"/>
      <c r="CN20" s="139"/>
      <c r="CO20" s="139"/>
      <c r="CP20" s="140">
        <v>0</v>
      </c>
      <c r="CQ20" s="141">
        <v>0</v>
      </c>
      <c r="CR20" s="141"/>
      <c r="CS20" s="141"/>
      <c r="CT20" s="142" t="str">
        <f>IF(AND(CR20=0,CS20=0),"",IF(AND(CR20&lt;=100000,CS20&lt;=100000),"",IF(CR20/CQ20&gt;0.7,"男高",IF(CS20/CQ20&gt;0.7,"女高",""))))</f>
        <v/>
      </c>
    </row>
    <row r="21" spans="1:99">
      <c r="A21" s="79">
        <f>AC21</f>
        <v>0.05</v>
      </c>
      <c r="B21" s="189" t="s">
        <v>90</v>
      </c>
      <c r="C21" s="189" t="s">
        <v>58</v>
      </c>
      <c r="D21" s="189"/>
      <c r="E21" s="189" t="s">
        <v>91</v>
      </c>
      <c r="F21" s="189" t="s">
        <v>92</v>
      </c>
      <c r="G21" s="189" t="s">
        <v>61</v>
      </c>
      <c r="H21" s="89" t="s">
        <v>93</v>
      </c>
      <c r="I21" s="89" t="s">
        <v>94</v>
      </c>
      <c r="J21" s="89" t="s">
        <v>95</v>
      </c>
      <c r="K21" s="181">
        <v>200000</v>
      </c>
      <c r="L21" s="80">
        <v>0</v>
      </c>
      <c r="M21" s="80">
        <v>0</v>
      </c>
      <c r="N21" s="80">
        <v>0</v>
      </c>
      <c r="O21" s="91">
        <v>1</v>
      </c>
      <c r="P21" s="92">
        <v>0</v>
      </c>
      <c r="Q21" s="93">
        <f>O21+P21</f>
        <v>1</v>
      </c>
      <c r="R21" s="81" t="str">
        <f>IFERROR(Q21/N21,"-")</f>
        <v>-</v>
      </c>
      <c r="S21" s="80">
        <v>0</v>
      </c>
      <c r="T21" s="80">
        <v>0</v>
      </c>
      <c r="U21" s="81">
        <f>IFERROR(T21/(Q21),"-")</f>
        <v>0</v>
      </c>
      <c r="V21" s="82">
        <f>IFERROR(K21/SUM(Q21:Q25),"-")</f>
        <v>14285.714285714</v>
      </c>
      <c r="W21" s="83">
        <v>0</v>
      </c>
      <c r="X21" s="81">
        <f>IF(Q21=0,"-",W21/Q21)</f>
        <v>0</v>
      </c>
      <c r="Y21" s="186">
        <v>0</v>
      </c>
      <c r="Z21" s="187">
        <f>IFERROR(Y21/Q21,"-")</f>
        <v>0</v>
      </c>
      <c r="AA21" s="187" t="str">
        <f>IFERROR(Y21/W21,"-")</f>
        <v>-</v>
      </c>
      <c r="AB21" s="181">
        <f>SUM(Y21:Y25)-SUM(K21:K25)</f>
        <v>-190000</v>
      </c>
      <c r="AC21" s="85">
        <f>SUM(Y21:Y25)/SUM(K21:K25)</f>
        <v>0.05</v>
      </c>
      <c r="AD21" s="78"/>
      <c r="AE21" s="94"/>
      <c r="AF21" s="95">
        <f>IF(Q21=0,"",IF(AE21=0,"",(AE21/Q21)))</f>
        <v>0</v>
      </c>
      <c r="AG21" s="94"/>
      <c r="AH21" s="96" t="str">
        <f>IFERROR(AG21/AE21,"-")</f>
        <v>-</v>
      </c>
      <c r="AI21" s="97"/>
      <c r="AJ21" s="98" t="str">
        <f>IFERROR(AI21/AE21,"-")</f>
        <v>-</v>
      </c>
      <c r="AK21" s="99"/>
      <c r="AL21" s="99"/>
      <c r="AM21" s="99"/>
      <c r="AN21" s="100"/>
      <c r="AO21" s="101">
        <f>IF(Q21=0,"",IF(AN21=0,"",(AN21/Q21)))</f>
        <v>0</v>
      </c>
      <c r="AP21" s="100"/>
      <c r="AQ21" s="102" t="str">
        <f>IFERROR(AP21/AN21,"-")</f>
        <v>-</v>
      </c>
      <c r="AR21" s="103"/>
      <c r="AS21" s="104" t="str">
        <f>IFERROR(AR21/AN21,"-")</f>
        <v>-</v>
      </c>
      <c r="AT21" s="105"/>
      <c r="AU21" s="105"/>
      <c r="AV21" s="105"/>
      <c r="AW21" s="106"/>
      <c r="AX21" s="107">
        <f>IF(Q21=0,"",IF(AW21=0,"",(AW21/Q21)))</f>
        <v>0</v>
      </c>
      <c r="AY21" s="106"/>
      <c r="AZ21" s="108" t="str">
        <f>IFERROR(AY21/AW21,"-")</f>
        <v>-</v>
      </c>
      <c r="BA21" s="109"/>
      <c r="BB21" s="110" t="str">
        <f>IFERROR(BA21/AW21,"-")</f>
        <v>-</v>
      </c>
      <c r="BC21" s="111"/>
      <c r="BD21" s="111"/>
      <c r="BE21" s="111"/>
      <c r="BF21" s="112"/>
      <c r="BG21" s="113">
        <f>IF(Q21=0,"",IF(BF21=0,"",(BF21/Q21)))</f>
        <v>0</v>
      </c>
      <c r="BH21" s="112"/>
      <c r="BI21" s="114" t="str">
        <f>IFERROR(BH21/BF21,"-")</f>
        <v>-</v>
      </c>
      <c r="BJ21" s="115"/>
      <c r="BK21" s="116" t="str">
        <f>IFERROR(BJ21/BF21,"-")</f>
        <v>-</v>
      </c>
      <c r="BL21" s="117"/>
      <c r="BM21" s="117"/>
      <c r="BN21" s="117"/>
      <c r="BO21" s="119"/>
      <c r="BP21" s="120">
        <f>IF(Q21=0,"",IF(BO21=0,"",(BO21/Q21)))</f>
        <v>0</v>
      </c>
      <c r="BQ21" s="121"/>
      <c r="BR21" s="122" t="str">
        <f>IFERROR(BQ21/BO21,"-")</f>
        <v>-</v>
      </c>
      <c r="BS21" s="123"/>
      <c r="BT21" s="124" t="str">
        <f>IFERROR(BS21/BO21,"-")</f>
        <v>-</v>
      </c>
      <c r="BU21" s="125"/>
      <c r="BV21" s="125"/>
      <c r="BW21" s="125"/>
      <c r="BX21" s="126"/>
      <c r="BY21" s="127">
        <f>IF(Q21=0,"",IF(BX21=0,"",(BX21/Q21)))</f>
        <v>0</v>
      </c>
      <c r="BZ21" s="128"/>
      <c r="CA21" s="129" t="str">
        <f>IFERROR(BZ21/BX21,"-")</f>
        <v>-</v>
      </c>
      <c r="CB21" s="130"/>
      <c r="CC21" s="131" t="str">
        <f>IFERROR(CB21/BX21,"-")</f>
        <v>-</v>
      </c>
      <c r="CD21" s="132"/>
      <c r="CE21" s="132"/>
      <c r="CF21" s="132"/>
      <c r="CG21" s="133">
        <v>1</v>
      </c>
      <c r="CH21" s="134">
        <f>IF(Q21=0,"",IF(CG21=0,"",(CG21/Q21)))</f>
        <v>1</v>
      </c>
      <c r="CI21" s="135"/>
      <c r="CJ21" s="136">
        <f>IFERROR(CI21/CG21,"-")</f>
        <v>0</v>
      </c>
      <c r="CK21" s="137"/>
      <c r="CL21" s="138">
        <f>IFERROR(CK21/CG21,"-")</f>
        <v>0</v>
      </c>
      <c r="CM21" s="139"/>
      <c r="CN21" s="139"/>
      <c r="CO21" s="139"/>
      <c r="CP21" s="140">
        <v>0</v>
      </c>
      <c r="CQ21" s="141">
        <v>0</v>
      </c>
      <c r="CR21" s="141"/>
      <c r="CS21" s="141"/>
      <c r="CT21" s="142" t="str">
        <f>IF(AND(CR21=0,CS21=0),"",IF(AND(CR21&lt;=100000,CS21&lt;=100000),"",IF(CR21/CQ21&gt;0.7,"男高",IF(CS21/CQ21&gt;0.7,"女高",""))))</f>
        <v/>
      </c>
    </row>
    <row r="22" spans="1:99">
      <c r="A22" s="79"/>
      <c r="B22" s="189" t="s">
        <v>96</v>
      </c>
      <c r="C22" s="189" t="s">
        <v>58</v>
      </c>
      <c r="D22" s="189"/>
      <c r="E22" s="189" t="s">
        <v>97</v>
      </c>
      <c r="F22" s="189" t="s">
        <v>98</v>
      </c>
      <c r="G22" s="189" t="s">
        <v>86</v>
      </c>
      <c r="H22" s="89"/>
      <c r="I22" s="89" t="s">
        <v>94</v>
      </c>
      <c r="J22" s="89"/>
      <c r="K22" s="181"/>
      <c r="L22" s="80">
        <v>4</v>
      </c>
      <c r="M22" s="80">
        <v>0</v>
      </c>
      <c r="N22" s="80">
        <v>19</v>
      </c>
      <c r="O22" s="91">
        <v>2</v>
      </c>
      <c r="P22" s="92">
        <v>0</v>
      </c>
      <c r="Q22" s="93">
        <f>O22+P22</f>
        <v>2</v>
      </c>
      <c r="R22" s="81">
        <f>IFERROR(Q22/N22,"-")</f>
        <v>0.10526315789474</v>
      </c>
      <c r="S22" s="80">
        <v>0</v>
      </c>
      <c r="T22" s="80">
        <v>0</v>
      </c>
      <c r="U22" s="81">
        <f>IFERROR(T22/(Q22),"-")</f>
        <v>0</v>
      </c>
      <c r="V22" s="82"/>
      <c r="W22" s="83">
        <v>0</v>
      </c>
      <c r="X22" s="81">
        <f>IF(Q22=0,"-",W22/Q22)</f>
        <v>0</v>
      </c>
      <c r="Y22" s="186">
        <v>0</v>
      </c>
      <c r="Z22" s="187">
        <f>IFERROR(Y22/Q22,"-")</f>
        <v>0</v>
      </c>
      <c r="AA22" s="187" t="str">
        <f>IFERROR(Y22/W22,"-")</f>
        <v>-</v>
      </c>
      <c r="AB22" s="181"/>
      <c r="AC22" s="85"/>
      <c r="AD22" s="78"/>
      <c r="AE22" s="94"/>
      <c r="AF22" s="95">
        <f>IF(Q22=0,"",IF(AE22=0,"",(AE22/Q22)))</f>
        <v>0</v>
      </c>
      <c r="AG22" s="94"/>
      <c r="AH22" s="96" t="str">
        <f>IFERROR(AG22/AE22,"-")</f>
        <v>-</v>
      </c>
      <c r="AI22" s="97"/>
      <c r="AJ22" s="98" t="str">
        <f>IFERROR(AI22/AE22,"-")</f>
        <v>-</v>
      </c>
      <c r="AK22" s="99"/>
      <c r="AL22" s="99"/>
      <c r="AM22" s="99"/>
      <c r="AN22" s="100"/>
      <c r="AO22" s="101">
        <f>IF(Q22=0,"",IF(AN22=0,"",(AN22/Q22)))</f>
        <v>0</v>
      </c>
      <c r="AP22" s="100"/>
      <c r="AQ22" s="102" t="str">
        <f>IFERROR(AP22/AN22,"-")</f>
        <v>-</v>
      </c>
      <c r="AR22" s="103"/>
      <c r="AS22" s="104" t="str">
        <f>IFERROR(AR22/AN22,"-")</f>
        <v>-</v>
      </c>
      <c r="AT22" s="105"/>
      <c r="AU22" s="105"/>
      <c r="AV22" s="105"/>
      <c r="AW22" s="106"/>
      <c r="AX22" s="107">
        <f>IF(Q22=0,"",IF(AW22=0,"",(AW22/Q22)))</f>
        <v>0</v>
      </c>
      <c r="AY22" s="106"/>
      <c r="AZ22" s="108" t="str">
        <f>IFERROR(AY22/AW22,"-")</f>
        <v>-</v>
      </c>
      <c r="BA22" s="109"/>
      <c r="BB22" s="110" t="str">
        <f>IFERROR(BA22/AW22,"-")</f>
        <v>-</v>
      </c>
      <c r="BC22" s="111"/>
      <c r="BD22" s="111"/>
      <c r="BE22" s="111"/>
      <c r="BF22" s="112"/>
      <c r="BG22" s="113">
        <f>IF(Q22=0,"",IF(BF22=0,"",(BF22/Q22)))</f>
        <v>0</v>
      </c>
      <c r="BH22" s="112"/>
      <c r="BI22" s="114" t="str">
        <f>IFERROR(BH22/BF22,"-")</f>
        <v>-</v>
      </c>
      <c r="BJ22" s="115"/>
      <c r="BK22" s="116" t="str">
        <f>IFERROR(BJ22/BF22,"-")</f>
        <v>-</v>
      </c>
      <c r="BL22" s="117"/>
      <c r="BM22" s="117"/>
      <c r="BN22" s="117"/>
      <c r="BO22" s="119">
        <v>1</v>
      </c>
      <c r="BP22" s="120">
        <f>IF(Q22=0,"",IF(BO22=0,"",(BO22/Q22)))</f>
        <v>0.5</v>
      </c>
      <c r="BQ22" s="121"/>
      <c r="BR22" s="122">
        <f>IFERROR(BQ22/BO22,"-")</f>
        <v>0</v>
      </c>
      <c r="BS22" s="123"/>
      <c r="BT22" s="124">
        <f>IFERROR(BS22/BO22,"-")</f>
        <v>0</v>
      </c>
      <c r="BU22" s="125"/>
      <c r="BV22" s="125"/>
      <c r="BW22" s="125"/>
      <c r="BX22" s="126">
        <v>1</v>
      </c>
      <c r="BY22" s="127">
        <f>IF(Q22=0,"",IF(BX22=0,"",(BX22/Q22)))</f>
        <v>0.5</v>
      </c>
      <c r="BZ22" s="128"/>
      <c r="CA22" s="129">
        <f>IFERROR(BZ22/BX22,"-")</f>
        <v>0</v>
      </c>
      <c r="CB22" s="130"/>
      <c r="CC22" s="131">
        <f>IFERROR(CB22/BX22,"-")</f>
        <v>0</v>
      </c>
      <c r="CD22" s="132"/>
      <c r="CE22" s="132"/>
      <c r="CF22" s="132"/>
      <c r="CG22" s="133"/>
      <c r="CH22" s="134">
        <f>IF(Q22=0,"",IF(CG22=0,"",(CG22/Q22)))</f>
        <v>0</v>
      </c>
      <c r="CI22" s="135"/>
      <c r="CJ22" s="136" t="str">
        <f>IFERROR(CI22/CG22,"-")</f>
        <v>-</v>
      </c>
      <c r="CK22" s="137"/>
      <c r="CL22" s="138" t="str">
        <f>IFERROR(CK22/CG22,"-")</f>
        <v>-</v>
      </c>
      <c r="CM22" s="139"/>
      <c r="CN22" s="139"/>
      <c r="CO22" s="139"/>
      <c r="CP22" s="140">
        <v>0</v>
      </c>
      <c r="CQ22" s="141">
        <v>0</v>
      </c>
      <c r="CR22" s="141"/>
      <c r="CS22" s="141"/>
      <c r="CT22" s="142" t="str">
        <f>IF(AND(CR22=0,CS22=0),"",IF(AND(CR22&lt;=100000,CS22&lt;=100000),"",IF(CR22/CQ22&gt;0.7,"男高",IF(CS22/CQ22&gt;0.7,"女高",""))))</f>
        <v/>
      </c>
    </row>
    <row r="23" spans="1:99">
      <c r="A23" s="79"/>
      <c r="B23" s="189" t="s">
        <v>99</v>
      </c>
      <c r="C23" s="189" t="s">
        <v>58</v>
      </c>
      <c r="D23" s="189"/>
      <c r="E23" s="189" t="s">
        <v>100</v>
      </c>
      <c r="F23" s="189" t="s">
        <v>101</v>
      </c>
      <c r="G23" s="189" t="s">
        <v>61</v>
      </c>
      <c r="H23" s="89"/>
      <c r="I23" s="89" t="s">
        <v>94</v>
      </c>
      <c r="J23" s="89"/>
      <c r="K23" s="181"/>
      <c r="L23" s="80">
        <v>0</v>
      </c>
      <c r="M23" s="80">
        <v>0</v>
      </c>
      <c r="N23" s="80">
        <v>0</v>
      </c>
      <c r="O23" s="91">
        <v>6</v>
      </c>
      <c r="P23" s="92">
        <v>0</v>
      </c>
      <c r="Q23" s="93">
        <f>O23+P23</f>
        <v>6</v>
      </c>
      <c r="R23" s="81" t="str">
        <f>IFERROR(Q23/N23,"-")</f>
        <v>-</v>
      </c>
      <c r="S23" s="80">
        <v>1</v>
      </c>
      <c r="T23" s="80">
        <v>0</v>
      </c>
      <c r="U23" s="81">
        <f>IFERROR(T23/(Q23),"-")</f>
        <v>0</v>
      </c>
      <c r="V23" s="82"/>
      <c r="W23" s="83">
        <v>1</v>
      </c>
      <c r="X23" s="81">
        <f>IF(Q23=0,"-",W23/Q23)</f>
        <v>0.16666666666667</v>
      </c>
      <c r="Y23" s="186">
        <v>10000</v>
      </c>
      <c r="Z23" s="187">
        <f>IFERROR(Y23/Q23,"-")</f>
        <v>1666.6666666667</v>
      </c>
      <c r="AA23" s="187">
        <f>IFERROR(Y23/W23,"-")</f>
        <v>10000</v>
      </c>
      <c r="AB23" s="181"/>
      <c r="AC23" s="85"/>
      <c r="AD23" s="78"/>
      <c r="AE23" s="94"/>
      <c r="AF23" s="95">
        <f>IF(Q23=0,"",IF(AE23=0,"",(AE23/Q23)))</f>
        <v>0</v>
      </c>
      <c r="AG23" s="94"/>
      <c r="AH23" s="96" t="str">
        <f>IFERROR(AG23/AE23,"-")</f>
        <v>-</v>
      </c>
      <c r="AI23" s="97"/>
      <c r="AJ23" s="98" t="str">
        <f>IFERROR(AI23/AE23,"-")</f>
        <v>-</v>
      </c>
      <c r="AK23" s="99"/>
      <c r="AL23" s="99"/>
      <c r="AM23" s="99"/>
      <c r="AN23" s="100"/>
      <c r="AO23" s="101">
        <f>IF(Q23=0,"",IF(AN23=0,"",(AN23/Q23)))</f>
        <v>0</v>
      </c>
      <c r="AP23" s="100"/>
      <c r="AQ23" s="102" t="str">
        <f>IFERROR(AP23/AN23,"-")</f>
        <v>-</v>
      </c>
      <c r="AR23" s="103"/>
      <c r="AS23" s="104" t="str">
        <f>IFERROR(AR23/AN23,"-")</f>
        <v>-</v>
      </c>
      <c r="AT23" s="105"/>
      <c r="AU23" s="105"/>
      <c r="AV23" s="105"/>
      <c r="AW23" s="106"/>
      <c r="AX23" s="107">
        <f>IF(Q23=0,"",IF(AW23=0,"",(AW23/Q23)))</f>
        <v>0</v>
      </c>
      <c r="AY23" s="106"/>
      <c r="AZ23" s="108" t="str">
        <f>IFERROR(AY23/AW23,"-")</f>
        <v>-</v>
      </c>
      <c r="BA23" s="109"/>
      <c r="BB23" s="110" t="str">
        <f>IFERROR(BA23/AW23,"-")</f>
        <v>-</v>
      </c>
      <c r="BC23" s="111"/>
      <c r="BD23" s="111"/>
      <c r="BE23" s="111"/>
      <c r="BF23" s="112"/>
      <c r="BG23" s="113">
        <f>IF(Q23=0,"",IF(BF23=0,"",(BF23/Q23)))</f>
        <v>0</v>
      </c>
      <c r="BH23" s="112"/>
      <c r="BI23" s="114" t="str">
        <f>IFERROR(BH23/BF23,"-")</f>
        <v>-</v>
      </c>
      <c r="BJ23" s="115"/>
      <c r="BK23" s="116" t="str">
        <f>IFERROR(BJ23/BF23,"-")</f>
        <v>-</v>
      </c>
      <c r="BL23" s="117"/>
      <c r="BM23" s="117"/>
      <c r="BN23" s="117"/>
      <c r="BO23" s="119">
        <v>2</v>
      </c>
      <c r="BP23" s="120">
        <f>IF(Q23=0,"",IF(BO23=0,"",(BO23/Q23)))</f>
        <v>0.33333333333333</v>
      </c>
      <c r="BQ23" s="121"/>
      <c r="BR23" s="122">
        <f>IFERROR(BQ23/BO23,"-")</f>
        <v>0</v>
      </c>
      <c r="BS23" s="123"/>
      <c r="BT23" s="124">
        <f>IFERROR(BS23/BO23,"-")</f>
        <v>0</v>
      </c>
      <c r="BU23" s="125"/>
      <c r="BV23" s="125"/>
      <c r="BW23" s="125"/>
      <c r="BX23" s="126">
        <v>2</v>
      </c>
      <c r="BY23" s="127">
        <f>IF(Q23=0,"",IF(BX23=0,"",(BX23/Q23)))</f>
        <v>0.33333333333333</v>
      </c>
      <c r="BZ23" s="128"/>
      <c r="CA23" s="129">
        <f>IFERROR(BZ23/BX23,"-")</f>
        <v>0</v>
      </c>
      <c r="CB23" s="130"/>
      <c r="CC23" s="131">
        <f>IFERROR(CB23/BX23,"-")</f>
        <v>0</v>
      </c>
      <c r="CD23" s="132"/>
      <c r="CE23" s="132"/>
      <c r="CF23" s="132"/>
      <c r="CG23" s="133">
        <v>2</v>
      </c>
      <c r="CH23" s="134">
        <f>IF(Q23=0,"",IF(CG23=0,"",(CG23/Q23)))</f>
        <v>0.33333333333333</v>
      </c>
      <c r="CI23" s="135">
        <v>1</v>
      </c>
      <c r="CJ23" s="136">
        <f>IFERROR(CI23/CG23,"-")</f>
        <v>0.5</v>
      </c>
      <c r="CK23" s="137">
        <v>10000</v>
      </c>
      <c r="CL23" s="138">
        <f>IFERROR(CK23/CG23,"-")</f>
        <v>5000</v>
      </c>
      <c r="CM23" s="139">
        <v>1</v>
      </c>
      <c r="CN23" s="139"/>
      <c r="CO23" s="139"/>
      <c r="CP23" s="140">
        <v>1</v>
      </c>
      <c r="CQ23" s="141">
        <v>10000</v>
      </c>
      <c r="CR23" s="141">
        <v>10000</v>
      </c>
      <c r="CS23" s="141"/>
      <c r="CT23" s="142" t="str">
        <f>IF(AND(CR23=0,CS23=0),"",IF(AND(CR23&lt;=100000,CS23&lt;=100000),"",IF(CR23/CQ23&gt;0.7,"男高",IF(CS23/CQ23&gt;0.7,"女高",""))))</f>
        <v/>
      </c>
    </row>
    <row r="24" spans="1:99">
      <c r="A24" s="79"/>
      <c r="B24" s="189" t="s">
        <v>102</v>
      </c>
      <c r="C24" s="189" t="s">
        <v>58</v>
      </c>
      <c r="D24" s="189"/>
      <c r="E24" s="189" t="s">
        <v>97</v>
      </c>
      <c r="F24" s="189" t="s">
        <v>103</v>
      </c>
      <c r="G24" s="189" t="s">
        <v>78</v>
      </c>
      <c r="H24" s="89"/>
      <c r="I24" s="89" t="s">
        <v>94</v>
      </c>
      <c r="J24" s="89"/>
      <c r="K24" s="181"/>
      <c r="L24" s="80">
        <v>11</v>
      </c>
      <c r="M24" s="80">
        <v>0</v>
      </c>
      <c r="N24" s="80">
        <v>33</v>
      </c>
      <c r="O24" s="91">
        <v>2</v>
      </c>
      <c r="P24" s="92">
        <v>0</v>
      </c>
      <c r="Q24" s="93">
        <f>O24+P24</f>
        <v>2</v>
      </c>
      <c r="R24" s="81">
        <f>IFERROR(Q24/N24,"-")</f>
        <v>0.060606060606061</v>
      </c>
      <c r="S24" s="80">
        <v>0</v>
      </c>
      <c r="T24" s="80">
        <v>0</v>
      </c>
      <c r="U24" s="81">
        <f>IFERROR(T24/(Q24),"-")</f>
        <v>0</v>
      </c>
      <c r="V24" s="82"/>
      <c r="W24" s="83">
        <v>0</v>
      </c>
      <c r="X24" s="81">
        <f>IF(Q24=0,"-",W24/Q24)</f>
        <v>0</v>
      </c>
      <c r="Y24" s="186">
        <v>0</v>
      </c>
      <c r="Z24" s="187">
        <f>IFERROR(Y24/Q24,"-")</f>
        <v>0</v>
      </c>
      <c r="AA24" s="187" t="str">
        <f>IFERROR(Y24/W24,"-")</f>
        <v>-</v>
      </c>
      <c r="AB24" s="181"/>
      <c r="AC24" s="85"/>
      <c r="AD24" s="78"/>
      <c r="AE24" s="94"/>
      <c r="AF24" s="95">
        <f>IF(Q24=0,"",IF(AE24=0,"",(AE24/Q24)))</f>
        <v>0</v>
      </c>
      <c r="AG24" s="94"/>
      <c r="AH24" s="96" t="str">
        <f>IFERROR(AG24/AE24,"-")</f>
        <v>-</v>
      </c>
      <c r="AI24" s="97"/>
      <c r="AJ24" s="98" t="str">
        <f>IFERROR(AI24/AE24,"-")</f>
        <v>-</v>
      </c>
      <c r="AK24" s="99"/>
      <c r="AL24" s="99"/>
      <c r="AM24" s="99"/>
      <c r="AN24" s="100"/>
      <c r="AO24" s="101">
        <f>IF(Q24=0,"",IF(AN24=0,"",(AN24/Q24)))</f>
        <v>0</v>
      </c>
      <c r="AP24" s="100"/>
      <c r="AQ24" s="102" t="str">
        <f>IFERROR(AP24/AN24,"-")</f>
        <v>-</v>
      </c>
      <c r="AR24" s="103"/>
      <c r="AS24" s="104" t="str">
        <f>IFERROR(AR24/AN24,"-")</f>
        <v>-</v>
      </c>
      <c r="AT24" s="105"/>
      <c r="AU24" s="105"/>
      <c r="AV24" s="105"/>
      <c r="AW24" s="106"/>
      <c r="AX24" s="107">
        <f>IF(Q24=0,"",IF(AW24=0,"",(AW24/Q24)))</f>
        <v>0</v>
      </c>
      <c r="AY24" s="106"/>
      <c r="AZ24" s="108" t="str">
        <f>IFERROR(AY24/AW24,"-")</f>
        <v>-</v>
      </c>
      <c r="BA24" s="109"/>
      <c r="BB24" s="110" t="str">
        <f>IFERROR(BA24/AW24,"-")</f>
        <v>-</v>
      </c>
      <c r="BC24" s="111"/>
      <c r="BD24" s="111"/>
      <c r="BE24" s="111"/>
      <c r="BF24" s="112"/>
      <c r="BG24" s="113">
        <f>IF(Q24=0,"",IF(BF24=0,"",(BF24/Q24)))</f>
        <v>0</v>
      </c>
      <c r="BH24" s="112"/>
      <c r="BI24" s="114" t="str">
        <f>IFERROR(BH24/BF24,"-")</f>
        <v>-</v>
      </c>
      <c r="BJ24" s="115"/>
      <c r="BK24" s="116" t="str">
        <f>IFERROR(BJ24/BF24,"-")</f>
        <v>-</v>
      </c>
      <c r="BL24" s="117"/>
      <c r="BM24" s="117"/>
      <c r="BN24" s="117"/>
      <c r="BO24" s="119">
        <v>1</v>
      </c>
      <c r="BP24" s="120">
        <f>IF(Q24=0,"",IF(BO24=0,"",(BO24/Q24)))</f>
        <v>0.5</v>
      </c>
      <c r="BQ24" s="121"/>
      <c r="BR24" s="122">
        <f>IFERROR(BQ24/BO24,"-")</f>
        <v>0</v>
      </c>
      <c r="BS24" s="123"/>
      <c r="BT24" s="124">
        <f>IFERROR(BS24/BO24,"-")</f>
        <v>0</v>
      </c>
      <c r="BU24" s="125"/>
      <c r="BV24" s="125"/>
      <c r="BW24" s="125"/>
      <c r="BX24" s="126">
        <v>1</v>
      </c>
      <c r="BY24" s="127">
        <f>IF(Q24=0,"",IF(BX24=0,"",(BX24/Q24)))</f>
        <v>0.5</v>
      </c>
      <c r="BZ24" s="128"/>
      <c r="CA24" s="129">
        <f>IFERROR(BZ24/BX24,"-")</f>
        <v>0</v>
      </c>
      <c r="CB24" s="130"/>
      <c r="CC24" s="131">
        <f>IFERROR(CB24/BX24,"-")</f>
        <v>0</v>
      </c>
      <c r="CD24" s="132"/>
      <c r="CE24" s="132"/>
      <c r="CF24" s="132"/>
      <c r="CG24" s="133"/>
      <c r="CH24" s="134">
        <f>IF(Q24=0,"",IF(CG24=0,"",(CG24/Q24)))</f>
        <v>0</v>
      </c>
      <c r="CI24" s="135"/>
      <c r="CJ24" s="136" t="str">
        <f>IFERROR(CI24/CG24,"-")</f>
        <v>-</v>
      </c>
      <c r="CK24" s="137"/>
      <c r="CL24" s="138" t="str">
        <f>IFERROR(CK24/CG24,"-")</f>
        <v>-</v>
      </c>
      <c r="CM24" s="139"/>
      <c r="CN24" s="139"/>
      <c r="CO24" s="139"/>
      <c r="CP24" s="140">
        <v>0</v>
      </c>
      <c r="CQ24" s="141">
        <v>0</v>
      </c>
      <c r="CR24" s="141"/>
      <c r="CS24" s="141"/>
      <c r="CT24" s="142" t="str">
        <f>IF(AND(CR24=0,CS24=0),"",IF(AND(CR24&lt;=100000,CS24&lt;=100000),"",IF(CR24/CQ24&gt;0.7,"男高",IF(CS24/CQ24&gt;0.7,"女高",""))))</f>
        <v/>
      </c>
    </row>
    <row r="25" spans="1:99">
      <c r="A25" s="79"/>
      <c r="B25" s="189" t="s">
        <v>104</v>
      </c>
      <c r="C25" s="189" t="s">
        <v>58</v>
      </c>
      <c r="D25" s="189"/>
      <c r="E25" s="189" t="s">
        <v>105</v>
      </c>
      <c r="F25" s="189" t="s">
        <v>105</v>
      </c>
      <c r="G25" s="189" t="s">
        <v>66</v>
      </c>
      <c r="H25" s="89"/>
      <c r="I25" s="89"/>
      <c r="J25" s="89"/>
      <c r="K25" s="181"/>
      <c r="L25" s="80">
        <v>57</v>
      </c>
      <c r="M25" s="80">
        <v>32</v>
      </c>
      <c r="N25" s="80">
        <v>14</v>
      </c>
      <c r="O25" s="91">
        <v>3</v>
      </c>
      <c r="P25" s="92">
        <v>0</v>
      </c>
      <c r="Q25" s="93">
        <f>O25+P25</f>
        <v>3</v>
      </c>
      <c r="R25" s="81">
        <f>IFERROR(Q25/N25,"-")</f>
        <v>0.21428571428571</v>
      </c>
      <c r="S25" s="80">
        <v>0</v>
      </c>
      <c r="T25" s="80">
        <v>0</v>
      </c>
      <c r="U25" s="81">
        <f>IFERROR(T25/(Q25),"-")</f>
        <v>0</v>
      </c>
      <c r="V25" s="82"/>
      <c r="W25" s="83">
        <v>0</v>
      </c>
      <c r="X25" s="81">
        <f>IF(Q25=0,"-",W25/Q25)</f>
        <v>0</v>
      </c>
      <c r="Y25" s="186">
        <v>0</v>
      </c>
      <c r="Z25" s="187">
        <f>IFERROR(Y25/Q25,"-")</f>
        <v>0</v>
      </c>
      <c r="AA25" s="187" t="str">
        <f>IFERROR(Y25/W25,"-")</f>
        <v>-</v>
      </c>
      <c r="AB25" s="181"/>
      <c r="AC25" s="85"/>
      <c r="AD25" s="78"/>
      <c r="AE25" s="94"/>
      <c r="AF25" s="95">
        <f>IF(Q25=0,"",IF(AE25=0,"",(AE25/Q25)))</f>
        <v>0</v>
      </c>
      <c r="AG25" s="94"/>
      <c r="AH25" s="96" t="str">
        <f>IFERROR(AG25/AE25,"-")</f>
        <v>-</v>
      </c>
      <c r="AI25" s="97"/>
      <c r="AJ25" s="98" t="str">
        <f>IFERROR(AI25/AE25,"-")</f>
        <v>-</v>
      </c>
      <c r="AK25" s="99"/>
      <c r="AL25" s="99"/>
      <c r="AM25" s="99"/>
      <c r="AN25" s="100"/>
      <c r="AO25" s="101">
        <f>IF(Q25=0,"",IF(AN25=0,"",(AN25/Q25)))</f>
        <v>0</v>
      </c>
      <c r="AP25" s="100"/>
      <c r="AQ25" s="102" t="str">
        <f>IFERROR(AP25/AN25,"-")</f>
        <v>-</v>
      </c>
      <c r="AR25" s="103"/>
      <c r="AS25" s="104" t="str">
        <f>IFERROR(AR25/AN25,"-")</f>
        <v>-</v>
      </c>
      <c r="AT25" s="105"/>
      <c r="AU25" s="105"/>
      <c r="AV25" s="105"/>
      <c r="AW25" s="106"/>
      <c r="AX25" s="107">
        <f>IF(Q25=0,"",IF(AW25=0,"",(AW25/Q25)))</f>
        <v>0</v>
      </c>
      <c r="AY25" s="106"/>
      <c r="AZ25" s="108" t="str">
        <f>IFERROR(AY25/AW25,"-")</f>
        <v>-</v>
      </c>
      <c r="BA25" s="109"/>
      <c r="BB25" s="110" t="str">
        <f>IFERROR(BA25/AW25,"-")</f>
        <v>-</v>
      </c>
      <c r="BC25" s="111"/>
      <c r="BD25" s="111"/>
      <c r="BE25" s="111"/>
      <c r="BF25" s="112"/>
      <c r="BG25" s="113">
        <f>IF(Q25=0,"",IF(BF25=0,"",(BF25/Q25)))</f>
        <v>0</v>
      </c>
      <c r="BH25" s="112"/>
      <c r="BI25" s="114" t="str">
        <f>IFERROR(BH25/BF25,"-")</f>
        <v>-</v>
      </c>
      <c r="BJ25" s="115"/>
      <c r="BK25" s="116" t="str">
        <f>IFERROR(BJ25/BF25,"-")</f>
        <v>-</v>
      </c>
      <c r="BL25" s="117"/>
      <c r="BM25" s="117"/>
      <c r="BN25" s="117"/>
      <c r="BO25" s="119">
        <v>1</v>
      </c>
      <c r="BP25" s="120">
        <f>IF(Q25=0,"",IF(BO25=0,"",(BO25/Q25)))</f>
        <v>0.33333333333333</v>
      </c>
      <c r="BQ25" s="121"/>
      <c r="BR25" s="122">
        <f>IFERROR(BQ25/BO25,"-")</f>
        <v>0</v>
      </c>
      <c r="BS25" s="123"/>
      <c r="BT25" s="124">
        <f>IFERROR(BS25/BO25,"-")</f>
        <v>0</v>
      </c>
      <c r="BU25" s="125"/>
      <c r="BV25" s="125"/>
      <c r="BW25" s="125"/>
      <c r="BX25" s="126">
        <v>2</v>
      </c>
      <c r="BY25" s="127">
        <f>IF(Q25=0,"",IF(BX25=0,"",(BX25/Q25)))</f>
        <v>0.66666666666667</v>
      </c>
      <c r="BZ25" s="128"/>
      <c r="CA25" s="129">
        <f>IFERROR(BZ25/BX25,"-")</f>
        <v>0</v>
      </c>
      <c r="CB25" s="130"/>
      <c r="CC25" s="131">
        <f>IFERROR(CB25/BX25,"-")</f>
        <v>0</v>
      </c>
      <c r="CD25" s="132"/>
      <c r="CE25" s="132"/>
      <c r="CF25" s="132"/>
      <c r="CG25" s="133"/>
      <c r="CH25" s="134">
        <f>IF(Q25=0,"",IF(CG25=0,"",(CG25/Q25)))</f>
        <v>0</v>
      </c>
      <c r="CI25" s="135"/>
      <c r="CJ25" s="136" t="str">
        <f>IFERROR(CI25/CG25,"-")</f>
        <v>-</v>
      </c>
      <c r="CK25" s="137"/>
      <c r="CL25" s="138" t="str">
        <f>IFERROR(CK25/CG25,"-")</f>
        <v>-</v>
      </c>
      <c r="CM25" s="139"/>
      <c r="CN25" s="139"/>
      <c r="CO25" s="139"/>
      <c r="CP25" s="140">
        <v>0</v>
      </c>
      <c r="CQ25" s="141">
        <v>0</v>
      </c>
      <c r="CR25" s="141"/>
      <c r="CS25" s="141"/>
      <c r="CT25" s="142" t="str">
        <f>IF(AND(CR25=0,CS25=0),"",IF(AND(CR25&lt;=100000,CS25&lt;=100000),"",IF(CR25/CQ25&gt;0.7,"男高",IF(CS25/CQ25&gt;0.7,"女高",""))))</f>
        <v/>
      </c>
    </row>
    <row r="26" spans="1:99">
      <c r="A26" s="79">
        <f>AC26</f>
        <v>2.204352173913</v>
      </c>
      <c r="B26" s="189" t="s">
        <v>106</v>
      </c>
      <c r="C26" s="189" t="s">
        <v>58</v>
      </c>
      <c r="D26" s="189"/>
      <c r="E26" s="189" t="s">
        <v>107</v>
      </c>
      <c r="F26" s="189" t="s">
        <v>108</v>
      </c>
      <c r="G26" s="189" t="s">
        <v>61</v>
      </c>
      <c r="H26" s="89" t="s">
        <v>109</v>
      </c>
      <c r="I26" s="89" t="s">
        <v>110</v>
      </c>
      <c r="J26" s="89" t="s">
        <v>95</v>
      </c>
      <c r="K26" s="181">
        <v>230000</v>
      </c>
      <c r="L26" s="80">
        <v>0</v>
      </c>
      <c r="M26" s="80">
        <v>0</v>
      </c>
      <c r="N26" s="80">
        <v>0</v>
      </c>
      <c r="O26" s="91">
        <v>2</v>
      </c>
      <c r="P26" s="92">
        <v>0</v>
      </c>
      <c r="Q26" s="93">
        <f>O26+P26</f>
        <v>2</v>
      </c>
      <c r="R26" s="81" t="str">
        <f>IFERROR(Q26/N26,"-")</f>
        <v>-</v>
      </c>
      <c r="S26" s="80">
        <v>0</v>
      </c>
      <c r="T26" s="80">
        <v>0</v>
      </c>
      <c r="U26" s="81">
        <f>IFERROR(T26/(Q26),"-")</f>
        <v>0</v>
      </c>
      <c r="V26" s="82">
        <f>IFERROR(K26/SUM(Q26:Q30),"-")</f>
        <v>16428.571428571</v>
      </c>
      <c r="W26" s="83">
        <v>1</v>
      </c>
      <c r="X26" s="81">
        <f>IF(Q26=0,"-",W26/Q26)</f>
        <v>0.5</v>
      </c>
      <c r="Y26" s="186">
        <v>3000</v>
      </c>
      <c r="Z26" s="187">
        <f>IFERROR(Y26/Q26,"-")</f>
        <v>1500</v>
      </c>
      <c r="AA26" s="187">
        <f>IFERROR(Y26/W26,"-")</f>
        <v>3000</v>
      </c>
      <c r="AB26" s="181">
        <f>SUM(Y26:Y30)-SUM(K26:K30)</f>
        <v>277001</v>
      </c>
      <c r="AC26" s="85">
        <f>SUM(Y26:Y30)/SUM(K26:K30)</f>
        <v>2.204352173913</v>
      </c>
      <c r="AD26" s="78"/>
      <c r="AE26" s="94"/>
      <c r="AF26" s="95">
        <f>IF(Q26=0,"",IF(AE26=0,"",(AE26/Q26)))</f>
        <v>0</v>
      </c>
      <c r="AG26" s="94"/>
      <c r="AH26" s="96" t="str">
        <f>IFERROR(AG26/AE26,"-")</f>
        <v>-</v>
      </c>
      <c r="AI26" s="97"/>
      <c r="AJ26" s="98" t="str">
        <f>IFERROR(AI26/AE26,"-")</f>
        <v>-</v>
      </c>
      <c r="AK26" s="99"/>
      <c r="AL26" s="99"/>
      <c r="AM26" s="99"/>
      <c r="AN26" s="100"/>
      <c r="AO26" s="101">
        <f>IF(Q26=0,"",IF(AN26=0,"",(AN26/Q26)))</f>
        <v>0</v>
      </c>
      <c r="AP26" s="100"/>
      <c r="AQ26" s="102" t="str">
        <f>IFERROR(AP26/AN26,"-")</f>
        <v>-</v>
      </c>
      <c r="AR26" s="103"/>
      <c r="AS26" s="104" t="str">
        <f>IFERROR(AR26/AN26,"-")</f>
        <v>-</v>
      </c>
      <c r="AT26" s="105"/>
      <c r="AU26" s="105"/>
      <c r="AV26" s="105"/>
      <c r="AW26" s="106"/>
      <c r="AX26" s="107">
        <f>IF(Q26=0,"",IF(AW26=0,"",(AW26/Q26)))</f>
        <v>0</v>
      </c>
      <c r="AY26" s="106"/>
      <c r="AZ26" s="108" t="str">
        <f>IFERROR(AY26/AW26,"-")</f>
        <v>-</v>
      </c>
      <c r="BA26" s="109"/>
      <c r="BB26" s="110" t="str">
        <f>IFERROR(BA26/AW26,"-")</f>
        <v>-</v>
      </c>
      <c r="BC26" s="111"/>
      <c r="BD26" s="111"/>
      <c r="BE26" s="111"/>
      <c r="BF26" s="112"/>
      <c r="BG26" s="113">
        <f>IF(Q26=0,"",IF(BF26=0,"",(BF26/Q26)))</f>
        <v>0</v>
      </c>
      <c r="BH26" s="112"/>
      <c r="BI26" s="114" t="str">
        <f>IFERROR(BH26/BF26,"-")</f>
        <v>-</v>
      </c>
      <c r="BJ26" s="115"/>
      <c r="BK26" s="116" t="str">
        <f>IFERROR(BJ26/BF26,"-")</f>
        <v>-</v>
      </c>
      <c r="BL26" s="117"/>
      <c r="BM26" s="117"/>
      <c r="BN26" s="117"/>
      <c r="BO26" s="119"/>
      <c r="BP26" s="120">
        <f>IF(Q26=0,"",IF(BO26=0,"",(BO26/Q26)))</f>
        <v>0</v>
      </c>
      <c r="BQ26" s="121"/>
      <c r="BR26" s="122" t="str">
        <f>IFERROR(BQ26/BO26,"-")</f>
        <v>-</v>
      </c>
      <c r="BS26" s="123"/>
      <c r="BT26" s="124" t="str">
        <f>IFERROR(BS26/BO26,"-")</f>
        <v>-</v>
      </c>
      <c r="BU26" s="125"/>
      <c r="BV26" s="125"/>
      <c r="BW26" s="125"/>
      <c r="BX26" s="126"/>
      <c r="BY26" s="127">
        <f>IF(Q26=0,"",IF(BX26=0,"",(BX26/Q26)))</f>
        <v>0</v>
      </c>
      <c r="BZ26" s="128"/>
      <c r="CA26" s="129" t="str">
        <f>IFERROR(BZ26/BX26,"-")</f>
        <v>-</v>
      </c>
      <c r="CB26" s="130"/>
      <c r="CC26" s="131" t="str">
        <f>IFERROR(CB26/BX26,"-")</f>
        <v>-</v>
      </c>
      <c r="CD26" s="132"/>
      <c r="CE26" s="132"/>
      <c r="CF26" s="132"/>
      <c r="CG26" s="133">
        <v>2</v>
      </c>
      <c r="CH26" s="134">
        <f>IF(Q26=0,"",IF(CG26=0,"",(CG26/Q26)))</f>
        <v>1</v>
      </c>
      <c r="CI26" s="135">
        <v>1</v>
      </c>
      <c r="CJ26" s="136">
        <f>IFERROR(CI26/CG26,"-")</f>
        <v>0.5</v>
      </c>
      <c r="CK26" s="137">
        <v>3000</v>
      </c>
      <c r="CL26" s="138">
        <f>IFERROR(CK26/CG26,"-")</f>
        <v>1500</v>
      </c>
      <c r="CM26" s="139">
        <v>1</v>
      </c>
      <c r="CN26" s="139"/>
      <c r="CO26" s="139"/>
      <c r="CP26" s="140">
        <v>1</v>
      </c>
      <c r="CQ26" s="141">
        <v>3000</v>
      </c>
      <c r="CR26" s="141">
        <v>3000</v>
      </c>
      <c r="CS26" s="141"/>
      <c r="CT26" s="142" t="str">
        <f>IF(AND(CR26=0,CS26=0),"",IF(AND(CR26&lt;=100000,CS26&lt;=100000),"",IF(CR26/CQ26&gt;0.7,"男高",IF(CS26/CQ26&gt;0.7,"女高",""))))</f>
        <v/>
      </c>
    </row>
    <row r="27" spans="1:99">
      <c r="A27" s="79"/>
      <c r="B27" s="189" t="s">
        <v>111</v>
      </c>
      <c r="C27" s="189" t="s">
        <v>58</v>
      </c>
      <c r="D27" s="189"/>
      <c r="E27" s="189" t="s">
        <v>112</v>
      </c>
      <c r="F27" s="189" t="s">
        <v>113</v>
      </c>
      <c r="G27" s="189" t="s">
        <v>86</v>
      </c>
      <c r="H27" s="89"/>
      <c r="I27" s="89" t="s">
        <v>110</v>
      </c>
      <c r="J27" s="89"/>
      <c r="K27" s="181"/>
      <c r="L27" s="80">
        <v>12</v>
      </c>
      <c r="M27" s="80">
        <v>0</v>
      </c>
      <c r="N27" s="80">
        <v>39</v>
      </c>
      <c r="O27" s="91">
        <v>6</v>
      </c>
      <c r="P27" s="92">
        <v>0</v>
      </c>
      <c r="Q27" s="93">
        <f>O27+P27</f>
        <v>6</v>
      </c>
      <c r="R27" s="81">
        <f>IFERROR(Q27/N27,"-")</f>
        <v>0.15384615384615</v>
      </c>
      <c r="S27" s="80">
        <v>1</v>
      </c>
      <c r="T27" s="80">
        <v>1</v>
      </c>
      <c r="U27" s="81">
        <f>IFERROR(T27/(Q27),"-")</f>
        <v>0.16666666666667</v>
      </c>
      <c r="V27" s="82"/>
      <c r="W27" s="83">
        <v>1</v>
      </c>
      <c r="X27" s="81">
        <f>IF(Q27=0,"-",W27/Q27)</f>
        <v>0.16666666666667</v>
      </c>
      <c r="Y27" s="186">
        <v>6000</v>
      </c>
      <c r="Z27" s="187">
        <f>IFERROR(Y27/Q27,"-")</f>
        <v>1000</v>
      </c>
      <c r="AA27" s="187">
        <f>IFERROR(Y27/W27,"-")</f>
        <v>6000</v>
      </c>
      <c r="AB27" s="181"/>
      <c r="AC27" s="85"/>
      <c r="AD27" s="78"/>
      <c r="AE27" s="94"/>
      <c r="AF27" s="95">
        <f>IF(Q27=0,"",IF(AE27=0,"",(AE27/Q27)))</f>
        <v>0</v>
      </c>
      <c r="AG27" s="94"/>
      <c r="AH27" s="96" t="str">
        <f>IFERROR(AG27/AE27,"-")</f>
        <v>-</v>
      </c>
      <c r="AI27" s="97"/>
      <c r="AJ27" s="98" t="str">
        <f>IFERROR(AI27/AE27,"-")</f>
        <v>-</v>
      </c>
      <c r="AK27" s="99"/>
      <c r="AL27" s="99"/>
      <c r="AM27" s="99"/>
      <c r="AN27" s="100">
        <v>1</v>
      </c>
      <c r="AO27" s="101">
        <f>IF(Q27=0,"",IF(AN27=0,"",(AN27/Q27)))</f>
        <v>0.16666666666667</v>
      </c>
      <c r="AP27" s="100">
        <v>1</v>
      </c>
      <c r="AQ27" s="102">
        <f>IFERROR(AP27/AN27,"-")</f>
        <v>1</v>
      </c>
      <c r="AR27" s="103">
        <v>6000</v>
      </c>
      <c r="AS27" s="104">
        <f>IFERROR(AR27/AN27,"-")</f>
        <v>6000</v>
      </c>
      <c r="AT27" s="105"/>
      <c r="AU27" s="105">
        <v>1</v>
      </c>
      <c r="AV27" s="105"/>
      <c r="AW27" s="106">
        <v>1</v>
      </c>
      <c r="AX27" s="107">
        <f>IF(Q27=0,"",IF(AW27=0,"",(AW27/Q27)))</f>
        <v>0.16666666666667</v>
      </c>
      <c r="AY27" s="106"/>
      <c r="AZ27" s="108">
        <f>IFERROR(AY27/AW27,"-")</f>
        <v>0</v>
      </c>
      <c r="BA27" s="109"/>
      <c r="BB27" s="110">
        <f>IFERROR(BA27/AW27,"-")</f>
        <v>0</v>
      </c>
      <c r="BC27" s="111"/>
      <c r="BD27" s="111"/>
      <c r="BE27" s="111"/>
      <c r="BF27" s="112"/>
      <c r="BG27" s="113">
        <f>IF(Q27=0,"",IF(BF27=0,"",(BF27/Q27)))</f>
        <v>0</v>
      </c>
      <c r="BH27" s="112"/>
      <c r="BI27" s="114" t="str">
        <f>IFERROR(BH27/BF27,"-")</f>
        <v>-</v>
      </c>
      <c r="BJ27" s="115"/>
      <c r="BK27" s="116" t="str">
        <f>IFERROR(BJ27/BF27,"-")</f>
        <v>-</v>
      </c>
      <c r="BL27" s="117"/>
      <c r="BM27" s="117"/>
      <c r="BN27" s="117"/>
      <c r="BO27" s="119">
        <v>2</v>
      </c>
      <c r="BP27" s="120">
        <f>IF(Q27=0,"",IF(BO27=0,"",(BO27/Q27)))</f>
        <v>0.33333333333333</v>
      </c>
      <c r="BQ27" s="121">
        <v>1</v>
      </c>
      <c r="BR27" s="122">
        <f>IFERROR(BQ27/BO27,"-")</f>
        <v>0.5</v>
      </c>
      <c r="BS27" s="123">
        <v>55000</v>
      </c>
      <c r="BT27" s="124">
        <f>IFERROR(BS27/BO27,"-")</f>
        <v>27500</v>
      </c>
      <c r="BU27" s="125"/>
      <c r="BV27" s="125"/>
      <c r="BW27" s="125">
        <v>1</v>
      </c>
      <c r="BX27" s="126">
        <v>1</v>
      </c>
      <c r="BY27" s="127">
        <f>IF(Q27=0,"",IF(BX27=0,"",(BX27/Q27)))</f>
        <v>0.16666666666667</v>
      </c>
      <c r="BZ27" s="128"/>
      <c r="CA27" s="129">
        <f>IFERROR(BZ27/BX27,"-")</f>
        <v>0</v>
      </c>
      <c r="CB27" s="130"/>
      <c r="CC27" s="131">
        <f>IFERROR(CB27/BX27,"-")</f>
        <v>0</v>
      </c>
      <c r="CD27" s="132"/>
      <c r="CE27" s="132"/>
      <c r="CF27" s="132"/>
      <c r="CG27" s="133">
        <v>1</v>
      </c>
      <c r="CH27" s="134">
        <f>IF(Q27=0,"",IF(CG27=0,"",(CG27/Q27)))</f>
        <v>0.16666666666667</v>
      </c>
      <c r="CI27" s="135"/>
      <c r="CJ27" s="136">
        <f>IFERROR(CI27/CG27,"-")</f>
        <v>0</v>
      </c>
      <c r="CK27" s="137"/>
      <c r="CL27" s="138">
        <f>IFERROR(CK27/CG27,"-")</f>
        <v>0</v>
      </c>
      <c r="CM27" s="139"/>
      <c r="CN27" s="139"/>
      <c r="CO27" s="139"/>
      <c r="CP27" s="140">
        <v>1</v>
      </c>
      <c r="CQ27" s="141">
        <v>6000</v>
      </c>
      <c r="CR27" s="141">
        <v>55000</v>
      </c>
      <c r="CS27" s="141"/>
      <c r="CT27" s="142" t="str">
        <f>IF(AND(CR27=0,CS27=0),"",IF(AND(CR27&lt;=100000,CS27&lt;=100000),"",IF(CR27/CQ27&gt;0.7,"男高",IF(CS27/CQ27&gt;0.7,"女高",""))))</f>
        <v/>
      </c>
    </row>
    <row r="28" spans="1:99">
      <c r="A28" s="79"/>
      <c r="B28" s="189" t="s">
        <v>114</v>
      </c>
      <c r="C28" s="189" t="s">
        <v>58</v>
      </c>
      <c r="D28" s="189"/>
      <c r="E28" s="189" t="s">
        <v>115</v>
      </c>
      <c r="F28" s="189" t="s">
        <v>116</v>
      </c>
      <c r="G28" s="189" t="s">
        <v>61</v>
      </c>
      <c r="H28" s="89"/>
      <c r="I28" s="89" t="s">
        <v>110</v>
      </c>
      <c r="J28" s="89"/>
      <c r="K28" s="181"/>
      <c r="L28" s="80">
        <v>0</v>
      </c>
      <c r="M28" s="80">
        <v>0</v>
      </c>
      <c r="N28" s="80">
        <v>0</v>
      </c>
      <c r="O28" s="91">
        <v>0</v>
      </c>
      <c r="P28" s="92">
        <v>0</v>
      </c>
      <c r="Q28" s="93">
        <f>O28+P28</f>
        <v>0</v>
      </c>
      <c r="R28" s="81" t="str">
        <f>IFERROR(Q28/N28,"-")</f>
        <v>-</v>
      </c>
      <c r="S28" s="80">
        <v>0</v>
      </c>
      <c r="T28" s="80">
        <v>0</v>
      </c>
      <c r="U28" s="81" t="str">
        <f>IFERROR(T28/(Q28),"-")</f>
        <v>-</v>
      </c>
      <c r="V28" s="82"/>
      <c r="W28" s="83">
        <v>0</v>
      </c>
      <c r="X28" s="81" t="str">
        <f>IF(Q28=0,"-",W28/Q28)</f>
        <v>-</v>
      </c>
      <c r="Y28" s="186">
        <v>0</v>
      </c>
      <c r="Z28" s="187" t="str">
        <f>IFERROR(Y28/Q28,"-")</f>
        <v>-</v>
      </c>
      <c r="AA28" s="187" t="str">
        <f>IFERROR(Y28/W28,"-")</f>
        <v>-</v>
      </c>
      <c r="AB28" s="181"/>
      <c r="AC28" s="85"/>
      <c r="AD28" s="78"/>
      <c r="AE28" s="94"/>
      <c r="AF28" s="95" t="str">
        <f>IF(Q28=0,"",IF(AE28=0,"",(AE28/Q28)))</f>
        <v/>
      </c>
      <c r="AG28" s="94"/>
      <c r="AH28" s="96" t="str">
        <f>IFERROR(AG28/AE28,"-")</f>
        <v>-</v>
      </c>
      <c r="AI28" s="97"/>
      <c r="AJ28" s="98" t="str">
        <f>IFERROR(AI28/AE28,"-")</f>
        <v>-</v>
      </c>
      <c r="AK28" s="99"/>
      <c r="AL28" s="99"/>
      <c r="AM28" s="99"/>
      <c r="AN28" s="100"/>
      <c r="AO28" s="101" t="str">
        <f>IF(Q28=0,"",IF(AN28=0,"",(AN28/Q28)))</f>
        <v/>
      </c>
      <c r="AP28" s="100"/>
      <c r="AQ28" s="102" t="str">
        <f>IFERROR(AP28/AN28,"-")</f>
        <v>-</v>
      </c>
      <c r="AR28" s="103"/>
      <c r="AS28" s="104" t="str">
        <f>IFERROR(AR28/AN28,"-")</f>
        <v>-</v>
      </c>
      <c r="AT28" s="105"/>
      <c r="AU28" s="105"/>
      <c r="AV28" s="105"/>
      <c r="AW28" s="106"/>
      <c r="AX28" s="107" t="str">
        <f>IF(Q28=0,"",IF(AW28=0,"",(AW28/Q28)))</f>
        <v/>
      </c>
      <c r="AY28" s="106"/>
      <c r="AZ28" s="108" t="str">
        <f>IFERROR(AY28/AW28,"-")</f>
        <v>-</v>
      </c>
      <c r="BA28" s="109"/>
      <c r="BB28" s="110" t="str">
        <f>IFERROR(BA28/AW28,"-")</f>
        <v>-</v>
      </c>
      <c r="BC28" s="111"/>
      <c r="BD28" s="111"/>
      <c r="BE28" s="111"/>
      <c r="BF28" s="112"/>
      <c r="BG28" s="113" t="str">
        <f>IF(Q28=0,"",IF(BF28=0,"",(BF28/Q28)))</f>
        <v/>
      </c>
      <c r="BH28" s="112"/>
      <c r="BI28" s="114" t="str">
        <f>IFERROR(BH28/BF28,"-")</f>
        <v>-</v>
      </c>
      <c r="BJ28" s="115"/>
      <c r="BK28" s="116" t="str">
        <f>IFERROR(BJ28/BF28,"-")</f>
        <v>-</v>
      </c>
      <c r="BL28" s="117"/>
      <c r="BM28" s="117"/>
      <c r="BN28" s="117"/>
      <c r="BO28" s="119"/>
      <c r="BP28" s="120" t="str">
        <f>IF(Q28=0,"",IF(BO28=0,"",(BO28/Q28)))</f>
        <v/>
      </c>
      <c r="BQ28" s="121"/>
      <c r="BR28" s="122" t="str">
        <f>IFERROR(BQ28/BO28,"-")</f>
        <v>-</v>
      </c>
      <c r="BS28" s="123"/>
      <c r="BT28" s="124" t="str">
        <f>IFERROR(BS28/BO28,"-")</f>
        <v>-</v>
      </c>
      <c r="BU28" s="125"/>
      <c r="BV28" s="125"/>
      <c r="BW28" s="125"/>
      <c r="BX28" s="126"/>
      <c r="BY28" s="127" t="str">
        <f>IF(Q28=0,"",IF(BX28=0,"",(BX28/Q28)))</f>
        <v/>
      </c>
      <c r="BZ28" s="128"/>
      <c r="CA28" s="129" t="str">
        <f>IFERROR(BZ28/BX28,"-")</f>
        <v>-</v>
      </c>
      <c r="CB28" s="130"/>
      <c r="CC28" s="131" t="str">
        <f>IFERROR(CB28/BX28,"-")</f>
        <v>-</v>
      </c>
      <c r="CD28" s="132"/>
      <c r="CE28" s="132"/>
      <c r="CF28" s="132"/>
      <c r="CG28" s="133"/>
      <c r="CH28" s="134" t="str">
        <f>IF(Q28=0,"",IF(CG28=0,"",(CG28/Q28)))</f>
        <v/>
      </c>
      <c r="CI28" s="135"/>
      <c r="CJ28" s="136" t="str">
        <f>IFERROR(CI28/CG28,"-")</f>
        <v>-</v>
      </c>
      <c r="CK28" s="137"/>
      <c r="CL28" s="138" t="str">
        <f>IFERROR(CK28/CG28,"-")</f>
        <v>-</v>
      </c>
      <c r="CM28" s="139"/>
      <c r="CN28" s="139"/>
      <c r="CO28" s="139"/>
      <c r="CP28" s="140">
        <v>0</v>
      </c>
      <c r="CQ28" s="141">
        <v>0</v>
      </c>
      <c r="CR28" s="141"/>
      <c r="CS28" s="141"/>
      <c r="CT28" s="142" t="str">
        <f>IF(AND(CR28=0,CS28=0),"",IF(AND(CR28&lt;=100000,CS28&lt;=100000),"",IF(CR28/CQ28&gt;0.7,"男高",IF(CS28/CQ28&gt;0.7,"女高",""))))</f>
        <v/>
      </c>
    </row>
    <row r="29" spans="1:99">
      <c r="A29" s="79"/>
      <c r="B29" s="189" t="s">
        <v>117</v>
      </c>
      <c r="C29" s="189" t="s">
        <v>58</v>
      </c>
      <c r="D29" s="189"/>
      <c r="E29" s="189" t="s">
        <v>118</v>
      </c>
      <c r="F29" s="189" t="s">
        <v>119</v>
      </c>
      <c r="G29" s="189" t="s">
        <v>78</v>
      </c>
      <c r="H29" s="89"/>
      <c r="I29" s="89" t="s">
        <v>110</v>
      </c>
      <c r="J29" s="89"/>
      <c r="K29" s="181"/>
      <c r="L29" s="80">
        <v>3</v>
      </c>
      <c r="M29" s="80">
        <v>0</v>
      </c>
      <c r="N29" s="80">
        <v>34</v>
      </c>
      <c r="O29" s="91">
        <v>1</v>
      </c>
      <c r="P29" s="92">
        <v>0</v>
      </c>
      <c r="Q29" s="93">
        <f>O29+P29</f>
        <v>1</v>
      </c>
      <c r="R29" s="81">
        <f>IFERROR(Q29/N29,"-")</f>
        <v>0.029411764705882</v>
      </c>
      <c r="S29" s="80">
        <v>0</v>
      </c>
      <c r="T29" s="80">
        <v>1</v>
      </c>
      <c r="U29" s="81">
        <f>IFERROR(T29/(Q29),"-")</f>
        <v>1</v>
      </c>
      <c r="V29" s="82"/>
      <c r="W29" s="83">
        <v>0</v>
      </c>
      <c r="X29" s="81">
        <f>IF(Q29=0,"-",W29/Q29)</f>
        <v>0</v>
      </c>
      <c r="Y29" s="186">
        <v>0</v>
      </c>
      <c r="Z29" s="187">
        <f>IFERROR(Y29/Q29,"-")</f>
        <v>0</v>
      </c>
      <c r="AA29" s="187" t="str">
        <f>IFERROR(Y29/W29,"-")</f>
        <v>-</v>
      </c>
      <c r="AB29" s="181"/>
      <c r="AC29" s="85"/>
      <c r="AD29" s="78"/>
      <c r="AE29" s="94"/>
      <c r="AF29" s="95">
        <f>IF(Q29=0,"",IF(AE29=0,"",(AE29/Q29)))</f>
        <v>0</v>
      </c>
      <c r="AG29" s="94"/>
      <c r="AH29" s="96" t="str">
        <f>IFERROR(AG29/AE29,"-")</f>
        <v>-</v>
      </c>
      <c r="AI29" s="97"/>
      <c r="AJ29" s="98" t="str">
        <f>IFERROR(AI29/AE29,"-")</f>
        <v>-</v>
      </c>
      <c r="AK29" s="99"/>
      <c r="AL29" s="99"/>
      <c r="AM29" s="99"/>
      <c r="AN29" s="100"/>
      <c r="AO29" s="101">
        <f>IF(Q29=0,"",IF(AN29=0,"",(AN29/Q29)))</f>
        <v>0</v>
      </c>
      <c r="AP29" s="100"/>
      <c r="AQ29" s="102" t="str">
        <f>IFERROR(AP29/AN29,"-")</f>
        <v>-</v>
      </c>
      <c r="AR29" s="103"/>
      <c r="AS29" s="104" t="str">
        <f>IFERROR(AR29/AN29,"-")</f>
        <v>-</v>
      </c>
      <c r="AT29" s="105"/>
      <c r="AU29" s="105"/>
      <c r="AV29" s="105"/>
      <c r="AW29" s="106"/>
      <c r="AX29" s="107">
        <f>IF(Q29=0,"",IF(AW29=0,"",(AW29/Q29)))</f>
        <v>0</v>
      </c>
      <c r="AY29" s="106"/>
      <c r="AZ29" s="108" t="str">
        <f>IFERROR(AY29/AW29,"-")</f>
        <v>-</v>
      </c>
      <c r="BA29" s="109"/>
      <c r="BB29" s="110" t="str">
        <f>IFERROR(BA29/AW29,"-")</f>
        <v>-</v>
      </c>
      <c r="BC29" s="111"/>
      <c r="BD29" s="111"/>
      <c r="BE29" s="111"/>
      <c r="BF29" s="112"/>
      <c r="BG29" s="113">
        <f>IF(Q29=0,"",IF(BF29=0,"",(BF29/Q29)))</f>
        <v>0</v>
      </c>
      <c r="BH29" s="112"/>
      <c r="BI29" s="114" t="str">
        <f>IFERROR(BH29/BF29,"-")</f>
        <v>-</v>
      </c>
      <c r="BJ29" s="115"/>
      <c r="BK29" s="116" t="str">
        <f>IFERROR(BJ29/BF29,"-")</f>
        <v>-</v>
      </c>
      <c r="BL29" s="117"/>
      <c r="BM29" s="117"/>
      <c r="BN29" s="117"/>
      <c r="BO29" s="119"/>
      <c r="BP29" s="120">
        <f>IF(Q29=0,"",IF(BO29=0,"",(BO29/Q29)))</f>
        <v>0</v>
      </c>
      <c r="BQ29" s="121"/>
      <c r="BR29" s="122" t="str">
        <f>IFERROR(BQ29/BO29,"-")</f>
        <v>-</v>
      </c>
      <c r="BS29" s="123"/>
      <c r="BT29" s="124" t="str">
        <f>IFERROR(BS29/BO29,"-")</f>
        <v>-</v>
      </c>
      <c r="BU29" s="125"/>
      <c r="BV29" s="125"/>
      <c r="BW29" s="125"/>
      <c r="BX29" s="126">
        <v>1</v>
      </c>
      <c r="BY29" s="127">
        <f>IF(Q29=0,"",IF(BX29=0,"",(BX29/Q29)))</f>
        <v>1</v>
      </c>
      <c r="BZ29" s="128"/>
      <c r="CA29" s="129">
        <f>IFERROR(BZ29/BX29,"-")</f>
        <v>0</v>
      </c>
      <c r="CB29" s="130"/>
      <c r="CC29" s="131">
        <f>IFERROR(CB29/BX29,"-")</f>
        <v>0</v>
      </c>
      <c r="CD29" s="132"/>
      <c r="CE29" s="132"/>
      <c r="CF29" s="132"/>
      <c r="CG29" s="133"/>
      <c r="CH29" s="134">
        <f>IF(Q29=0,"",IF(CG29=0,"",(CG29/Q29)))</f>
        <v>0</v>
      </c>
      <c r="CI29" s="135"/>
      <c r="CJ29" s="136" t="str">
        <f>IFERROR(CI29/CG29,"-")</f>
        <v>-</v>
      </c>
      <c r="CK29" s="137"/>
      <c r="CL29" s="138" t="str">
        <f>IFERROR(CK29/CG29,"-")</f>
        <v>-</v>
      </c>
      <c r="CM29" s="139"/>
      <c r="CN29" s="139"/>
      <c r="CO29" s="139"/>
      <c r="CP29" s="140">
        <v>0</v>
      </c>
      <c r="CQ29" s="141">
        <v>0</v>
      </c>
      <c r="CR29" s="141"/>
      <c r="CS29" s="141"/>
      <c r="CT29" s="142" t="str">
        <f>IF(AND(CR29=0,CS29=0),"",IF(AND(CR29&lt;=100000,CS29&lt;=100000),"",IF(CR29/CQ29&gt;0.7,"男高",IF(CS29/CQ29&gt;0.7,"女高",""))))</f>
        <v/>
      </c>
    </row>
    <row r="30" spans="1:99">
      <c r="A30" s="79"/>
      <c r="B30" s="189" t="s">
        <v>120</v>
      </c>
      <c r="C30" s="189" t="s">
        <v>58</v>
      </c>
      <c r="D30" s="189"/>
      <c r="E30" s="189" t="s">
        <v>105</v>
      </c>
      <c r="F30" s="189" t="s">
        <v>105</v>
      </c>
      <c r="G30" s="189" t="s">
        <v>66</v>
      </c>
      <c r="H30" s="89"/>
      <c r="I30" s="89"/>
      <c r="J30" s="89"/>
      <c r="K30" s="181"/>
      <c r="L30" s="80">
        <v>67</v>
      </c>
      <c r="M30" s="80">
        <v>37</v>
      </c>
      <c r="N30" s="80">
        <v>43</v>
      </c>
      <c r="O30" s="91">
        <v>5</v>
      </c>
      <c r="P30" s="92">
        <v>0</v>
      </c>
      <c r="Q30" s="93">
        <f>O30+P30</f>
        <v>5</v>
      </c>
      <c r="R30" s="81">
        <f>IFERROR(Q30/N30,"-")</f>
        <v>0.11627906976744</v>
      </c>
      <c r="S30" s="80">
        <v>1</v>
      </c>
      <c r="T30" s="80">
        <v>1</v>
      </c>
      <c r="U30" s="81">
        <f>IFERROR(T30/(Q30),"-")</f>
        <v>0.2</v>
      </c>
      <c r="V30" s="82"/>
      <c r="W30" s="83">
        <v>2</v>
      </c>
      <c r="X30" s="81">
        <f>IF(Q30=0,"-",W30/Q30)</f>
        <v>0.4</v>
      </c>
      <c r="Y30" s="186">
        <v>498001</v>
      </c>
      <c r="Z30" s="187">
        <f>IFERROR(Y30/Q30,"-")</f>
        <v>99600.2</v>
      </c>
      <c r="AA30" s="187">
        <f>IFERROR(Y30/W30,"-")</f>
        <v>249000.5</v>
      </c>
      <c r="AB30" s="181"/>
      <c r="AC30" s="85"/>
      <c r="AD30" s="78"/>
      <c r="AE30" s="94"/>
      <c r="AF30" s="95">
        <f>IF(Q30=0,"",IF(AE30=0,"",(AE30/Q30)))</f>
        <v>0</v>
      </c>
      <c r="AG30" s="94"/>
      <c r="AH30" s="96" t="str">
        <f>IFERROR(AG30/AE30,"-")</f>
        <v>-</v>
      </c>
      <c r="AI30" s="97"/>
      <c r="AJ30" s="98" t="str">
        <f>IFERROR(AI30/AE30,"-")</f>
        <v>-</v>
      </c>
      <c r="AK30" s="99"/>
      <c r="AL30" s="99"/>
      <c r="AM30" s="99"/>
      <c r="AN30" s="100"/>
      <c r="AO30" s="101">
        <f>IF(Q30=0,"",IF(AN30=0,"",(AN30/Q30)))</f>
        <v>0</v>
      </c>
      <c r="AP30" s="100"/>
      <c r="AQ30" s="102" t="str">
        <f>IFERROR(AP30/AN30,"-")</f>
        <v>-</v>
      </c>
      <c r="AR30" s="103"/>
      <c r="AS30" s="104" t="str">
        <f>IFERROR(AR30/AN30,"-")</f>
        <v>-</v>
      </c>
      <c r="AT30" s="105"/>
      <c r="AU30" s="105"/>
      <c r="AV30" s="105"/>
      <c r="AW30" s="106"/>
      <c r="AX30" s="107">
        <f>IF(Q30=0,"",IF(AW30=0,"",(AW30/Q30)))</f>
        <v>0</v>
      </c>
      <c r="AY30" s="106"/>
      <c r="AZ30" s="108" t="str">
        <f>IFERROR(AY30/AW30,"-")</f>
        <v>-</v>
      </c>
      <c r="BA30" s="109"/>
      <c r="BB30" s="110" t="str">
        <f>IFERROR(BA30/AW30,"-")</f>
        <v>-</v>
      </c>
      <c r="BC30" s="111"/>
      <c r="BD30" s="111"/>
      <c r="BE30" s="111"/>
      <c r="BF30" s="112"/>
      <c r="BG30" s="113">
        <f>IF(Q30=0,"",IF(BF30=0,"",(BF30/Q30)))</f>
        <v>0</v>
      </c>
      <c r="BH30" s="112"/>
      <c r="BI30" s="114" t="str">
        <f>IFERROR(BH30/BF30,"-")</f>
        <v>-</v>
      </c>
      <c r="BJ30" s="115"/>
      <c r="BK30" s="116" t="str">
        <f>IFERROR(BJ30/BF30,"-")</f>
        <v>-</v>
      </c>
      <c r="BL30" s="117"/>
      <c r="BM30" s="117"/>
      <c r="BN30" s="117"/>
      <c r="BO30" s="119">
        <v>4</v>
      </c>
      <c r="BP30" s="120">
        <f>IF(Q30=0,"",IF(BO30=0,"",(BO30/Q30)))</f>
        <v>0.8</v>
      </c>
      <c r="BQ30" s="121">
        <v>1</v>
      </c>
      <c r="BR30" s="122">
        <f>IFERROR(BQ30/BO30,"-")</f>
        <v>0.25</v>
      </c>
      <c r="BS30" s="123">
        <v>495001</v>
      </c>
      <c r="BT30" s="124">
        <f>IFERROR(BS30/BO30,"-")</f>
        <v>123750.25</v>
      </c>
      <c r="BU30" s="125"/>
      <c r="BV30" s="125"/>
      <c r="BW30" s="125">
        <v>1</v>
      </c>
      <c r="BX30" s="126">
        <v>1</v>
      </c>
      <c r="BY30" s="127">
        <f>IF(Q30=0,"",IF(BX30=0,"",(BX30/Q30)))</f>
        <v>0.2</v>
      </c>
      <c r="BZ30" s="128">
        <v>1</v>
      </c>
      <c r="CA30" s="129">
        <f>IFERROR(BZ30/BX30,"-")</f>
        <v>1</v>
      </c>
      <c r="CB30" s="130">
        <v>3000</v>
      </c>
      <c r="CC30" s="131">
        <f>IFERROR(CB30/BX30,"-")</f>
        <v>3000</v>
      </c>
      <c r="CD30" s="132">
        <v>1</v>
      </c>
      <c r="CE30" s="132"/>
      <c r="CF30" s="132"/>
      <c r="CG30" s="133"/>
      <c r="CH30" s="134">
        <f>IF(Q30=0,"",IF(CG30=0,"",(CG30/Q30)))</f>
        <v>0</v>
      </c>
      <c r="CI30" s="135"/>
      <c r="CJ30" s="136" t="str">
        <f>IFERROR(CI30/CG30,"-")</f>
        <v>-</v>
      </c>
      <c r="CK30" s="137"/>
      <c r="CL30" s="138" t="str">
        <f>IFERROR(CK30/CG30,"-")</f>
        <v>-</v>
      </c>
      <c r="CM30" s="139"/>
      <c r="CN30" s="139"/>
      <c r="CO30" s="139"/>
      <c r="CP30" s="140">
        <v>2</v>
      </c>
      <c r="CQ30" s="141">
        <v>498001</v>
      </c>
      <c r="CR30" s="141">
        <v>495001</v>
      </c>
      <c r="CS30" s="141"/>
      <c r="CT30" s="142" t="str">
        <f>IF(AND(CR30=0,CS30=0),"",IF(AND(CR30&lt;=100000,CS30&lt;=100000),"",IF(CR30/CQ30&gt;0.7,"男高",IF(CS30/CQ30&gt;0.7,"女高",""))))</f>
        <v>男高</v>
      </c>
    </row>
    <row r="31" spans="1:99">
      <c r="A31" s="79">
        <f>AC31</f>
        <v>0.48333333333333</v>
      </c>
      <c r="B31" s="189" t="s">
        <v>121</v>
      </c>
      <c r="C31" s="189" t="s">
        <v>58</v>
      </c>
      <c r="D31" s="189"/>
      <c r="E31" s="189" t="s">
        <v>122</v>
      </c>
      <c r="F31" s="189" t="s">
        <v>123</v>
      </c>
      <c r="G31" s="189" t="s">
        <v>124</v>
      </c>
      <c r="H31" s="89" t="s">
        <v>125</v>
      </c>
      <c r="I31" s="89" t="s">
        <v>126</v>
      </c>
      <c r="J31" s="190" t="s">
        <v>127</v>
      </c>
      <c r="K31" s="181">
        <v>120000</v>
      </c>
      <c r="L31" s="80">
        <v>13</v>
      </c>
      <c r="M31" s="80">
        <v>0</v>
      </c>
      <c r="N31" s="80">
        <v>47</v>
      </c>
      <c r="O31" s="91">
        <v>4</v>
      </c>
      <c r="P31" s="92">
        <v>0</v>
      </c>
      <c r="Q31" s="93">
        <f>O31+P31</f>
        <v>4</v>
      </c>
      <c r="R31" s="81">
        <f>IFERROR(Q31/N31,"-")</f>
        <v>0.085106382978723</v>
      </c>
      <c r="S31" s="80">
        <v>1</v>
      </c>
      <c r="T31" s="80">
        <v>0</v>
      </c>
      <c r="U31" s="81">
        <f>IFERROR(T31/(Q31),"-")</f>
        <v>0</v>
      </c>
      <c r="V31" s="82">
        <f>IFERROR(K31/SUM(Q31:Q32),"-")</f>
        <v>12000</v>
      </c>
      <c r="W31" s="83">
        <v>0</v>
      </c>
      <c r="X31" s="81">
        <f>IF(Q31=0,"-",W31/Q31)</f>
        <v>0</v>
      </c>
      <c r="Y31" s="186">
        <v>0</v>
      </c>
      <c r="Z31" s="187">
        <f>IFERROR(Y31/Q31,"-")</f>
        <v>0</v>
      </c>
      <c r="AA31" s="187" t="str">
        <f>IFERROR(Y31/W31,"-")</f>
        <v>-</v>
      </c>
      <c r="AB31" s="181">
        <f>SUM(Y31:Y32)-SUM(K31:K32)</f>
        <v>-62000</v>
      </c>
      <c r="AC31" s="85">
        <f>SUM(Y31:Y32)/SUM(K31:K32)</f>
        <v>0.48333333333333</v>
      </c>
      <c r="AD31" s="78"/>
      <c r="AE31" s="94"/>
      <c r="AF31" s="95">
        <f>IF(Q31=0,"",IF(AE31=0,"",(AE31/Q31)))</f>
        <v>0</v>
      </c>
      <c r="AG31" s="94"/>
      <c r="AH31" s="96" t="str">
        <f>IFERROR(AG31/AE31,"-")</f>
        <v>-</v>
      </c>
      <c r="AI31" s="97"/>
      <c r="AJ31" s="98" t="str">
        <f>IFERROR(AI31/AE31,"-")</f>
        <v>-</v>
      </c>
      <c r="AK31" s="99"/>
      <c r="AL31" s="99"/>
      <c r="AM31" s="99"/>
      <c r="AN31" s="100"/>
      <c r="AO31" s="101">
        <f>IF(Q31=0,"",IF(AN31=0,"",(AN31/Q31)))</f>
        <v>0</v>
      </c>
      <c r="AP31" s="100"/>
      <c r="AQ31" s="102" t="str">
        <f>IFERROR(AP31/AN31,"-")</f>
        <v>-</v>
      </c>
      <c r="AR31" s="103"/>
      <c r="AS31" s="104" t="str">
        <f>IFERROR(AR31/AN31,"-")</f>
        <v>-</v>
      </c>
      <c r="AT31" s="105"/>
      <c r="AU31" s="105"/>
      <c r="AV31" s="105"/>
      <c r="AW31" s="106"/>
      <c r="AX31" s="107">
        <f>IF(Q31=0,"",IF(AW31=0,"",(AW31/Q31)))</f>
        <v>0</v>
      </c>
      <c r="AY31" s="106"/>
      <c r="AZ31" s="108" t="str">
        <f>IFERROR(AY31/AW31,"-")</f>
        <v>-</v>
      </c>
      <c r="BA31" s="109"/>
      <c r="BB31" s="110" t="str">
        <f>IFERROR(BA31/AW31,"-")</f>
        <v>-</v>
      </c>
      <c r="BC31" s="111"/>
      <c r="BD31" s="111"/>
      <c r="BE31" s="111"/>
      <c r="BF31" s="112"/>
      <c r="BG31" s="113">
        <f>IF(Q31=0,"",IF(BF31=0,"",(BF31/Q31)))</f>
        <v>0</v>
      </c>
      <c r="BH31" s="112"/>
      <c r="BI31" s="114" t="str">
        <f>IFERROR(BH31/BF31,"-")</f>
        <v>-</v>
      </c>
      <c r="BJ31" s="115"/>
      <c r="BK31" s="116" t="str">
        <f>IFERROR(BJ31/BF31,"-")</f>
        <v>-</v>
      </c>
      <c r="BL31" s="117"/>
      <c r="BM31" s="117"/>
      <c r="BN31" s="117"/>
      <c r="BO31" s="119">
        <v>3</v>
      </c>
      <c r="BP31" s="120">
        <f>IF(Q31=0,"",IF(BO31=0,"",(BO31/Q31)))</f>
        <v>0.75</v>
      </c>
      <c r="BQ31" s="121"/>
      <c r="BR31" s="122">
        <f>IFERROR(BQ31/BO31,"-")</f>
        <v>0</v>
      </c>
      <c r="BS31" s="123"/>
      <c r="BT31" s="124">
        <f>IFERROR(BS31/BO31,"-")</f>
        <v>0</v>
      </c>
      <c r="BU31" s="125"/>
      <c r="BV31" s="125"/>
      <c r="BW31" s="125"/>
      <c r="BX31" s="126">
        <v>1</v>
      </c>
      <c r="BY31" s="127">
        <f>IF(Q31=0,"",IF(BX31=0,"",(BX31/Q31)))</f>
        <v>0.25</v>
      </c>
      <c r="BZ31" s="128"/>
      <c r="CA31" s="129">
        <f>IFERROR(BZ31/BX31,"-")</f>
        <v>0</v>
      </c>
      <c r="CB31" s="130"/>
      <c r="CC31" s="131">
        <f>IFERROR(CB31/BX31,"-")</f>
        <v>0</v>
      </c>
      <c r="CD31" s="132"/>
      <c r="CE31" s="132"/>
      <c r="CF31" s="132"/>
      <c r="CG31" s="133"/>
      <c r="CH31" s="134">
        <f>IF(Q31=0,"",IF(CG31=0,"",(CG31/Q31)))</f>
        <v>0</v>
      </c>
      <c r="CI31" s="135"/>
      <c r="CJ31" s="136" t="str">
        <f>IFERROR(CI31/CG31,"-")</f>
        <v>-</v>
      </c>
      <c r="CK31" s="137"/>
      <c r="CL31" s="138" t="str">
        <f>IFERROR(CK31/CG31,"-")</f>
        <v>-</v>
      </c>
      <c r="CM31" s="139"/>
      <c r="CN31" s="139"/>
      <c r="CO31" s="139"/>
      <c r="CP31" s="140">
        <v>0</v>
      </c>
      <c r="CQ31" s="141">
        <v>0</v>
      </c>
      <c r="CR31" s="141"/>
      <c r="CS31" s="141"/>
      <c r="CT31" s="142" t="str">
        <f>IF(AND(CR31=0,CS31=0),"",IF(AND(CR31&lt;=100000,CS31&lt;=100000),"",IF(CR31/CQ31&gt;0.7,"男高",IF(CS31/CQ31&gt;0.7,"女高",""))))</f>
        <v/>
      </c>
    </row>
    <row r="32" spans="1:99">
      <c r="A32" s="79"/>
      <c r="B32" s="189" t="s">
        <v>128</v>
      </c>
      <c r="C32" s="189" t="s">
        <v>58</v>
      </c>
      <c r="D32" s="189"/>
      <c r="E32" s="189" t="s">
        <v>122</v>
      </c>
      <c r="F32" s="189" t="s">
        <v>123</v>
      </c>
      <c r="G32" s="189" t="s">
        <v>66</v>
      </c>
      <c r="H32" s="89"/>
      <c r="I32" s="89"/>
      <c r="J32" s="89"/>
      <c r="K32" s="181"/>
      <c r="L32" s="80">
        <v>39</v>
      </c>
      <c r="M32" s="80">
        <v>23</v>
      </c>
      <c r="N32" s="80">
        <v>5</v>
      </c>
      <c r="O32" s="91">
        <v>6</v>
      </c>
      <c r="P32" s="92">
        <v>0</v>
      </c>
      <c r="Q32" s="93">
        <f>O32+P32</f>
        <v>6</v>
      </c>
      <c r="R32" s="81">
        <f>IFERROR(Q32/N32,"-")</f>
        <v>1.2</v>
      </c>
      <c r="S32" s="80">
        <v>0</v>
      </c>
      <c r="T32" s="80">
        <v>3</v>
      </c>
      <c r="U32" s="81">
        <f>IFERROR(T32/(Q32),"-")</f>
        <v>0.5</v>
      </c>
      <c r="V32" s="82"/>
      <c r="W32" s="83">
        <v>1</v>
      </c>
      <c r="X32" s="81">
        <f>IF(Q32=0,"-",W32/Q32)</f>
        <v>0.16666666666667</v>
      </c>
      <c r="Y32" s="186">
        <v>58000</v>
      </c>
      <c r="Z32" s="187">
        <f>IFERROR(Y32/Q32,"-")</f>
        <v>9666.6666666667</v>
      </c>
      <c r="AA32" s="187">
        <f>IFERROR(Y32/W32,"-")</f>
        <v>58000</v>
      </c>
      <c r="AB32" s="181"/>
      <c r="AC32" s="85"/>
      <c r="AD32" s="78"/>
      <c r="AE32" s="94"/>
      <c r="AF32" s="95">
        <f>IF(Q32=0,"",IF(AE32=0,"",(AE32/Q32)))</f>
        <v>0</v>
      </c>
      <c r="AG32" s="94"/>
      <c r="AH32" s="96" t="str">
        <f>IFERROR(AG32/AE32,"-")</f>
        <v>-</v>
      </c>
      <c r="AI32" s="97"/>
      <c r="AJ32" s="98" t="str">
        <f>IFERROR(AI32/AE32,"-")</f>
        <v>-</v>
      </c>
      <c r="AK32" s="99"/>
      <c r="AL32" s="99"/>
      <c r="AM32" s="99"/>
      <c r="AN32" s="100"/>
      <c r="AO32" s="101">
        <f>IF(Q32=0,"",IF(AN32=0,"",(AN32/Q32)))</f>
        <v>0</v>
      </c>
      <c r="AP32" s="100"/>
      <c r="AQ32" s="102" t="str">
        <f>IFERROR(AP32/AN32,"-")</f>
        <v>-</v>
      </c>
      <c r="AR32" s="103"/>
      <c r="AS32" s="104" t="str">
        <f>IFERROR(AR32/AN32,"-")</f>
        <v>-</v>
      </c>
      <c r="AT32" s="105"/>
      <c r="AU32" s="105"/>
      <c r="AV32" s="105"/>
      <c r="AW32" s="106"/>
      <c r="AX32" s="107">
        <f>IF(Q32=0,"",IF(AW32=0,"",(AW32/Q32)))</f>
        <v>0</v>
      </c>
      <c r="AY32" s="106"/>
      <c r="AZ32" s="108" t="str">
        <f>IFERROR(AY32/AW32,"-")</f>
        <v>-</v>
      </c>
      <c r="BA32" s="109"/>
      <c r="BB32" s="110" t="str">
        <f>IFERROR(BA32/AW32,"-")</f>
        <v>-</v>
      </c>
      <c r="BC32" s="111"/>
      <c r="BD32" s="111"/>
      <c r="BE32" s="111"/>
      <c r="BF32" s="112"/>
      <c r="BG32" s="113">
        <f>IF(Q32=0,"",IF(BF32=0,"",(BF32/Q32)))</f>
        <v>0</v>
      </c>
      <c r="BH32" s="112"/>
      <c r="BI32" s="114" t="str">
        <f>IFERROR(BH32/BF32,"-")</f>
        <v>-</v>
      </c>
      <c r="BJ32" s="115"/>
      <c r="BK32" s="116" t="str">
        <f>IFERROR(BJ32/BF32,"-")</f>
        <v>-</v>
      </c>
      <c r="BL32" s="117"/>
      <c r="BM32" s="117"/>
      <c r="BN32" s="117"/>
      <c r="BO32" s="119">
        <v>3</v>
      </c>
      <c r="BP32" s="120">
        <f>IF(Q32=0,"",IF(BO32=0,"",(BO32/Q32)))</f>
        <v>0.5</v>
      </c>
      <c r="BQ32" s="121">
        <v>1</v>
      </c>
      <c r="BR32" s="122">
        <f>IFERROR(BQ32/BO32,"-")</f>
        <v>0.33333333333333</v>
      </c>
      <c r="BS32" s="123">
        <v>58000</v>
      </c>
      <c r="BT32" s="124">
        <f>IFERROR(BS32/BO32,"-")</f>
        <v>19333.333333333</v>
      </c>
      <c r="BU32" s="125"/>
      <c r="BV32" s="125"/>
      <c r="BW32" s="125">
        <v>1</v>
      </c>
      <c r="BX32" s="126">
        <v>2</v>
      </c>
      <c r="BY32" s="127">
        <f>IF(Q32=0,"",IF(BX32=0,"",(BX32/Q32)))</f>
        <v>0.33333333333333</v>
      </c>
      <c r="BZ32" s="128"/>
      <c r="CA32" s="129">
        <f>IFERROR(BZ32/BX32,"-")</f>
        <v>0</v>
      </c>
      <c r="CB32" s="130"/>
      <c r="CC32" s="131">
        <f>IFERROR(CB32/BX32,"-")</f>
        <v>0</v>
      </c>
      <c r="CD32" s="132"/>
      <c r="CE32" s="132"/>
      <c r="CF32" s="132"/>
      <c r="CG32" s="133">
        <v>1</v>
      </c>
      <c r="CH32" s="134">
        <f>IF(Q32=0,"",IF(CG32=0,"",(CG32/Q32)))</f>
        <v>0.16666666666667</v>
      </c>
      <c r="CI32" s="135"/>
      <c r="CJ32" s="136">
        <f>IFERROR(CI32/CG32,"-")</f>
        <v>0</v>
      </c>
      <c r="CK32" s="137"/>
      <c r="CL32" s="138">
        <f>IFERROR(CK32/CG32,"-")</f>
        <v>0</v>
      </c>
      <c r="CM32" s="139"/>
      <c r="CN32" s="139"/>
      <c r="CO32" s="139"/>
      <c r="CP32" s="140">
        <v>1</v>
      </c>
      <c r="CQ32" s="141">
        <v>58000</v>
      </c>
      <c r="CR32" s="141">
        <v>58000</v>
      </c>
      <c r="CS32" s="141"/>
      <c r="CT32" s="142" t="str">
        <f>IF(AND(CR32=0,CS32=0),"",IF(AND(CR32&lt;=100000,CS32&lt;=100000),"",IF(CR32/CQ32&gt;0.7,"男高",IF(CS32/CQ32&gt;0.7,"女高",""))))</f>
        <v/>
      </c>
    </row>
    <row r="33" spans="1:99">
      <c r="A33" s="79">
        <f>AC33</f>
        <v>0</v>
      </c>
      <c r="B33" s="189" t="s">
        <v>129</v>
      </c>
      <c r="C33" s="189" t="s">
        <v>58</v>
      </c>
      <c r="D33" s="189"/>
      <c r="E33" s="189" t="s">
        <v>130</v>
      </c>
      <c r="F33" s="189" t="s">
        <v>131</v>
      </c>
      <c r="G33" s="189" t="s">
        <v>66</v>
      </c>
      <c r="H33" s="89" t="s">
        <v>132</v>
      </c>
      <c r="I33" s="89" t="s">
        <v>133</v>
      </c>
      <c r="J33" s="190" t="s">
        <v>134</v>
      </c>
      <c r="K33" s="181">
        <v>130000</v>
      </c>
      <c r="L33" s="80">
        <v>35</v>
      </c>
      <c r="M33" s="80">
        <v>16</v>
      </c>
      <c r="N33" s="80">
        <v>17</v>
      </c>
      <c r="O33" s="91">
        <v>5</v>
      </c>
      <c r="P33" s="92">
        <v>0</v>
      </c>
      <c r="Q33" s="93">
        <f>O33+P33</f>
        <v>5</v>
      </c>
      <c r="R33" s="81">
        <f>IFERROR(Q33/N33,"-")</f>
        <v>0.29411764705882</v>
      </c>
      <c r="S33" s="80">
        <v>1</v>
      </c>
      <c r="T33" s="80">
        <v>0</v>
      </c>
      <c r="U33" s="81">
        <f>IFERROR(T33/(Q33),"-")</f>
        <v>0</v>
      </c>
      <c r="V33" s="82">
        <f>IFERROR(K33/SUM(Q33:Q33),"-")</f>
        <v>26000</v>
      </c>
      <c r="W33" s="83">
        <v>0</v>
      </c>
      <c r="X33" s="81">
        <f>IF(Q33=0,"-",W33/Q33)</f>
        <v>0</v>
      </c>
      <c r="Y33" s="186">
        <v>0</v>
      </c>
      <c r="Z33" s="187">
        <f>IFERROR(Y33/Q33,"-")</f>
        <v>0</v>
      </c>
      <c r="AA33" s="187" t="str">
        <f>IFERROR(Y33/W33,"-")</f>
        <v>-</v>
      </c>
      <c r="AB33" s="181">
        <f>SUM(Y33:Y33)-SUM(K33:K33)</f>
        <v>-130000</v>
      </c>
      <c r="AC33" s="85">
        <f>SUM(Y33:Y33)/SUM(K33:K33)</f>
        <v>0</v>
      </c>
      <c r="AD33" s="78"/>
      <c r="AE33" s="94"/>
      <c r="AF33" s="95">
        <f>IF(Q33=0,"",IF(AE33=0,"",(AE33/Q33)))</f>
        <v>0</v>
      </c>
      <c r="AG33" s="94"/>
      <c r="AH33" s="96" t="str">
        <f>IFERROR(AG33/AE33,"-")</f>
        <v>-</v>
      </c>
      <c r="AI33" s="97"/>
      <c r="AJ33" s="98" t="str">
        <f>IFERROR(AI33/AE33,"-")</f>
        <v>-</v>
      </c>
      <c r="AK33" s="99"/>
      <c r="AL33" s="99"/>
      <c r="AM33" s="99"/>
      <c r="AN33" s="100"/>
      <c r="AO33" s="101">
        <f>IF(Q33=0,"",IF(AN33=0,"",(AN33/Q33)))</f>
        <v>0</v>
      </c>
      <c r="AP33" s="100"/>
      <c r="AQ33" s="102" t="str">
        <f>IFERROR(AP33/AN33,"-")</f>
        <v>-</v>
      </c>
      <c r="AR33" s="103"/>
      <c r="AS33" s="104" t="str">
        <f>IFERROR(AR33/AN33,"-")</f>
        <v>-</v>
      </c>
      <c r="AT33" s="105"/>
      <c r="AU33" s="105"/>
      <c r="AV33" s="105"/>
      <c r="AW33" s="106">
        <v>1</v>
      </c>
      <c r="AX33" s="107">
        <f>IF(Q33=0,"",IF(AW33=0,"",(AW33/Q33)))</f>
        <v>0.2</v>
      </c>
      <c r="AY33" s="106"/>
      <c r="AZ33" s="108">
        <f>IFERROR(AY33/AW33,"-")</f>
        <v>0</v>
      </c>
      <c r="BA33" s="109"/>
      <c r="BB33" s="110">
        <f>IFERROR(BA33/AW33,"-")</f>
        <v>0</v>
      </c>
      <c r="BC33" s="111"/>
      <c r="BD33" s="111"/>
      <c r="BE33" s="111"/>
      <c r="BF33" s="112"/>
      <c r="BG33" s="113">
        <f>IF(Q33=0,"",IF(BF33=0,"",(BF33/Q33)))</f>
        <v>0</v>
      </c>
      <c r="BH33" s="112"/>
      <c r="BI33" s="114" t="str">
        <f>IFERROR(BH33/BF33,"-")</f>
        <v>-</v>
      </c>
      <c r="BJ33" s="115"/>
      <c r="BK33" s="116" t="str">
        <f>IFERROR(BJ33/BF33,"-")</f>
        <v>-</v>
      </c>
      <c r="BL33" s="117"/>
      <c r="BM33" s="117"/>
      <c r="BN33" s="117"/>
      <c r="BO33" s="119">
        <v>3</v>
      </c>
      <c r="BP33" s="120">
        <f>IF(Q33=0,"",IF(BO33=0,"",(BO33/Q33)))</f>
        <v>0.6</v>
      </c>
      <c r="BQ33" s="121"/>
      <c r="BR33" s="122">
        <f>IFERROR(BQ33/BO33,"-")</f>
        <v>0</v>
      </c>
      <c r="BS33" s="123"/>
      <c r="BT33" s="124">
        <f>IFERROR(BS33/BO33,"-")</f>
        <v>0</v>
      </c>
      <c r="BU33" s="125"/>
      <c r="BV33" s="125"/>
      <c r="BW33" s="125"/>
      <c r="BX33" s="126">
        <v>1</v>
      </c>
      <c r="BY33" s="127">
        <f>IF(Q33=0,"",IF(BX33=0,"",(BX33/Q33)))</f>
        <v>0.2</v>
      </c>
      <c r="BZ33" s="128"/>
      <c r="CA33" s="129">
        <f>IFERROR(BZ33/BX33,"-")</f>
        <v>0</v>
      </c>
      <c r="CB33" s="130"/>
      <c r="CC33" s="131">
        <f>IFERROR(CB33/BX33,"-")</f>
        <v>0</v>
      </c>
      <c r="CD33" s="132"/>
      <c r="CE33" s="132"/>
      <c r="CF33" s="132"/>
      <c r="CG33" s="133"/>
      <c r="CH33" s="134">
        <f>IF(Q33=0,"",IF(CG33=0,"",(CG33/Q33)))</f>
        <v>0</v>
      </c>
      <c r="CI33" s="135"/>
      <c r="CJ33" s="136" t="str">
        <f>IFERROR(CI33/CG33,"-")</f>
        <v>-</v>
      </c>
      <c r="CK33" s="137"/>
      <c r="CL33" s="138" t="str">
        <f>IFERROR(CK33/CG33,"-")</f>
        <v>-</v>
      </c>
      <c r="CM33" s="139"/>
      <c r="CN33" s="139"/>
      <c r="CO33" s="139"/>
      <c r="CP33" s="140">
        <v>0</v>
      </c>
      <c r="CQ33" s="141">
        <v>0</v>
      </c>
      <c r="CR33" s="141"/>
      <c r="CS33" s="141"/>
      <c r="CT33" s="142" t="str">
        <f>IF(AND(CR33=0,CS33=0),"",IF(AND(CR33&lt;=100000,CS33&lt;=100000),"",IF(CR33/CQ33&gt;0.7,"男高",IF(CS33/CQ33&gt;0.7,"女高",""))))</f>
        <v/>
      </c>
    </row>
    <row r="34" spans="1:99">
      <c r="A34" s="30"/>
      <c r="B34" s="86"/>
      <c r="C34" s="86"/>
      <c r="D34" s="87"/>
      <c r="E34" s="87"/>
      <c r="F34" s="87"/>
      <c r="G34" s="88"/>
      <c r="H34" s="89"/>
      <c r="I34" s="89"/>
      <c r="J34" s="89"/>
      <c r="K34" s="182"/>
      <c r="L34" s="34"/>
      <c r="M34" s="34"/>
      <c r="N34" s="31"/>
      <c r="O34" s="23"/>
      <c r="P34" s="23"/>
      <c r="Q34" s="23"/>
      <c r="R34" s="32"/>
      <c r="S34" s="32"/>
      <c r="T34" s="23"/>
      <c r="U34" s="32"/>
      <c r="V34" s="25"/>
      <c r="W34" s="25"/>
      <c r="X34" s="25"/>
      <c r="Y34" s="188"/>
      <c r="Z34" s="188"/>
      <c r="AA34" s="188"/>
      <c r="AB34" s="188"/>
      <c r="AC34" s="33"/>
      <c r="AD34" s="58"/>
      <c r="AE34" s="62"/>
      <c r="AF34" s="63"/>
      <c r="AG34" s="62"/>
      <c r="AH34" s="66"/>
      <c r="AI34" s="67"/>
      <c r="AJ34" s="68"/>
      <c r="AK34" s="69"/>
      <c r="AL34" s="69"/>
      <c r="AM34" s="69"/>
      <c r="AN34" s="62"/>
      <c r="AO34" s="63"/>
      <c r="AP34" s="62"/>
      <c r="AQ34" s="66"/>
      <c r="AR34" s="67"/>
      <c r="AS34" s="68"/>
      <c r="AT34" s="69"/>
      <c r="AU34" s="69"/>
      <c r="AV34" s="69"/>
      <c r="AW34" s="62"/>
      <c r="AX34" s="63"/>
      <c r="AY34" s="62"/>
      <c r="AZ34" s="66"/>
      <c r="BA34" s="67"/>
      <c r="BB34" s="68"/>
      <c r="BC34" s="69"/>
      <c r="BD34" s="69"/>
      <c r="BE34" s="69"/>
      <c r="BF34" s="62"/>
      <c r="BG34" s="63"/>
      <c r="BH34" s="62"/>
      <c r="BI34" s="66"/>
      <c r="BJ34" s="67"/>
      <c r="BK34" s="68"/>
      <c r="BL34" s="69"/>
      <c r="BM34" s="69"/>
      <c r="BN34" s="69"/>
      <c r="BO34" s="64"/>
      <c r="BP34" s="65"/>
      <c r="BQ34" s="62"/>
      <c r="BR34" s="66"/>
      <c r="BS34" s="67"/>
      <c r="BT34" s="68"/>
      <c r="BU34" s="69"/>
      <c r="BV34" s="69"/>
      <c r="BW34" s="69"/>
      <c r="BX34" s="64"/>
      <c r="BY34" s="65"/>
      <c r="BZ34" s="62"/>
      <c r="CA34" s="66"/>
      <c r="CB34" s="67"/>
      <c r="CC34" s="68"/>
      <c r="CD34" s="69"/>
      <c r="CE34" s="69"/>
      <c r="CF34" s="69"/>
      <c r="CG34" s="64"/>
      <c r="CH34" s="65"/>
      <c r="CI34" s="62"/>
      <c r="CJ34" s="66"/>
      <c r="CK34" s="67"/>
      <c r="CL34" s="68"/>
      <c r="CM34" s="69"/>
      <c r="CN34" s="69"/>
      <c r="CO34" s="69"/>
      <c r="CP34" s="70"/>
      <c r="CQ34" s="67"/>
      <c r="CR34" s="67"/>
      <c r="CS34" s="67"/>
      <c r="CT34" s="71"/>
    </row>
    <row r="35" spans="1:99">
      <c r="A35" s="30"/>
      <c r="B35" s="37"/>
      <c r="C35" s="37"/>
      <c r="D35" s="21"/>
      <c r="E35" s="21"/>
      <c r="F35" s="21"/>
      <c r="G35" s="22"/>
      <c r="H35" s="36"/>
      <c r="I35" s="36"/>
      <c r="J35" s="74"/>
      <c r="K35" s="183"/>
      <c r="L35" s="34"/>
      <c r="M35" s="34"/>
      <c r="N35" s="31"/>
      <c r="O35" s="23"/>
      <c r="P35" s="23"/>
      <c r="Q35" s="23"/>
      <c r="R35" s="32"/>
      <c r="S35" s="32"/>
      <c r="T35" s="23"/>
      <c r="U35" s="32"/>
      <c r="V35" s="25"/>
      <c r="W35" s="25"/>
      <c r="X35" s="25"/>
      <c r="Y35" s="188"/>
      <c r="Z35" s="188"/>
      <c r="AA35" s="188"/>
      <c r="AB35" s="188"/>
      <c r="AC35" s="33"/>
      <c r="AD35" s="60"/>
      <c r="AE35" s="62"/>
      <c r="AF35" s="63"/>
      <c r="AG35" s="62"/>
      <c r="AH35" s="66"/>
      <c r="AI35" s="67"/>
      <c r="AJ35" s="68"/>
      <c r="AK35" s="69"/>
      <c r="AL35" s="69"/>
      <c r="AM35" s="69"/>
      <c r="AN35" s="62"/>
      <c r="AO35" s="63"/>
      <c r="AP35" s="62"/>
      <c r="AQ35" s="66"/>
      <c r="AR35" s="67"/>
      <c r="AS35" s="68"/>
      <c r="AT35" s="69"/>
      <c r="AU35" s="69"/>
      <c r="AV35" s="69"/>
      <c r="AW35" s="62"/>
      <c r="AX35" s="63"/>
      <c r="AY35" s="62"/>
      <c r="AZ35" s="66"/>
      <c r="BA35" s="67"/>
      <c r="BB35" s="68"/>
      <c r="BC35" s="69"/>
      <c r="BD35" s="69"/>
      <c r="BE35" s="69"/>
      <c r="BF35" s="62"/>
      <c r="BG35" s="63"/>
      <c r="BH35" s="62"/>
      <c r="BI35" s="66"/>
      <c r="BJ35" s="67"/>
      <c r="BK35" s="68"/>
      <c r="BL35" s="69"/>
      <c r="BM35" s="69"/>
      <c r="BN35" s="69"/>
      <c r="BO35" s="64"/>
      <c r="BP35" s="65"/>
      <c r="BQ35" s="62"/>
      <c r="BR35" s="66"/>
      <c r="BS35" s="67"/>
      <c r="BT35" s="68"/>
      <c r="BU35" s="69"/>
      <c r="BV35" s="69"/>
      <c r="BW35" s="69"/>
      <c r="BX35" s="64"/>
      <c r="BY35" s="65"/>
      <c r="BZ35" s="62"/>
      <c r="CA35" s="66"/>
      <c r="CB35" s="67"/>
      <c r="CC35" s="68"/>
      <c r="CD35" s="69"/>
      <c r="CE35" s="69"/>
      <c r="CF35" s="69"/>
      <c r="CG35" s="64"/>
      <c r="CH35" s="65"/>
      <c r="CI35" s="62"/>
      <c r="CJ35" s="66"/>
      <c r="CK35" s="67"/>
      <c r="CL35" s="68"/>
      <c r="CM35" s="69"/>
      <c r="CN35" s="69"/>
      <c r="CO35" s="69"/>
      <c r="CP35" s="70"/>
      <c r="CQ35" s="67"/>
      <c r="CR35" s="67"/>
      <c r="CS35" s="67"/>
      <c r="CT35" s="71"/>
    </row>
    <row r="36" spans="1:99">
      <c r="A36" s="19">
        <f>AC36</f>
        <v>0.56666764705882</v>
      </c>
      <c r="B36" s="39"/>
      <c r="C36" s="39"/>
      <c r="D36" s="39"/>
      <c r="E36" s="39"/>
      <c r="F36" s="39"/>
      <c r="G36" s="39"/>
      <c r="H36" s="40" t="s">
        <v>135</v>
      </c>
      <c r="I36" s="40"/>
      <c r="J36" s="40"/>
      <c r="K36" s="184">
        <f>SUM(K6:K35)</f>
        <v>1020000</v>
      </c>
      <c r="L36" s="41">
        <f>SUM(L6:L35)</f>
        <v>423</v>
      </c>
      <c r="M36" s="41">
        <f>SUM(M6:M35)</f>
        <v>181</v>
      </c>
      <c r="N36" s="41">
        <f>SUM(N6:N35)</f>
        <v>323</v>
      </c>
      <c r="O36" s="41">
        <f>SUM(O6:O35)</f>
        <v>56</v>
      </c>
      <c r="P36" s="41">
        <f>SUM(P6:P35)</f>
        <v>0</v>
      </c>
      <c r="Q36" s="41">
        <f>SUM(Q6:Q35)</f>
        <v>56</v>
      </c>
      <c r="R36" s="42">
        <f>IFERROR(Q36/N36,"-")</f>
        <v>0.1733746130031</v>
      </c>
      <c r="S36" s="77">
        <f>SUM(S6:S35)</f>
        <v>5</v>
      </c>
      <c r="T36" s="77">
        <f>SUM(T6:T35)</f>
        <v>7</v>
      </c>
      <c r="U36" s="42">
        <f>IFERROR(S36/Q36,"-")</f>
        <v>0.089285714285714</v>
      </c>
      <c r="V36" s="43">
        <f>IFERROR(K36/Q36,"-")</f>
        <v>18214.285714286</v>
      </c>
      <c r="W36" s="44">
        <f>SUM(W6:W35)</f>
        <v>7</v>
      </c>
      <c r="X36" s="42">
        <f>IFERROR(W36/Q36,"-")</f>
        <v>0.125</v>
      </c>
      <c r="Y36" s="184">
        <f>SUM(Y6:Y35)</f>
        <v>578001</v>
      </c>
      <c r="Z36" s="184">
        <f>IFERROR(Y36/Q36,"-")</f>
        <v>10321.446428571</v>
      </c>
      <c r="AA36" s="184">
        <f>IFERROR(Y36/W36,"-")</f>
        <v>82571.571428571</v>
      </c>
      <c r="AB36" s="184">
        <f>Y36-K36</f>
        <v>-441999</v>
      </c>
      <c r="AC36" s="46">
        <f>Y36/K36</f>
        <v>0.56666764705882</v>
      </c>
      <c r="AD36" s="59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20"/>
    <mergeCell ref="K6:K20"/>
    <mergeCell ref="V6:V20"/>
    <mergeCell ref="AB6:AB20"/>
    <mergeCell ref="AC6:AC20"/>
    <mergeCell ref="A21:A25"/>
    <mergeCell ref="K21:K25"/>
    <mergeCell ref="V21:V25"/>
    <mergeCell ref="AB21:AB25"/>
    <mergeCell ref="AC21:AC25"/>
    <mergeCell ref="A26:A30"/>
    <mergeCell ref="K26:K30"/>
    <mergeCell ref="V26:V30"/>
    <mergeCell ref="AB26:AB30"/>
    <mergeCell ref="AC26:AC30"/>
    <mergeCell ref="A31:A32"/>
    <mergeCell ref="K31:K32"/>
    <mergeCell ref="V31:V32"/>
    <mergeCell ref="AB31:AB32"/>
    <mergeCell ref="AC31:AC32"/>
    <mergeCell ref="A33:A33"/>
    <mergeCell ref="K33:K33"/>
    <mergeCell ref="V33:V33"/>
    <mergeCell ref="AB33:AB33"/>
    <mergeCell ref="AC33:AC33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8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136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0.39</v>
      </c>
      <c r="B6" s="189" t="s">
        <v>137</v>
      </c>
      <c r="C6" s="189" t="s">
        <v>58</v>
      </c>
      <c r="D6" s="189" t="s">
        <v>138</v>
      </c>
      <c r="E6" s="189" t="s">
        <v>97</v>
      </c>
      <c r="F6" s="189" t="s">
        <v>139</v>
      </c>
      <c r="G6" s="189" t="s">
        <v>124</v>
      </c>
      <c r="H6" s="89" t="s">
        <v>140</v>
      </c>
      <c r="I6" s="89" t="s">
        <v>141</v>
      </c>
      <c r="J6" s="89" t="s">
        <v>142</v>
      </c>
      <c r="K6" s="181">
        <v>200000</v>
      </c>
      <c r="L6" s="80">
        <v>12</v>
      </c>
      <c r="M6" s="80">
        <v>0</v>
      </c>
      <c r="N6" s="80">
        <v>51</v>
      </c>
      <c r="O6" s="91">
        <v>3</v>
      </c>
      <c r="P6" s="92">
        <v>0</v>
      </c>
      <c r="Q6" s="93">
        <f>O6+P6</f>
        <v>3</v>
      </c>
      <c r="R6" s="81">
        <f>IFERROR(Q6/N6,"-")</f>
        <v>0.058823529411765</v>
      </c>
      <c r="S6" s="80">
        <v>0</v>
      </c>
      <c r="T6" s="80">
        <v>0</v>
      </c>
      <c r="U6" s="81">
        <f>IFERROR(T6/(Q6),"-")</f>
        <v>0</v>
      </c>
      <c r="V6" s="82">
        <f>IFERROR(K6/SUM(Q6:Q7),"-")</f>
        <v>28571.428571429</v>
      </c>
      <c r="W6" s="83">
        <v>0</v>
      </c>
      <c r="X6" s="81">
        <f>IF(Q6=0,"-",W6/Q6)</f>
        <v>0</v>
      </c>
      <c r="Y6" s="186">
        <v>0</v>
      </c>
      <c r="Z6" s="187">
        <f>IFERROR(Y6/Q6,"-")</f>
        <v>0</v>
      </c>
      <c r="AA6" s="187" t="str">
        <f>IFERROR(Y6/W6,"-")</f>
        <v>-</v>
      </c>
      <c r="AB6" s="181">
        <f>SUM(Y6:Y7)-SUM(K6:K7)</f>
        <v>-122000</v>
      </c>
      <c r="AC6" s="85">
        <f>SUM(Y6:Y7)/SUM(K6:K7)</f>
        <v>0.39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>
        <v>1</v>
      </c>
      <c r="BG6" s="113">
        <f>IF(Q6=0,"",IF(BF6=0,"",(BF6/Q6)))</f>
        <v>0.33333333333333</v>
      </c>
      <c r="BH6" s="112"/>
      <c r="BI6" s="114">
        <f>IFERROR(BH6/BF6,"-")</f>
        <v>0</v>
      </c>
      <c r="BJ6" s="115"/>
      <c r="BK6" s="116">
        <f>IFERROR(BJ6/BF6,"-")</f>
        <v>0</v>
      </c>
      <c r="BL6" s="117"/>
      <c r="BM6" s="117"/>
      <c r="BN6" s="117"/>
      <c r="BO6" s="119"/>
      <c r="BP6" s="120">
        <f>IF(Q6=0,"",IF(BO6=0,"",(BO6/Q6)))</f>
        <v>0</v>
      </c>
      <c r="BQ6" s="121"/>
      <c r="BR6" s="122" t="str">
        <f>IFERROR(BQ6/BO6,"-")</f>
        <v>-</v>
      </c>
      <c r="BS6" s="123"/>
      <c r="BT6" s="124" t="str">
        <f>IFERROR(BS6/BO6,"-")</f>
        <v>-</v>
      </c>
      <c r="BU6" s="125"/>
      <c r="BV6" s="125"/>
      <c r="BW6" s="125"/>
      <c r="BX6" s="126">
        <v>2</v>
      </c>
      <c r="BY6" s="127">
        <f>IF(Q6=0,"",IF(BX6=0,"",(BX6/Q6)))</f>
        <v>0.66666666666667</v>
      </c>
      <c r="BZ6" s="128"/>
      <c r="CA6" s="129">
        <f>IFERROR(BZ6/BX6,"-")</f>
        <v>0</v>
      </c>
      <c r="CB6" s="130"/>
      <c r="CC6" s="131">
        <f>IFERROR(CB6/BX6,"-")</f>
        <v>0</v>
      </c>
      <c r="CD6" s="132"/>
      <c r="CE6" s="132"/>
      <c r="CF6" s="132"/>
      <c r="CG6" s="133"/>
      <c r="CH6" s="134">
        <f>IF(Q6=0,"",IF(CG6=0,"",(CG6/Q6)))</f>
        <v>0</v>
      </c>
      <c r="CI6" s="135"/>
      <c r="CJ6" s="136" t="str">
        <f>IFERROR(CI6/CG6,"-")</f>
        <v>-</v>
      </c>
      <c r="CK6" s="137"/>
      <c r="CL6" s="138" t="str">
        <f>IFERROR(CK6/CG6,"-")</f>
        <v>-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143</v>
      </c>
      <c r="C7" s="189" t="s">
        <v>58</v>
      </c>
      <c r="D7" s="189"/>
      <c r="E7" s="189"/>
      <c r="F7" s="189"/>
      <c r="G7" s="189" t="s">
        <v>66</v>
      </c>
      <c r="H7" s="89"/>
      <c r="I7" s="89"/>
      <c r="J7" s="89"/>
      <c r="K7" s="181"/>
      <c r="L7" s="80">
        <v>45</v>
      </c>
      <c r="M7" s="80">
        <v>24</v>
      </c>
      <c r="N7" s="80">
        <v>13</v>
      </c>
      <c r="O7" s="91">
        <v>4</v>
      </c>
      <c r="P7" s="92">
        <v>0</v>
      </c>
      <c r="Q7" s="93">
        <f>O7+P7</f>
        <v>4</v>
      </c>
      <c r="R7" s="81">
        <f>IFERROR(Q7/N7,"-")</f>
        <v>0.30769230769231</v>
      </c>
      <c r="S7" s="80">
        <v>1</v>
      </c>
      <c r="T7" s="80">
        <v>0</v>
      </c>
      <c r="U7" s="81">
        <f>IFERROR(T7/(Q7),"-")</f>
        <v>0</v>
      </c>
      <c r="V7" s="82"/>
      <c r="W7" s="83">
        <v>1</v>
      </c>
      <c r="X7" s="81">
        <f>IF(Q7=0,"-",W7/Q7)</f>
        <v>0.25</v>
      </c>
      <c r="Y7" s="186">
        <v>78000</v>
      </c>
      <c r="Z7" s="187">
        <f>IFERROR(Y7/Q7,"-")</f>
        <v>19500</v>
      </c>
      <c r="AA7" s="187">
        <f>IFERROR(Y7/W7,"-")</f>
        <v>78000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>
        <v>1</v>
      </c>
      <c r="BP7" s="120">
        <f>IF(Q7=0,"",IF(BO7=0,"",(BO7/Q7)))</f>
        <v>0.25</v>
      </c>
      <c r="BQ7" s="121"/>
      <c r="BR7" s="122">
        <f>IFERROR(BQ7/BO7,"-")</f>
        <v>0</v>
      </c>
      <c r="BS7" s="123"/>
      <c r="BT7" s="124">
        <f>IFERROR(BS7/BO7,"-")</f>
        <v>0</v>
      </c>
      <c r="BU7" s="125"/>
      <c r="BV7" s="125"/>
      <c r="BW7" s="125"/>
      <c r="BX7" s="126">
        <v>2</v>
      </c>
      <c r="BY7" s="127">
        <f>IF(Q7=0,"",IF(BX7=0,"",(BX7/Q7)))</f>
        <v>0.5</v>
      </c>
      <c r="BZ7" s="128"/>
      <c r="CA7" s="129">
        <f>IFERROR(BZ7/BX7,"-")</f>
        <v>0</v>
      </c>
      <c r="CB7" s="130"/>
      <c r="CC7" s="131">
        <f>IFERROR(CB7/BX7,"-")</f>
        <v>0</v>
      </c>
      <c r="CD7" s="132"/>
      <c r="CE7" s="132"/>
      <c r="CF7" s="132"/>
      <c r="CG7" s="133">
        <v>1</v>
      </c>
      <c r="CH7" s="134">
        <f>IF(Q7=0,"",IF(CG7=0,"",(CG7/Q7)))</f>
        <v>0.25</v>
      </c>
      <c r="CI7" s="135">
        <v>1</v>
      </c>
      <c r="CJ7" s="136">
        <f>IFERROR(CI7/CG7,"-")</f>
        <v>1</v>
      </c>
      <c r="CK7" s="137">
        <v>78000</v>
      </c>
      <c r="CL7" s="138">
        <f>IFERROR(CK7/CG7,"-")</f>
        <v>78000</v>
      </c>
      <c r="CM7" s="139"/>
      <c r="CN7" s="139"/>
      <c r="CO7" s="139">
        <v>1</v>
      </c>
      <c r="CP7" s="140">
        <v>1</v>
      </c>
      <c r="CQ7" s="141">
        <v>78000</v>
      </c>
      <c r="CR7" s="141">
        <v>78000</v>
      </c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0.11466666666667</v>
      </c>
      <c r="B8" s="189" t="s">
        <v>144</v>
      </c>
      <c r="C8" s="189" t="s">
        <v>145</v>
      </c>
      <c r="D8" s="189" t="s">
        <v>146</v>
      </c>
      <c r="E8" s="189" t="s">
        <v>147</v>
      </c>
      <c r="F8" s="189"/>
      <c r="G8" s="189" t="s">
        <v>78</v>
      </c>
      <c r="H8" s="89" t="s">
        <v>148</v>
      </c>
      <c r="I8" s="89" t="s">
        <v>149</v>
      </c>
      <c r="J8" s="89" t="s">
        <v>150</v>
      </c>
      <c r="K8" s="181">
        <v>75000</v>
      </c>
      <c r="L8" s="80">
        <v>51</v>
      </c>
      <c r="M8" s="80">
        <v>0</v>
      </c>
      <c r="N8" s="80">
        <v>186</v>
      </c>
      <c r="O8" s="91">
        <v>20</v>
      </c>
      <c r="P8" s="92">
        <v>0</v>
      </c>
      <c r="Q8" s="93">
        <f>O8+P8</f>
        <v>20</v>
      </c>
      <c r="R8" s="81">
        <f>IFERROR(Q8/N8,"-")</f>
        <v>0.10752688172043</v>
      </c>
      <c r="S8" s="80">
        <v>0</v>
      </c>
      <c r="T8" s="80">
        <v>4</v>
      </c>
      <c r="U8" s="81">
        <f>IFERROR(T8/(Q8),"-")</f>
        <v>0.2</v>
      </c>
      <c r="V8" s="82">
        <f>IFERROR(K8/SUM(Q8:Q9),"-")</f>
        <v>2586.2068965517</v>
      </c>
      <c r="W8" s="83">
        <v>0</v>
      </c>
      <c r="X8" s="81">
        <f>IF(Q8=0,"-",W8/Q8)</f>
        <v>0</v>
      </c>
      <c r="Y8" s="186">
        <v>0</v>
      </c>
      <c r="Z8" s="187">
        <f>IFERROR(Y8/Q8,"-")</f>
        <v>0</v>
      </c>
      <c r="AA8" s="187" t="str">
        <f>IFERROR(Y8/W8,"-")</f>
        <v>-</v>
      </c>
      <c r="AB8" s="181">
        <f>SUM(Y8:Y9)-SUM(K8:K9)</f>
        <v>-66400</v>
      </c>
      <c r="AC8" s="85">
        <f>SUM(Y8:Y9)/SUM(K8:K9)</f>
        <v>0.11466666666667</v>
      </c>
      <c r="AD8" s="78"/>
      <c r="AE8" s="94">
        <v>2</v>
      </c>
      <c r="AF8" s="95">
        <f>IF(Q8=0,"",IF(AE8=0,"",(AE8/Q8)))</f>
        <v>0.1</v>
      </c>
      <c r="AG8" s="94"/>
      <c r="AH8" s="96">
        <f>IFERROR(AG8/AE8,"-")</f>
        <v>0</v>
      </c>
      <c r="AI8" s="97"/>
      <c r="AJ8" s="98">
        <f>IFERROR(AI8/AE8,"-")</f>
        <v>0</v>
      </c>
      <c r="AK8" s="99"/>
      <c r="AL8" s="99"/>
      <c r="AM8" s="99"/>
      <c r="AN8" s="100">
        <v>3</v>
      </c>
      <c r="AO8" s="101">
        <f>IF(Q8=0,"",IF(AN8=0,"",(AN8/Q8)))</f>
        <v>0.15</v>
      </c>
      <c r="AP8" s="100"/>
      <c r="AQ8" s="102">
        <f>IFERROR(AP8/AN8,"-")</f>
        <v>0</v>
      </c>
      <c r="AR8" s="103"/>
      <c r="AS8" s="104">
        <f>IFERROR(AR8/AN8,"-")</f>
        <v>0</v>
      </c>
      <c r="AT8" s="105"/>
      <c r="AU8" s="105"/>
      <c r="AV8" s="105"/>
      <c r="AW8" s="106">
        <v>3</v>
      </c>
      <c r="AX8" s="107">
        <f>IF(Q8=0,"",IF(AW8=0,"",(AW8/Q8)))</f>
        <v>0.15</v>
      </c>
      <c r="AY8" s="106"/>
      <c r="AZ8" s="108">
        <f>IFERROR(AY8/AW8,"-")</f>
        <v>0</v>
      </c>
      <c r="BA8" s="109"/>
      <c r="BB8" s="110">
        <f>IFERROR(BA8/AW8,"-")</f>
        <v>0</v>
      </c>
      <c r="BC8" s="111"/>
      <c r="BD8" s="111"/>
      <c r="BE8" s="111"/>
      <c r="BF8" s="112">
        <v>3</v>
      </c>
      <c r="BG8" s="113">
        <f>IF(Q8=0,"",IF(BF8=0,"",(BF8/Q8)))</f>
        <v>0.15</v>
      </c>
      <c r="BH8" s="112"/>
      <c r="BI8" s="114">
        <f>IFERROR(BH8/BF8,"-")</f>
        <v>0</v>
      </c>
      <c r="BJ8" s="115"/>
      <c r="BK8" s="116">
        <f>IFERROR(BJ8/BF8,"-")</f>
        <v>0</v>
      </c>
      <c r="BL8" s="117"/>
      <c r="BM8" s="117"/>
      <c r="BN8" s="117"/>
      <c r="BO8" s="119">
        <v>7</v>
      </c>
      <c r="BP8" s="120">
        <f>IF(Q8=0,"",IF(BO8=0,"",(BO8/Q8)))</f>
        <v>0.35</v>
      </c>
      <c r="BQ8" s="121"/>
      <c r="BR8" s="122">
        <f>IFERROR(BQ8/BO8,"-")</f>
        <v>0</v>
      </c>
      <c r="BS8" s="123"/>
      <c r="BT8" s="124">
        <f>IFERROR(BS8/BO8,"-")</f>
        <v>0</v>
      </c>
      <c r="BU8" s="125"/>
      <c r="BV8" s="125"/>
      <c r="BW8" s="125"/>
      <c r="BX8" s="126">
        <v>1</v>
      </c>
      <c r="BY8" s="127">
        <f>IF(Q8=0,"",IF(BX8=0,"",(BX8/Q8)))</f>
        <v>0.05</v>
      </c>
      <c r="BZ8" s="128"/>
      <c r="CA8" s="129">
        <f>IFERROR(BZ8/BX8,"-")</f>
        <v>0</v>
      </c>
      <c r="CB8" s="130"/>
      <c r="CC8" s="131">
        <f>IFERROR(CB8/BX8,"-")</f>
        <v>0</v>
      </c>
      <c r="CD8" s="132"/>
      <c r="CE8" s="132"/>
      <c r="CF8" s="132"/>
      <c r="CG8" s="133">
        <v>1</v>
      </c>
      <c r="CH8" s="134">
        <f>IF(Q8=0,"",IF(CG8=0,"",(CG8/Q8)))</f>
        <v>0.05</v>
      </c>
      <c r="CI8" s="135"/>
      <c r="CJ8" s="136">
        <f>IFERROR(CI8/CG8,"-")</f>
        <v>0</v>
      </c>
      <c r="CK8" s="137"/>
      <c r="CL8" s="138">
        <f>IFERROR(CK8/CG8,"-")</f>
        <v>0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151</v>
      </c>
      <c r="C9" s="189" t="s">
        <v>145</v>
      </c>
      <c r="D9" s="189"/>
      <c r="E9" s="189"/>
      <c r="F9" s="189"/>
      <c r="G9" s="189" t="s">
        <v>66</v>
      </c>
      <c r="H9" s="89"/>
      <c r="I9" s="89"/>
      <c r="J9" s="89"/>
      <c r="K9" s="181"/>
      <c r="L9" s="80">
        <v>178</v>
      </c>
      <c r="M9" s="80">
        <v>67</v>
      </c>
      <c r="N9" s="80">
        <v>42</v>
      </c>
      <c r="O9" s="91">
        <v>9</v>
      </c>
      <c r="P9" s="92">
        <v>0</v>
      </c>
      <c r="Q9" s="93">
        <f>O9+P9</f>
        <v>9</v>
      </c>
      <c r="R9" s="81">
        <f>IFERROR(Q9/N9,"-")</f>
        <v>0.21428571428571</v>
      </c>
      <c r="S9" s="80">
        <v>3</v>
      </c>
      <c r="T9" s="80">
        <v>0</v>
      </c>
      <c r="U9" s="81">
        <f>IFERROR(T9/(Q9),"-")</f>
        <v>0</v>
      </c>
      <c r="V9" s="82"/>
      <c r="W9" s="83">
        <v>1</v>
      </c>
      <c r="X9" s="81">
        <f>IF(Q9=0,"-",W9/Q9)</f>
        <v>0.11111111111111</v>
      </c>
      <c r="Y9" s="186">
        <v>8600</v>
      </c>
      <c r="Z9" s="187">
        <f>IFERROR(Y9/Q9,"-")</f>
        <v>955.55555555556</v>
      </c>
      <c r="AA9" s="187">
        <f>IFERROR(Y9/W9,"-")</f>
        <v>8600</v>
      </c>
      <c r="AB9" s="181"/>
      <c r="AC9" s="85"/>
      <c r="AD9" s="78"/>
      <c r="AE9" s="94">
        <v>1</v>
      </c>
      <c r="AF9" s="95">
        <f>IF(Q9=0,"",IF(AE9=0,"",(AE9/Q9)))</f>
        <v>0.11111111111111</v>
      </c>
      <c r="AG9" s="94"/>
      <c r="AH9" s="96">
        <f>IFERROR(AG9/AE9,"-")</f>
        <v>0</v>
      </c>
      <c r="AI9" s="97"/>
      <c r="AJ9" s="98">
        <f>IFERROR(AI9/AE9,"-")</f>
        <v>0</v>
      </c>
      <c r="AK9" s="99"/>
      <c r="AL9" s="99"/>
      <c r="AM9" s="99"/>
      <c r="AN9" s="100">
        <v>2</v>
      </c>
      <c r="AO9" s="101">
        <f>IF(Q9=0,"",IF(AN9=0,"",(AN9/Q9)))</f>
        <v>0.22222222222222</v>
      </c>
      <c r="AP9" s="100"/>
      <c r="AQ9" s="102">
        <f>IFERROR(AP9/AN9,"-")</f>
        <v>0</v>
      </c>
      <c r="AR9" s="103"/>
      <c r="AS9" s="104">
        <f>IFERROR(AR9/AN9,"-")</f>
        <v>0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>
        <v>1</v>
      </c>
      <c r="BG9" s="113">
        <f>IF(Q9=0,"",IF(BF9=0,"",(BF9/Q9)))</f>
        <v>0.11111111111111</v>
      </c>
      <c r="BH9" s="112"/>
      <c r="BI9" s="114">
        <f>IFERROR(BH9/BF9,"-")</f>
        <v>0</v>
      </c>
      <c r="BJ9" s="115"/>
      <c r="BK9" s="116">
        <f>IFERROR(BJ9/BF9,"-")</f>
        <v>0</v>
      </c>
      <c r="BL9" s="117"/>
      <c r="BM9" s="117"/>
      <c r="BN9" s="117"/>
      <c r="BO9" s="119">
        <v>3</v>
      </c>
      <c r="BP9" s="120">
        <f>IF(Q9=0,"",IF(BO9=0,"",(BO9/Q9)))</f>
        <v>0.33333333333333</v>
      </c>
      <c r="BQ9" s="121"/>
      <c r="BR9" s="122">
        <f>IFERROR(BQ9/BO9,"-")</f>
        <v>0</v>
      </c>
      <c r="BS9" s="123"/>
      <c r="BT9" s="124">
        <f>IFERROR(BS9/BO9,"-")</f>
        <v>0</v>
      </c>
      <c r="BU9" s="125"/>
      <c r="BV9" s="125"/>
      <c r="BW9" s="125"/>
      <c r="BX9" s="126">
        <v>2</v>
      </c>
      <c r="BY9" s="127">
        <f>IF(Q9=0,"",IF(BX9=0,"",(BX9/Q9)))</f>
        <v>0.22222222222222</v>
      </c>
      <c r="BZ9" s="128">
        <v>1</v>
      </c>
      <c r="CA9" s="129">
        <f>IFERROR(BZ9/BX9,"-")</f>
        <v>0.5</v>
      </c>
      <c r="CB9" s="130">
        <v>8600</v>
      </c>
      <c r="CC9" s="131">
        <f>IFERROR(CB9/BX9,"-")</f>
        <v>4300</v>
      </c>
      <c r="CD9" s="132">
        <v>1</v>
      </c>
      <c r="CE9" s="132"/>
      <c r="CF9" s="132"/>
      <c r="CG9" s="133"/>
      <c r="CH9" s="134">
        <f>IF(Q9=0,"",IF(CG9=0,"",(CG9/Q9)))</f>
        <v>0</v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1</v>
      </c>
      <c r="CQ9" s="141">
        <v>8600</v>
      </c>
      <c r="CR9" s="141">
        <v>8600</v>
      </c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>
        <f>AC10</f>
        <v>3.3764705882353</v>
      </c>
      <c r="B10" s="189" t="s">
        <v>152</v>
      </c>
      <c r="C10" s="189" t="s">
        <v>145</v>
      </c>
      <c r="D10" s="189" t="s">
        <v>153</v>
      </c>
      <c r="E10" s="189" t="s">
        <v>154</v>
      </c>
      <c r="F10" s="189"/>
      <c r="G10" s="189" t="s">
        <v>86</v>
      </c>
      <c r="H10" s="89" t="s">
        <v>155</v>
      </c>
      <c r="I10" s="89" t="s">
        <v>156</v>
      </c>
      <c r="J10" s="190" t="s">
        <v>127</v>
      </c>
      <c r="K10" s="181">
        <v>85000</v>
      </c>
      <c r="L10" s="80">
        <v>24</v>
      </c>
      <c r="M10" s="80">
        <v>0</v>
      </c>
      <c r="N10" s="80">
        <v>100</v>
      </c>
      <c r="O10" s="91">
        <v>15</v>
      </c>
      <c r="P10" s="92">
        <v>1</v>
      </c>
      <c r="Q10" s="93">
        <f>O10+P10</f>
        <v>16</v>
      </c>
      <c r="R10" s="81">
        <f>IFERROR(Q10/N10,"-")</f>
        <v>0.16</v>
      </c>
      <c r="S10" s="80">
        <v>0</v>
      </c>
      <c r="T10" s="80">
        <v>3</v>
      </c>
      <c r="U10" s="81">
        <f>IFERROR(T10/(Q10),"-")</f>
        <v>0.1875</v>
      </c>
      <c r="V10" s="82">
        <f>IFERROR(K10/SUM(Q10:Q11),"-")</f>
        <v>3035.7142857143</v>
      </c>
      <c r="W10" s="83">
        <v>1</v>
      </c>
      <c r="X10" s="81">
        <f>IF(Q10=0,"-",W10/Q10)</f>
        <v>0.0625</v>
      </c>
      <c r="Y10" s="186">
        <v>6000</v>
      </c>
      <c r="Z10" s="187">
        <f>IFERROR(Y10/Q10,"-")</f>
        <v>375</v>
      </c>
      <c r="AA10" s="187">
        <f>IFERROR(Y10/W10,"-")</f>
        <v>6000</v>
      </c>
      <c r="AB10" s="181">
        <f>SUM(Y10:Y11)-SUM(K10:K11)</f>
        <v>202000</v>
      </c>
      <c r="AC10" s="85">
        <f>SUM(Y10:Y11)/SUM(K10:K11)</f>
        <v>3.3764705882353</v>
      </c>
      <c r="AD10" s="78"/>
      <c r="AE10" s="94">
        <v>2</v>
      </c>
      <c r="AF10" s="95">
        <f>IF(Q10=0,"",IF(AE10=0,"",(AE10/Q10)))</f>
        <v>0.125</v>
      </c>
      <c r="AG10" s="94"/>
      <c r="AH10" s="96">
        <f>IFERROR(AG10/AE10,"-")</f>
        <v>0</v>
      </c>
      <c r="AI10" s="97"/>
      <c r="AJ10" s="98">
        <f>IFERROR(AI10/AE10,"-")</f>
        <v>0</v>
      </c>
      <c r="AK10" s="99"/>
      <c r="AL10" s="99"/>
      <c r="AM10" s="99"/>
      <c r="AN10" s="100">
        <v>6</v>
      </c>
      <c r="AO10" s="101">
        <f>IF(Q10=0,"",IF(AN10=0,"",(AN10/Q10)))</f>
        <v>0.375</v>
      </c>
      <c r="AP10" s="100"/>
      <c r="AQ10" s="102">
        <f>IFERROR(AP10/AN10,"-")</f>
        <v>0</v>
      </c>
      <c r="AR10" s="103"/>
      <c r="AS10" s="104">
        <f>IFERROR(AR10/AN10,"-")</f>
        <v>0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>
        <f>IF(Q10=0,"",IF(BF10=0,"",(BF10/Q10)))</f>
        <v>0</v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>
        <v>4</v>
      </c>
      <c r="BP10" s="120">
        <f>IF(Q10=0,"",IF(BO10=0,"",(BO10/Q10)))</f>
        <v>0.25</v>
      </c>
      <c r="BQ10" s="121"/>
      <c r="BR10" s="122">
        <f>IFERROR(BQ10/BO10,"-")</f>
        <v>0</v>
      </c>
      <c r="BS10" s="123"/>
      <c r="BT10" s="124">
        <f>IFERROR(BS10/BO10,"-")</f>
        <v>0</v>
      </c>
      <c r="BU10" s="125"/>
      <c r="BV10" s="125"/>
      <c r="BW10" s="125"/>
      <c r="BX10" s="126">
        <v>3</v>
      </c>
      <c r="BY10" s="127">
        <f>IF(Q10=0,"",IF(BX10=0,"",(BX10/Q10)))</f>
        <v>0.1875</v>
      </c>
      <c r="BZ10" s="128">
        <v>1</v>
      </c>
      <c r="CA10" s="129">
        <f>IFERROR(BZ10/BX10,"-")</f>
        <v>0.33333333333333</v>
      </c>
      <c r="CB10" s="130">
        <v>6000</v>
      </c>
      <c r="CC10" s="131">
        <f>IFERROR(CB10/BX10,"-")</f>
        <v>2000</v>
      </c>
      <c r="CD10" s="132"/>
      <c r="CE10" s="132">
        <v>1</v>
      </c>
      <c r="CF10" s="132"/>
      <c r="CG10" s="133">
        <v>1</v>
      </c>
      <c r="CH10" s="134">
        <f>IF(Q10=0,"",IF(CG10=0,"",(CG10/Q10)))</f>
        <v>0.0625</v>
      </c>
      <c r="CI10" s="135"/>
      <c r="CJ10" s="136">
        <f>IFERROR(CI10/CG10,"-")</f>
        <v>0</v>
      </c>
      <c r="CK10" s="137"/>
      <c r="CL10" s="138">
        <f>IFERROR(CK10/CG10,"-")</f>
        <v>0</v>
      </c>
      <c r="CM10" s="139"/>
      <c r="CN10" s="139"/>
      <c r="CO10" s="139"/>
      <c r="CP10" s="140">
        <v>1</v>
      </c>
      <c r="CQ10" s="141">
        <v>6000</v>
      </c>
      <c r="CR10" s="141">
        <v>6000</v>
      </c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157</v>
      </c>
      <c r="C11" s="189" t="s">
        <v>145</v>
      </c>
      <c r="D11" s="189"/>
      <c r="E11" s="189"/>
      <c r="F11" s="189"/>
      <c r="G11" s="189" t="s">
        <v>66</v>
      </c>
      <c r="H11" s="89"/>
      <c r="I11" s="89"/>
      <c r="J11" s="89"/>
      <c r="K11" s="181"/>
      <c r="L11" s="80">
        <v>93</v>
      </c>
      <c r="M11" s="80">
        <v>52</v>
      </c>
      <c r="N11" s="80">
        <v>28</v>
      </c>
      <c r="O11" s="91">
        <v>12</v>
      </c>
      <c r="P11" s="92">
        <v>0</v>
      </c>
      <c r="Q11" s="93">
        <f>O11+P11</f>
        <v>12</v>
      </c>
      <c r="R11" s="81">
        <f>IFERROR(Q11/N11,"-")</f>
        <v>0.42857142857143</v>
      </c>
      <c r="S11" s="80">
        <v>2</v>
      </c>
      <c r="T11" s="80">
        <v>1</v>
      </c>
      <c r="U11" s="81">
        <f>IFERROR(T11/(Q11),"-")</f>
        <v>0.083333333333333</v>
      </c>
      <c r="V11" s="82"/>
      <c r="W11" s="83">
        <v>2</v>
      </c>
      <c r="X11" s="81">
        <f>IF(Q11=0,"-",W11/Q11)</f>
        <v>0.16666666666667</v>
      </c>
      <c r="Y11" s="186">
        <v>281000</v>
      </c>
      <c r="Z11" s="187">
        <f>IFERROR(Y11/Q11,"-")</f>
        <v>23416.666666667</v>
      </c>
      <c r="AA11" s="187">
        <f>IFERROR(Y11/W11,"-")</f>
        <v>140500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>
        <v>4</v>
      </c>
      <c r="AO11" s="101">
        <f>IF(Q11=0,"",IF(AN11=0,"",(AN11/Q11)))</f>
        <v>0.33333333333333</v>
      </c>
      <c r="AP11" s="100"/>
      <c r="AQ11" s="102">
        <f>IFERROR(AP11/AN11,"-")</f>
        <v>0</v>
      </c>
      <c r="AR11" s="103"/>
      <c r="AS11" s="104">
        <f>IFERROR(AR11/AN11,"-")</f>
        <v>0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>
        <v>1</v>
      </c>
      <c r="BG11" s="113">
        <f>IF(Q11=0,"",IF(BF11=0,"",(BF11/Q11)))</f>
        <v>0.083333333333333</v>
      </c>
      <c r="BH11" s="112"/>
      <c r="BI11" s="114">
        <f>IFERROR(BH11/BF11,"-")</f>
        <v>0</v>
      </c>
      <c r="BJ11" s="115"/>
      <c r="BK11" s="116">
        <f>IFERROR(BJ11/BF11,"-")</f>
        <v>0</v>
      </c>
      <c r="BL11" s="117"/>
      <c r="BM11" s="117"/>
      <c r="BN11" s="117"/>
      <c r="BO11" s="119">
        <v>3</v>
      </c>
      <c r="BP11" s="120">
        <f>IF(Q11=0,"",IF(BO11=0,"",(BO11/Q11)))</f>
        <v>0.25</v>
      </c>
      <c r="BQ11" s="121">
        <v>1</v>
      </c>
      <c r="BR11" s="122">
        <f>IFERROR(BQ11/BO11,"-")</f>
        <v>0.33333333333333</v>
      </c>
      <c r="BS11" s="123">
        <v>6000</v>
      </c>
      <c r="BT11" s="124">
        <f>IFERROR(BS11/BO11,"-")</f>
        <v>2000</v>
      </c>
      <c r="BU11" s="125"/>
      <c r="BV11" s="125">
        <v>1</v>
      </c>
      <c r="BW11" s="125"/>
      <c r="BX11" s="126">
        <v>4</v>
      </c>
      <c r="BY11" s="127">
        <f>IF(Q11=0,"",IF(BX11=0,"",(BX11/Q11)))</f>
        <v>0.33333333333333</v>
      </c>
      <c r="BZ11" s="128">
        <v>1</v>
      </c>
      <c r="CA11" s="129">
        <f>IFERROR(BZ11/BX11,"-")</f>
        <v>0.25</v>
      </c>
      <c r="CB11" s="130">
        <v>275000</v>
      </c>
      <c r="CC11" s="131">
        <f>IFERROR(CB11/BX11,"-")</f>
        <v>68750</v>
      </c>
      <c r="CD11" s="132"/>
      <c r="CE11" s="132"/>
      <c r="CF11" s="132">
        <v>1</v>
      </c>
      <c r="CG11" s="133"/>
      <c r="CH11" s="134">
        <f>IF(Q11=0,"",IF(CG11=0,"",(CG11/Q11)))</f>
        <v>0</v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2</v>
      </c>
      <c r="CQ11" s="141">
        <v>281000</v>
      </c>
      <c r="CR11" s="141">
        <v>275000</v>
      </c>
      <c r="CS11" s="141"/>
      <c r="CT11" s="142" t="str">
        <f>IF(AND(CR11=0,CS11=0),"",IF(AND(CR11&lt;=100000,CS11&lt;=100000),"",IF(CR11/CQ11&gt;0.7,"男高",IF(CS11/CQ11&gt;0.7,"女高",""))))</f>
        <v>男高</v>
      </c>
    </row>
    <row r="12" spans="1:99">
      <c r="A12" s="79">
        <f>AC12</f>
        <v>0</v>
      </c>
      <c r="B12" s="189" t="s">
        <v>158</v>
      </c>
      <c r="C12" s="189" t="s">
        <v>145</v>
      </c>
      <c r="D12" s="189" t="s">
        <v>153</v>
      </c>
      <c r="E12" s="189" t="s">
        <v>159</v>
      </c>
      <c r="F12" s="189"/>
      <c r="G12" s="189" t="s">
        <v>78</v>
      </c>
      <c r="H12" s="89" t="s">
        <v>160</v>
      </c>
      <c r="I12" s="89" t="s">
        <v>141</v>
      </c>
      <c r="J12" s="89" t="s">
        <v>161</v>
      </c>
      <c r="K12" s="181">
        <v>65000</v>
      </c>
      <c r="L12" s="80">
        <v>6</v>
      </c>
      <c r="M12" s="80">
        <v>0</v>
      </c>
      <c r="N12" s="80">
        <v>14</v>
      </c>
      <c r="O12" s="91">
        <v>2</v>
      </c>
      <c r="P12" s="92">
        <v>0</v>
      </c>
      <c r="Q12" s="93">
        <f>O12+P12</f>
        <v>2</v>
      </c>
      <c r="R12" s="81">
        <f>IFERROR(Q12/N12,"-")</f>
        <v>0.14285714285714</v>
      </c>
      <c r="S12" s="80">
        <v>0</v>
      </c>
      <c r="T12" s="80">
        <v>0</v>
      </c>
      <c r="U12" s="81">
        <f>IFERROR(T12/(Q12),"-")</f>
        <v>0</v>
      </c>
      <c r="V12" s="82">
        <f>IFERROR(K12/SUM(Q12:Q13),"-")</f>
        <v>7222.2222222222</v>
      </c>
      <c r="W12" s="83">
        <v>0</v>
      </c>
      <c r="X12" s="81">
        <f>IF(Q12=0,"-",W12/Q12)</f>
        <v>0</v>
      </c>
      <c r="Y12" s="186">
        <v>0</v>
      </c>
      <c r="Z12" s="187">
        <f>IFERROR(Y12/Q12,"-")</f>
        <v>0</v>
      </c>
      <c r="AA12" s="187" t="str">
        <f>IFERROR(Y12/W12,"-")</f>
        <v>-</v>
      </c>
      <c r="AB12" s="181">
        <f>SUM(Y12:Y13)-SUM(K12:K13)</f>
        <v>-65000</v>
      </c>
      <c r="AC12" s="85">
        <f>SUM(Y12:Y13)/SUM(K12:K13)</f>
        <v>0</v>
      </c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/>
      <c r="AO12" s="101">
        <f>IF(Q12=0,"",IF(AN12=0,"",(AN12/Q12)))</f>
        <v>0</v>
      </c>
      <c r="AP12" s="100"/>
      <c r="AQ12" s="102" t="str">
        <f>IFERROR(AP12/AN12,"-")</f>
        <v>-</v>
      </c>
      <c r="AR12" s="103"/>
      <c r="AS12" s="104" t="str">
        <f>IFERROR(AR12/AN12,"-")</f>
        <v>-</v>
      </c>
      <c r="AT12" s="105"/>
      <c r="AU12" s="105"/>
      <c r="AV12" s="105"/>
      <c r="AW12" s="106"/>
      <c r="AX12" s="107">
        <f>IF(Q12=0,"",IF(AW12=0,"",(AW12/Q12)))</f>
        <v>0</v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>
        <f>IF(Q12=0,"",IF(BF12=0,"",(BF12/Q12)))</f>
        <v>0</v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>
        <v>2</v>
      </c>
      <c r="BP12" s="120">
        <f>IF(Q12=0,"",IF(BO12=0,"",(BO12/Q12)))</f>
        <v>1</v>
      </c>
      <c r="BQ12" s="121"/>
      <c r="BR12" s="122">
        <f>IFERROR(BQ12/BO12,"-")</f>
        <v>0</v>
      </c>
      <c r="BS12" s="123"/>
      <c r="BT12" s="124">
        <f>IFERROR(BS12/BO12,"-")</f>
        <v>0</v>
      </c>
      <c r="BU12" s="125"/>
      <c r="BV12" s="125"/>
      <c r="BW12" s="125"/>
      <c r="BX12" s="126"/>
      <c r="BY12" s="127">
        <f>IF(Q12=0,"",IF(BX12=0,"",(BX12/Q12)))</f>
        <v>0</v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/>
      <c r="CH12" s="134">
        <f>IF(Q12=0,"",IF(CG12=0,"",(CG12/Q12)))</f>
        <v>0</v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162</v>
      </c>
      <c r="C13" s="189" t="s">
        <v>145</v>
      </c>
      <c r="D13" s="189"/>
      <c r="E13" s="189"/>
      <c r="F13" s="189"/>
      <c r="G13" s="189" t="s">
        <v>66</v>
      </c>
      <c r="H13" s="89"/>
      <c r="I13" s="89"/>
      <c r="J13" s="89"/>
      <c r="K13" s="181"/>
      <c r="L13" s="80">
        <v>96</v>
      </c>
      <c r="M13" s="80">
        <v>30</v>
      </c>
      <c r="N13" s="80">
        <v>17</v>
      </c>
      <c r="O13" s="91">
        <v>7</v>
      </c>
      <c r="P13" s="92">
        <v>0</v>
      </c>
      <c r="Q13" s="93">
        <f>O13+P13</f>
        <v>7</v>
      </c>
      <c r="R13" s="81">
        <f>IFERROR(Q13/N13,"-")</f>
        <v>0.41176470588235</v>
      </c>
      <c r="S13" s="80">
        <v>2</v>
      </c>
      <c r="T13" s="80">
        <v>1</v>
      </c>
      <c r="U13" s="81">
        <f>IFERROR(T13/(Q13),"-")</f>
        <v>0.14285714285714</v>
      </c>
      <c r="V13" s="82"/>
      <c r="W13" s="83">
        <v>0</v>
      </c>
      <c r="X13" s="81">
        <f>IF(Q13=0,"-",W13/Q13)</f>
        <v>0</v>
      </c>
      <c r="Y13" s="186">
        <v>0</v>
      </c>
      <c r="Z13" s="187">
        <f>IFERROR(Y13/Q13,"-")</f>
        <v>0</v>
      </c>
      <c r="AA13" s="187" t="str">
        <f>IFERROR(Y13/W13,"-")</f>
        <v>-</v>
      </c>
      <c r="AB13" s="181"/>
      <c r="AC13" s="85"/>
      <c r="AD13" s="78"/>
      <c r="AE13" s="94"/>
      <c r="AF13" s="95">
        <f>IF(Q13=0,"",IF(AE13=0,"",(AE13/Q13)))</f>
        <v>0</v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>
        <f>IF(Q13=0,"",IF(AN13=0,"",(AN13/Q13)))</f>
        <v>0</v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>
        <f>IF(Q13=0,"",IF(AW13=0,"",(AW13/Q13)))</f>
        <v>0</v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>
        <f>IF(Q13=0,"",IF(BF13=0,"",(BF13/Q13)))</f>
        <v>0</v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>
        <v>6</v>
      </c>
      <c r="BP13" s="120">
        <f>IF(Q13=0,"",IF(BO13=0,"",(BO13/Q13)))</f>
        <v>0.85714285714286</v>
      </c>
      <c r="BQ13" s="121"/>
      <c r="BR13" s="122">
        <f>IFERROR(BQ13/BO13,"-")</f>
        <v>0</v>
      </c>
      <c r="BS13" s="123"/>
      <c r="BT13" s="124">
        <f>IFERROR(BS13/BO13,"-")</f>
        <v>0</v>
      </c>
      <c r="BU13" s="125"/>
      <c r="BV13" s="125"/>
      <c r="BW13" s="125"/>
      <c r="BX13" s="126">
        <v>1</v>
      </c>
      <c r="BY13" s="127">
        <f>IF(Q13=0,"",IF(BX13=0,"",(BX13/Q13)))</f>
        <v>0.14285714285714</v>
      </c>
      <c r="BZ13" s="128"/>
      <c r="CA13" s="129">
        <f>IFERROR(BZ13/BX13,"-")</f>
        <v>0</v>
      </c>
      <c r="CB13" s="130"/>
      <c r="CC13" s="131">
        <f>IFERROR(CB13/BX13,"-")</f>
        <v>0</v>
      </c>
      <c r="CD13" s="132"/>
      <c r="CE13" s="132"/>
      <c r="CF13" s="132"/>
      <c r="CG13" s="133"/>
      <c r="CH13" s="134">
        <f>IF(Q13=0,"",IF(CG13=0,"",(CG13/Q13)))</f>
        <v>0</v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>
        <f>AC14</f>
        <v>0.38666666666667</v>
      </c>
      <c r="B14" s="189" t="s">
        <v>163</v>
      </c>
      <c r="C14" s="189" t="s">
        <v>145</v>
      </c>
      <c r="D14" s="189" t="s">
        <v>153</v>
      </c>
      <c r="E14" s="189" t="s">
        <v>164</v>
      </c>
      <c r="F14" s="189"/>
      <c r="G14" s="189" t="s">
        <v>124</v>
      </c>
      <c r="H14" s="89" t="s">
        <v>165</v>
      </c>
      <c r="I14" s="89" t="s">
        <v>166</v>
      </c>
      <c r="J14" s="89" t="s">
        <v>167</v>
      </c>
      <c r="K14" s="181">
        <v>75000</v>
      </c>
      <c r="L14" s="80">
        <v>34</v>
      </c>
      <c r="M14" s="80">
        <v>0</v>
      </c>
      <c r="N14" s="80">
        <v>80</v>
      </c>
      <c r="O14" s="91">
        <v>9</v>
      </c>
      <c r="P14" s="92">
        <v>0</v>
      </c>
      <c r="Q14" s="93">
        <f>O14+P14</f>
        <v>9</v>
      </c>
      <c r="R14" s="81">
        <f>IFERROR(Q14/N14,"-")</f>
        <v>0.1125</v>
      </c>
      <c r="S14" s="80">
        <v>1</v>
      </c>
      <c r="T14" s="80">
        <v>2</v>
      </c>
      <c r="U14" s="81">
        <f>IFERROR(T14/(Q14),"-")</f>
        <v>0.22222222222222</v>
      </c>
      <c r="V14" s="82">
        <f>IFERROR(K14/SUM(Q14:Q15),"-")</f>
        <v>3571.4285714286</v>
      </c>
      <c r="W14" s="83">
        <v>0</v>
      </c>
      <c r="X14" s="81">
        <f>IF(Q14=0,"-",W14/Q14)</f>
        <v>0</v>
      </c>
      <c r="Y14" s="186">
        <v>29000</v>
      </c>
      <c r="Z14" s="187">
        <f>IFERROR(Y14/Q14,"-")</f>
        <v>3222.2222222222</v>
      </c>
      <c r="AA14" s="187" t="str">
        <f>IFERROR(Y14/W14,"-")</f>
        <v>-</v>
      </c>
      <c r="AB14" s="181">
        <f>SUM(Y14:Y15)-SUM(K14:K15)</f>
        <v>-46000</v>
      </c>
      <c r="AC14" s="85">
        <f>SUM(Y14:Y15)/SUM(K14:K15)</f>
        <v>0.38666666666667</v>
      </c>
      <c r="AD14" s="78"/>
      <c r="AE14" s="94"/>
      <c r="AF14" s="95">
        <f>IF(Q14=0,"",IF(AE14=0,"",(AE14/Q14)))</f>
        <v>0</v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/>
      <c r="AO14" s="101">
        <f>IF(Q14=0,"",IF(AN14=0,"",(AN14/Q14)))</f>
        <v>0</v>
      </c>
      <c r="AP14" s="100"/>
      <c r="AQ14" s="102" t="str">
        <f>IFERROR(AP14/AN14,"-")</f>
        <v>-</v>
      </c>
      <c r="AR14" s="103"/>
      <c r="AS14" s="104" t="str">
        <f>IFERROR(AR14/AN14,"-")</f>
        <v>-</v>
      </c>
      <c r="AT14" s="105"/>
      <c r="AU14" s="105"/>
      <c r="AV14" s="105"/>
      <c r="AW14" s="106"/>
      <c r="AX14" s="107">
        <f>IF(Q14=0,"",IF(AW14=0,"",(AW14/Q14)))</f>
        <v>0</v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>
        <v>2</v>
      </c>
      <c r="BG14" s="113">
        <f>IF(Q14=0,"",IF(BF14=0,"",(BF14/Q14)))</f>
        <v>0.22222222222222</v>
      </c>
      <c r="BH14" s="112"/>
      <c r="BI14" s="114">
        <f>IFERROR(BH14/BF14,"-")</f>
        <v>0</v>
      </c>
      <c r="BJ14" s="115"/>
      <c r="BK14" s="116">
        <f>IFERROR(BJ14/BF14,"-")</f>
        <v>0</v>
      </c>
      <c r="BL14" s="117"/>
      <c r="BM14" s="117"/>
      <c r="BN14" s="117"/>
      <c r="BO14" s="119">
        <v>2</v>
      </c>
      <c r="BP14" s="120">
        <f>IF(Q14=0,"",IF(BO14=0,"",(BO14/Q14)))</f>
        <v>0.22222222222222</v>
      </c>
      <c r="BQ14" s="121"/>
      <c r="BR14" s="122">
        <f>IFERROR(BQ14/BO14,"-")</f>
        <v>0</v>
      </c>
      <c r="BS14" s="123"/>
      <c r="BT14" s="124">
        <f>IFERROR(BS14/BO14,"-")</f>
        <v>0</v>
      </c>
      <c r="BU14" s="125"/>
      <c r="BV14" s="125"/>
      <c r="BW14" s="125"/>
      <c r="BX14" s="126">
        <v>5</v>
      </c>
      <c r="BY14" s="127">
        <f>IF(Q14=0,"",IF(BX14=0,"",(BX14/Q14)))</f>
        <v>0.55555555555556</v>
      </c>
      <c r="BZ14" s="128">
        <v>2</v>
      </c>
      <c r="CA14" s="129">
        <f>IFERROR(BZ14/BX14,"-")</f>
        <v>0.4</v>
      </c>
      <c r="CB14" s="130">
        <v>159000</v>
      </c>
      <c r="CC14" s="131">
        <f>IFERROR(CB14/BX14,"-")</f>
        <v>31800</v>
      </c>
      <c r="CD14" s="132"/>
      <c r="CE14" s="132"/>
      <c r="CF14" s="132">
        <v>2</v>
      </c>
      <c r="CG14" s="133"/>
      <c r="CH14" s="134">
        <f>IF(Q14=0,"",IF(CG14=0,"",(CG14/Q14)))</f>
        <v>0</v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0</v>
      </c>
      <c r="CQ14" s="141">
        <v>29000</v>
      </c>
      <c r="CR14" s="141">
        <v>115000</v>
      </c>
      <c r="CS14" s="141"/>
      <c r="CT14" s="142" t="str">
        <f>IF(AND(CR14=0,CS14=0),"",IF(AND(CR14&lt;=100000,CS14&lt;=100000),"",IF(CR14/CQ14&gt;0.7,"男高",IF(CS14/CQ14&gt;0.7,"女高",""))))</f>
        <v>男高</v>
      </c>
    </row>
    <row r="15" spans="1:99">
      <c r="A15" s="79"/>
      <c r="B15" s="189" t="s">
        <v>168</v>
      </c>
      <c r="C15" s="189" t="s">
        <v>145</v>
      </c>
      <c r="D15" s="189"/>
      <c r="E15" s="189"/>
      <c r="F15" s="189"/>
      <c r="G15" s="189" t="s">
        <v>66</v>
      </c>
      <c r="H15" s="89"/>
      <c r="I15" s="89"/>
      <c r="J15" s="89"/>
      <c r="K15" s="181"/>
      <c r="L15" s="80">
        <v>114</v>
      </c>
      <c r="M15" s="80">
        <v>56</v>
      </c>
      <c r="N15" s="80">
        <v>47</v>
      </c>
      <c r="O15" s="91">
        <v>12</v>
      </c>
      <c r="P15" s="92">
        <v>0</v>
      </c>
      <c r="Q15" s="93">
        <f>O15+P15</f>
        <v>12</v>
      </c>
      <c r="R15" s="81">
        <f>IFERROR(Q15/N15,"-")</f>
        <v>0.25531914893617</v>
      </c>
      <c r="S15" s="80">
        <v>2</v>
      </c>
      <c r="T15" s="80">
        <v>3</v>
      </c>
      <c r="U15" s="81">
        <f>IFERROR(T15/(Q15),"-")</f>
        <v>0.25</v>
      </c>
      <c r="V15" s="82"/>
      <c r="W15" s="83">
        <v>0</v>
      </c>
      <c r="X15" s="81">
        <f>IF(Q15=0,"-",W15/Q15)</f>
        <v>0</v>
      </c>
      <c r="Y15" s="186">
        <v>0</v>
      </c>
      <c r="Z15" s="187">
        <f>IFERROR(Y15/Q15,"-")</f>
        <v>0</v>
      </c>
      <c r="AA15" s="187" t="str">
        <f>IFERROR(Y15/W15,"-")</f>
        <v>-</v>
      </c>
      <c r="AB15" s="181"/>
      <c r="AC15" s="85"/>
      <c r="AD15" s="78"/>
      <c r="AE15" s="94"/>
      <c r="AF15" s="95">
        <f>IF(Q15=0,"",IF(AE15=0,"",(AE15/Q15)))</f>
        <v>0</v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>
        <f>IF(Q15=0,"",IF(AN15=0,"",(AN15/Q15)))</f>
        <v>0</v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>
        <v>1</v>
      </c>
      <c r="AX15" s="107">
        <f>IF(Q15=0,"",IF(AW15=0,"",(AW15/Q15)))</f>
        <v>0.083333333333333</v>
      </c>
      <c r="AY15" s="106"/>
      <c r="AZ15" s="108">
        <f>IFERROR(AY15/AW15,"-")</f>
        <v>0</v>
      </c>
      <c r="BA15" s="109"/>
      <c r="BB15" s="110">
        <f>IFERROR(BA15/AW15,"-")</f>
        <v>0</v>
      </c>
      <c r="BC15" s="111"/>
      <c r="BD15" s="111"/>
      <c r="BE15" s="111"/>
      <c r="BF15" s="112">
        <v>2</v>
      </c>
      <c r="BG15" s="113">
        <f>IF(Q15=0,"",IF(BF15=0,"",(BF15/Q15)))</f>
        <v>0.16666666666667</v>
      </c>
      <c r="BH15" s="112"/>
      <c r="BI15" s="114">
        <f>IFERROR(BH15/BF15,"-")</f>
        <v>0</v>
      </c>
      <c r="BJ15" s="115"/>
      <c r="BK15" s="116">
        <f>IFERROR(BJ15/BF15,"-")</f>
        <v>0</v>
      </c>
      <c r="BL15" s="117"/>
      <c r="BM15" s="117"/>
      <c r="BN15" s="117"/>
      <c r="BO15" s="119">
        <v>6</v>
      </c>
      <c r="BP15" s="120">
        <f>IF(Q15=0,"",IF(BO15=0,"",(BO15/Q15)))</f>
        <v>0.5</v>
      </c>
      <c r="BQ15" s="121"/>
      <c r="BR15" s="122">
        <f>IFERROR(BQ15/BO15,"-")</f>
        <v>0</v>
      </c>
      <c r="BS15" s="123"/>
      <c r="BT15" s="124">
        <f>IFERROR(BS15/BO15,"-")</f>
        <v>0</v>
      </c>
      <c r="BU15" s="125"/>
      <c r="BV15" s="125"/>
      <c r="BW15" s="125"/>
      <c r="BX15" s="126">
        <v>3</v>
      </c>
      <c r="BY15" s="127">
        <f>IF(Q15=0,"",IF(BX15=0,"",(BX15/Q15)))</f>
        <v>0.25</v>
      </c>
      <c r="BZ15" s="128"/>
      <c r="CA15" s="129">
        <f>IFERROR(BZ15/BX15,"-")</f>
        <v>0</v>
      </c>
      <c r="CB15" s="130"/>
      <c r="CC15" s="131">
        <f>IFERROR(CB15/BX15,"-")</f>
        <v>0</v>
      </c>
      <c r="CD15" s="132"/>
      <c r="CE15" s="132"/>
      <c r="CF15" s="132"/>
      <c r="CG15" s="133"/>
      <c r="CH15" s="134">
        <f>IF(Q15=0,"",IF(CG15=0,"",(CG15/Q15)))</f>
        <v>0</v>
      </c>
      <c r="CI15" s="135"/>
      <c r="CJ15" s="136" t="str">
        <f>IFERROR(CI15/CG15,"-")</f>
        <v>-</v>
      </c>
      <c r="CK15" s="137"/>
      <c r="CL15" s="138" t="str">
        <f>IFERROR(CK15/CG15,"-")</f>
        <v>-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30"/>
      <c r="B16" s="86"/>
      <c r="C16" s="86"/>
      <c r="D16" s="87"/>
      <c r="E16" s="87"/>
      <c r="F16" s="87"/>
      <c r="G16" s="88"/>
      <c r="H16" s="89"/>
      <c r="I16" s="89"/>
      <c r="J16" s="89"/>
      <c r="K16" s="182"/>
      <c r="L16" s="34"/>
      <c r="M16" s="34"/>
      <c r="N16" s="31"/>
      <c r="O16" s="23"/>
      <c r="P16" s="23"/>
      <c r="Q16" s="23"/>
      <c r="R16" s="32"/>
      <c r="S16" s="32"/>
      <c r="T16" s="23"/>
      <c r="U16" s="32"/>
      <c r="V16" s="25"/>
      <c r="W16" s="25"/>
      <c r="X16" s="25"/>
      <c r="Y16" s="188"/>
      <c r="Z16" s="188"/>
      <c r="AA16" s="188"/>
      <c r="AB16" s="188"/>
      <c r="AC16" s="33"/>
      <c r="AD16" s="58"/>
      <c r="AE16" s="62"/>
      <c r="AF16" s="63"/>
      <c r="AG16" s="62"/>
      <c r="AH16" s="66"/>
      <c r="AI16" s="67"/>
      <c r="AJ16" s="68"/>
      <c r="AK16" s="69"/>
      <c r="AL16" s="69"/>
      <c r="AM16" s="69"/>
      <c r="AN16" s="62"/>
      <c r="AO16" s="63"/>
      <c r="AP16" s="62"/>
      <c r="AQ16" s="66"/>
      <c r="AR16" s="67"/>
      <c r="AS16" s="68"/>
      <c r="AT16" s="69"/>
      <c r="AU16" s="69"/>
      <c r="AV16" s="69"/>
      <c r="AW16" s="62"/>
      <c r="AX16" s="63"/>
      <c r="AY16" s="62"/>
      <c r="AZ16" s="66"/>
      <c r="BA16" s="67"/>
      <c r="BB16" s="68"/>
      <c r="BC16" s="69"/>
      <c r="BD16" s="69"/>
      <c r="BE16" s="69"/>
      <c r="BF16" s="62"/>
      <c r="BG16" s="63"/>
      <c r="BH16" s="62"/>
      <c r="BI16" s="66"/>
      <c r="BJ16" s="67"/>
      <c r="BK16" s="68"/>
      <c r="BL16" s="69"/>
      <c r="BM16" s="69"/>
      <c r="BN16" s="69"/>
      <c r="BO16" s="64"/>
      <c r="BP16" s="65"/>
      <c r="BQ16" s="62"/>
      <c r="BR16" s="66"/>
      <c r="BS16" s="67"/>
      <c r="BT16" s="68"/>
      <c r="BU16" s="69"/>
      <c r="BV16" s="69"/>
      <c r="BW16" s="69"/>
      <c r="BX16" s="64"/>
      <c r="BY16" s="65"/>
      <c r="BZ16" s="62"/>
      <c r="CA16" s="66"/>
      <c r="CB16" s="67"/>
      <c r="CC16" s="68"/>
      <c r="CD16" s="69"/>
      <c r="CE16" s="69"/>
      <c r="CF16" s="69"/>
      <c r="CG16" s="64"/>
      <c r="CH16" s="65"/>
      <c r="CI16" s="62"/>
      <c r="CJ16" s="66"/>
      <c r="CK16" s="67"/>
      <c r="CL16" s="68"/>
      <c r="CM16" s="69"/>
      <c r="CN16" s="69"/>
      <c r="CO16" s="69"/>
      <c r="CP16" s="70"/>
      <c r="CQ16" s="67"/>
      <c r="CR16" s="67"/>
      <c r="CS16" s="67"/>
      <c r="CT16" s="71"/>
    </row>
    <row r="17" spans="1:99">
      <c r="A17" s="30"/>
      <c r="B17" s="37"/>
      <c r="C17" s="37"/>
      <c r="D17" s="21"/>
      <c r="E17" s="21"/>
      <c r="F17" s="21"/>
      <c r="G17" s="22"/>
      <c r="H17" s="36"/>
      <c r="I17" s="36"/>
      <c r="J17" s="74"/>
      <c r="K17" s="183"/>
      <c r="L17" s="34"/>
      <c r="M17" s="34"/>
      <c r="N17" s="31"/>
      <c r="O17" s="23"/>
      <c r="P17" s="23"/>
      <c r="Q17" s="23"/>
      <c r="R17" s="32"/>
      <c r="S17" s="32"/>
      <c r="T17" s="23"/>
      <c r="U17" s="32"/>
      <c r="V17" s="25"/>
      <c r="W17" s="25"/>
      <c r="X17" s="25"/>
      <c r="Y17" s="188"/>
      <c r="Z17" s="188"/>
      <c r="AA17" s="188"/>
      <c r="AB17" s="188"/>
      <c r="AC17" s="33"/>
      <c r="AD17" s="60"/>
      <c r="AE17" s="62"/>
      <c r="AF17" s="63"/>
      <c r="AG17" s="62"/>
      <c r="AH17" s="66"/>
      <c r="AI17" s="67"/>
      <c r="AJ17" s="68"/>
      <c r="AK17" s="69"/>
      <c r="AL17" s="69"/>
      <c r="AM17" s="69"/>
      <c r="AN17" s="62"/>
      <c r="AO17" s="63"/>
      <c r="AP17" s="62"/>
      <c r="AQ17" s="66"/>
      <c r="AR17" s="67"/>
      <c r="AS17" s="68"/>
      <c r="AT17" s="69"/>
      <c r="AU17" s="69"/>
      <c r="AV17" s="69"/>
      <c r="AW17" s="62"/>
      <c r="AX17" s="63"/>
      <c r="AY17" s="62"/>
      <c r="AZ17" s="66"/>
      <c r="BA17" s="67"/>
      <c r="BB17" s="68"/>
      <c r="BC17" s="69"/>
      <c r="BD17" s="69"/>
      <c r="BE17" s="69"/>
      <c r="BF17" s="62"/>
      <c r="BG17" s="63"/>
      <c r="BH17" s="62"/>
      <c r="BI17" s="66"/>
      <c r="BJ17" s="67"/>
      <c r="BK17" s="68"/>
      <c r="BL17" s="69"/>
      <c r="BM17" s="69"/>
      <c r="BN17" s="69"/>
      <c r="BO17" s="64"/>
      <c r="BP17" s="65"/>
      <c r="BQ17" s="62"/>
      <c r="BR17" s="66"/>
      <c r="BS17" s="67"/>
      <c r="BT17" s="68"/>
      <c r="BU17" s="69"/>
      <c r="BV17" s="69"/>
      <c r="BW17" s="69"/>
      <c r="BX17" s="64"/>
      <c r="BY17" s="65"/>
      <c r="BZ17" s="62"/>
      <c r="CA17" s="66"/>
      <c r="CB17" s="67"/>
      <c r="CC17" s="68"/>
      <c r="CD17" s="69"/>
      <c r="CE17" s="69"/>
      <c r="CF17" s="69"/>
      <c r="CG17" s="64"/>
      <c r="CH17" s="65"/>
      <c r="CI17" s="62"/>
      <c r="CJ17" s="66"/>
      <c r="CK17" s="67"/>
      <c r="CL17" s="68"/>
      <c r="CM17" s="69"/>
      <c r="CN17" s="69"/>
      <c r="CO17" s="69"/>
      <c r="CP17" s="70"/>
      <c r="CQ17" s="67"/>
      <c r="CR17" s="67"/>
      <c r="CS17" s="67"/>
      <c r="CT17" s="71"/>
    </row>
    <row r="18" spans="1:99">
      <c r="A18" s="19">
        <f>AC18</f>
        <v>0.8052</v>
      </c>
      <c r="B18" s="39"/>
      <c r="C18" s="39"/>
      <c r="D18" s="39"/>
      <c r="E18" s="39"/>
      <c r="F18" s="39"/>
      <c r="G18" s="39"/>
      <c r="H18" s="40" t="s">
        <v>169</v>
      </c>
      <c r="I18" s="40"/>
      <c r="J18" s="40"/>
      <c r="K18" s="184">
        <f>SUM(K6:K17)</f>
        <v>500000</v>
      </c>
      <c r="L18" s="41">
        <f>SUM(L6:L17)</f>
        <v>653</v>
      </c>
      <c r="M18" s="41">
        <f>SUM(M6:M17)</f>
        <v>229</v>
      </c>
      <c r="N18" s="41">
        <f>SUM(N6:N17)</f>
        <v>578</v>
      </c>
      <c r="O18" s="41">
        <f>SUM(O6:O17)</f>
        <v>93</v>
      </c>
      <c r="P18" s="41">
        <f>SUM(P6:P17)</f>
        <v>1</v>
      </c>
      <c r="Q18" s="41">
        <f>SUM(Q6:Q17)</f>
        <v>94</v>
      </c>
      <c r="R18" s="42">
        <f>IFERROR(Q18/N18,"-")</f>
        <v>0.16262975778547</v>
      </c>
      <c r="S18" s="77">
        <f>SUM(S6:S17)</f>
        <v>11</v>
      </c>
      <c r="T18" s="77">
        <f>SUM(T6:T17)</f>
        <v>14</v>
      </c>
      <c r="U18" s="42">
        <f>IFERROR(S18/Q18,"-")</f>
        <v>0.11702127659574</v>
      </c>
      <c r="V18" s="43">
        <f>IFERROR(K18/Q18,"-")</f>
        <v>5319.1489361702</v>
      </c>
      <c r="W18" s="44">
        <f>SUM(W6:W17)</f>
        <v>5</v>
      </c>
      <c r="X18" s="42">
        <f>IFERROR(W18/Q18,"-")</f>
        <v>0.053191489361702</v>
      </c>
      <c r="Y18" s="184">
        <f>SUM(Y6:Y17)</f>
        <v>402600</v>
      </c>
      <c r="Z18" s="184">
        <f>IFERROR(Y18/Q18,"-")</f>
        <v>4282.9787234043</v>
      </c>
      <c r="AA18" s="184">
        <f>IFERROR(Y18/W18,"-")</f>
        <v>80520</v>
      </c>
      <c r="AB18" s="184">
        <f>Y18-K18</f>
        <v>-97400</v>
      </c>
      <c r="AC18" s="46">
        <f>Y18/K18</f>
        <v>0.8052</v>
      </c>
      <c r="AD18" s="59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  <mergeCell ref="A12:A13"/>
    <mergeCell ref="K12:K13"/>
    <mergeCell ref="V12:V13"/>
    <mergeCell ref="AB12:AB13"/>
    <mergeCell ref="AC12:AC13"/>
    <mergeCell ref="A14:A15"/>
    <mergeCell ref="K14:K15"/>
    <mergeCell ref="V14:V15"/>
    <mergeCell ref="AB14:AB15"/>
    <mergeCell ref="AC14:AC15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170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171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172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173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174</v>
      </c>
      <c r="C6" s="189" t="s">
        <v>175</v>
      </c>
      <c r="D6" s="189"/>
      <c r="E6" s="189" t="s">
        <v>176</v>
      </c>
      <c r="F6" s="89" t="s">
        <v>177</v>
      </c>
      <c r="G6" s="89" t="s">
        <v>178</v>
      </c>
      <c r="H6" s="181">
        <v>0</v>
      </c>
      <c r="I6" s="84">
        <v>1500</v>
      </c>
      <c r="J6" s="80">
        <v>0</v>
      </c>
      <c r="K6" s="80">
        <v>0</v>
      </c>
      <c r="L6" s="80">
        <v>1</v>
      </c>
      <c r="M6" s="93">
        <v>0</v>
      </c>
      <c r="N6" s="144">
        <v>0</v>
      </c>
      <c r="O6" s="81">
        <f>IFERROR(M6/L6,"-")</f>
        <v>0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179</v>
      </c>
      <c r="C7" s="189" t="s">
        <v>175</v>
      </c>
      <c r="D7" s="189"/>
      <c r="E7" s="189" t="s">
        <v>176</v>
      </c>
      <c r="F7" s="89" t="s">
        <v>180</v>
      </c>
      <c r="G7" s="89" t="s">
        <v>178</v>
      </c>
      <c r="H7" s="181">
        <v>0</v>
      </c>
      <c r="I7" s="84">
        <v>1500</v>
      </c>
      <c r="J7" s="80">
        <v>0</v>
      </c>
      <c r="K7" s="80">
        <v>0</v>
      </c>
      <c r="L7" s="80">
        <v>0</v>
      </c>
      <c r="M7" s="93">
        <v>0</v>
      </c>
      <c r="N7" s="144">
        <v>0</v>
      </c>
      <c r="O7" s="81" t="str">
        <f>IFERROR(M7/L7,"-")</f>
        <v>-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181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1</v>
      </c>
      <c r="M10" s="41">
        <f>SUM(M6:M9)</f>
        <v>0</v>
      </c>
      <c r="N10" s="41">
        <f>SUM(N6:N9)</f>
        <v>0</v>
      </c>
      <c r="O10" s="42">
        <f>IFERROR(M10/L10,"-")</f>
        <v>0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5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182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171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183</v>
      </c>
      <c r="C6" s="189" t="s">
        <v>184</v>
      </c>
      <c r="D6" s="189" t="s">
        <v>185</v>
      </c>
      <c r="E6" s="189" t="s">
        <v>186</v>
      </c>
      <c r="F6" s="89" t="s">
        <v>187</v>
      </c>
      <c r="G6" s="89" t="s">
        <v>178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5.5184961372809</v>
      </c>
      <c r="B7" s="189" t="s">
        <v>188</v>
      </c>
      <c r="C7" s="189" t="s">
        <v>184</v>
      </c>
      <c r="D7" s="189" t="s">
        <v>185</v>
      </c>
      <c r="E7" s="189" t="s">
        <v>186</v>
      </c>
      <c r="F7" s="89" t="s">
        <v>189</v>
      </c>
      <c r="G7" s="89" t="s">
        <v>178</v>
      </c>
      <c r="H7" s="181">
        <v>3068046</v>
      </c>
      <c r="I7" s="80">
        <v>5958</v>
      </c>
      <c r="J7" s="80">
        <v>0</v>
      </c>
      <c r="K7" s="80">
        <v>177817</v>
      </c>
      <c r="L7" s="93">
        <v>1181</v>
      </c>
      <c r="M7" s="81">
        <f>IFERROR(L7/K7,"-")</f>
        <v>0.0066416596838323</v>
      </c>
      <c r="N7" s="80">
        <v>39</v>
      </c>
      <c r="O7" s="80">
        <v>249</v>
      </c>
      <c r="P7" s="81">
        <f>IFERROR(N7/(L7),"-")</f>
        <v>0.033022861981372</v>
      </c>
      <c r="Q7" s="82">
        <f>IFERROR(H7/SUM(L7:L7),"-")</f>
        <v>2597.8374259102</v>
      </c>
      <c r="R7" s="83">
        <v>111</v>
      </c>
      <c r="S7" s="81">
        <f>IF(L7=0,"-",R7/L7)</f>
        <v>0.093988145639289</v>
      </c>
      <c r="T7" s="186">
        <v>16931000</v>
      </c>
      <c r="U7" s="187">
        <f>IFERROR(T7/L7,"-")</f>
        <v>14336.155800169</v>
      </c>
      <c r="V7" s="187">
        <f>IFERROR(T7/R7,"-")</f>
        <v>152531.53153153</v>
      </c>
      <c r="W7" s="181">
        <f>SUM(T7:T7)-SUM(H7:H7)</f>
        <v>13862954</v>
      </c>
      <c r="X7" s="85">
        <f>SUM(T7:T7)/SUM(H7:H7)</f>
        <v>5.5184961372809</v>
      </c>
      <c r="Y7" s="78"/>
      <c r="Z7" s="94"/>
      <c r="AA7" s="95">
        <f>IF(L7=0,"",IF(Z7=0,"",(Z7/L7)))</f>
        <v>0</v>
      </c>
      <c r="AB7" s="94"/>
      <c r="AC7" s="96" t="str">
        <f>IFERROR(AB7/Z7,"-")</f>
        <v>-</v>
      </c>
      <c r="AD7" s="97"/>
      <c r="AE7" s="98" t="str">
        <f>IFERROR(AD7/Z7,"-")</f>
        <v>-</v>
      </c>
      <c r="AF7" s="99"/>
      <c r="AG7" s="99"/>
      <c r="AH7" s="99"/>
      <c r="AI7" s="100">
        <v>2</v>
      </c>
      <c r="AJ7" s="101">
        <f>IF(L7=0,"",IF(AI7=0,"",(AI7/L7)))</f>
        <v>0.0016934801016088</v>
      </c>
      <c r="AK7" s="100"/>
      <c r="AL7" s="102">
        <f>IFERROR(AK7/AI7,"-")</f>
        <v>0</v>
      </c>
      <c r="AM7" s="103"/>
      <c r="AN7" s="104">
        <f>IFERROR(AM7/AI7,"-")</f>
        <v>0</v>
      </c>
      <c r="AO7" s="105"/>
      <c r="AP7" s="105"/>
      <c r="AQ7" s="105"/>
      <c r="AR7" s="106">
        <v>9</v>
      </c>
      <c r="AS7" s="107">
        <f>IF(L7=0,"",IF(AR7=0,"",(AR7/L7)))</f>
        <v>0.0076206604572396</v>
      </c>
      <c r="AT7" s="106"/>
      <c r="AU7" s="108">
        <f>IFERROR(AT7/AR7,"-")</f>
        <v>0</v>
      </c>
      <c r="AV7" s="109"/>
      <c r="AW7" s="110">
        <f>IFERROR(AV7/AR7,"-")</f>
        <v>0</v>
      </c>
      <c r="AX7" s="111"/>
      <c r="AY7" s="111"/>
      <c r="AZ7" s="111"/>
      <c r="BA7" s="112">
        <v>42</v>
      </c>
      <c r="BB7" s="113">
        <f>IF(L7=0,"",IF(BA7=0,"",(BA7/L7)))</f>
        <v>0.035563082133785</v>
      </c>
      <c r="BC7" s="112">
        <v>3</v>
      </c>
      <c r="BD7" s="114">
        <f>IFERROR(BC7/BA7,"-")</f>
        <v>0.071428571428571</v>
      </c>
      <c r="BE7" s="115">
        <v>8653200</v>
      </c>
      <c r="BF7" s="116">
        <f>IFERROR(BE7/BA7,"-")</f>
        <v>206028.57142857</v>
      </c>
      <c r="BG7" s="117">
        <v>2</v>
      </c>
      <c r="BH7" s="117"/>
      <c r="BI7" s="117">
        <v>1</v>
      </c>
      <c r="BJ7" s="119">
        <v>464</v>
      </c>
      <c r="BK7" s="120">
        <f>IF(L7=0,"",IF(BJ7=0,"",(BJ7/L7)))</f>
        <v>0.39288738357324</v>
      </c>
      <c r="BL7" s="121">
        <v>38</v>
      </c>
      <c r="BM7" s="122">
        <f>IFERROR(BL7/BJ7,"-")</f>
        <v>0.081896551724138</v>
      </c>
      <c r="BN7" s="123">
        <v>579700</v>
      </c>
      <c r="BO7" s="124">
        <f>IFERROR(BN7/BJ7,"-")</f>
        <v>1249.3534482759</v>
      </c>
      <c r="BP7" s="125">
        <v>17</v>
      </c>
      <c r="BQ7" s="125">
        <v>3</v>
      </c>
      <c r="BR7" s="125">
        <v>18</v>
      </c>
      <c r="BS7" s="126">
        <v>484</v>
      </c>
      <c r="BT7" s="127">
        <f>IF(L7=0,"",IF(BS7=0,"",(BS7/L7)))</f>
        <v>0.40982218458933</v>
      </c>
      <c r="BU7" s="128">
        <v>51</v>
      </c>
      <c r="BV7" s="129">
        <f>IFERROR(BU7/BS7,"-")</f>
        <v>0.10537190082645</v>
      </c>
      <c r="BW7" s="130">
        <v>3832800</v>
      </c>
      <c r="BX7" s="131">
        <f>IFERROR(BW7/BS7,"-")</f>
        <v>7919.0082644628</v>
      </c>
      <c r="BY7" s="132">
        <v>30</v>
      </c>
      <c r="BZ7" s="132">
        <v>4</v>
      </c>
      <c r="CA7" s="132">
        <v>17</v>
      </c>
      <c r="CB7" s="133">
        <v>180</v>
      </c>
      <c r="CC7" s="134">
        <f>IF(L7=0,"",IF(CB7=0,"",(CB7/L7)))</f>
        <v>0.15241320914479</v>
      </c>
      <c r="CD7" s="135">
        <v>19</v>
      </c>
      <c r="CE7" s="136">
        <f>IFERROR(CD7/CB7,"-")</f>
        <v>0.10555555555556</v>
      </c>
      <c r="CF7" s="137">
        <v>3865300</v>
      </c>
      <c r="CG7" s="138">
        <f>IFERROR(CF7/CB7,"-")</f>
        <v>21473.888888889</v>
      </c>
      <c r="CH7" s="139">
        <v>4</v>
      </c>
      <c r="CI7" s="139">
        <v>1</v>
      </c>
      <c r="CJ7" s="139">
        <v>14</v>
      </c>
      <c r="CK7" s="140">
        <v>111</v>
      </c>
      <c r="CL7" s="141">
        <v>16931000</v>
      </c>
      <c r="CM7" s="141">
        <v>8650000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0.51891510744143</v>
      </c>
      <c r="B8" s="189" t="s">
        <v>190</v>
      </c>
      <c r="C8" s="189" t="s">
        <v>184</v>
      </c>
      <c r="D8" s="189" t="s">
        <v>185</v>
      </c>
      <c r="E8" s="189" t="s">
        <v>186</v>
      </c>
      <c r="F8" s="89" t="s">
        <v>191</v>
      </c>
      <c r="G8" s="89" t="s">
        <v>178</v>
      </c>
      <c r="H8" s="181">
        <v>1724521</v>
      </c>
      <c r="I8" s="80">
        <v>2209</v>
      </c>
      <c r="J8" s="80">
        <v>0</v>
      </c>
      <c r="K8" s="80">
        <v>35909</v>
      </c>
      <c r="L8" s="93">
        <v>975</v>
      </c>
      <c r="M8" s="81">
        <f>IFERROR(L8/K8,"-")</f>
        <v>0.027151967473335</v>
      </c>
      <c r="N8" s="80">
        <v>14</v>
      </c>
      <c r="O8" s="80">
        <v>312</v>
      </c>
      <c r="P8" s="81">
        <f>IFERROR(N8/(L8),"-")</f>
        <v>0.014358974358974</v>
      </c>
      <c r="Q8" s="82">
        <f>IFERROR(H8/SUM(L8:L8),"-")</f>
        <v>1768.7394871795</v>
      </c>
      <c r="R8" s="83">
        <v>90</v>
      </c>
      <c r="S8" s="81">
        <f>IF(L8=0,"-",R8/L8)</f>
        <v>0.092307692307692</v>
      </c>
      <c r="T8" s="186">
        <v>894880</v>
      </c>
      <c r="U8" s="187">
        <f>IFERROR(T8/L8,"-")</f>
        <v>917.82564102564</v>
      </c>
      <c r="V8" s="187">
        <f>IFERROR(T8/R8,"-")</f>
        <v>9943.1111111111</v>
      </c>
      <c r="W8" s="181">
        <f>SUM(T8:T8)-SUM(H8:H8)</f>
        <v>-829641</v>
      </c>
      <c r="X8" s="85">
        <f>SUM(T8:T8)/SUM(H8:H8)</f>
        <v>0.51891510744143</v>
      </c>
      <c r="Y8" s="78"/>
      <c r="Z8" s="94">
        <v>77</v>
      </c>
      <c r="AA8" s="95">
        <f>IF(L8=0,"",IF(Z8=0,"",(Z8/L8)))</f>
        <v>0.078974358974359</v>
      </c>
      <c r="AB8" s="94"/>
      <c r="AC8" s="96">
        <f>IFERROR(AB8/Z8,"-")</f>
        <v>0</v>
      </c>
      <c r="AD8" s="97"/>
      <c r="AE8" s="98">
        <f>IFERROR(AD8/Z8,"-")</f>
        <v>0</v>
      </c>
      <c r="AF8" s="99"/>
      <c r="AG8" s="99"/>
      <c r="AH8" s="99"/>
      <c r="AI8" s="100">
        <v>158</v>
      </c>
      <c r="AJ8" s="101">
        <f>IF(L8=0,"",IF(AI8=0,"",(AI8/L8)))</f>
        <v>0.16205128205128</v>
      </c>
      <c r="AK8" s="100">
        <v>13</v>
      </c>
      <c r="AL8" s="102">
        <f>IFERROR(AK8/AI8,"-")</f>
        <v>0.082278481012658</v>
      </c>
      <c r="AM8" s="103">
        <v>104200</v>
      </c>
      <c r="AN8" s="104">
        <f>IFERROR(AM8/AI8,"-")</f>
        <v>659.49367088608</v>
      </c>
      <c r="AO8" s="105">
        <v>7</v>
      </c>
      <c r="AP8" s="105">
        <v>2</v>
      </c>
      <c r="AQ8" s="105">
        <v>4</v>
      </c>
      <c r="AR8" s="106">
        <v>113</v>
      </c>
      <c r="AS8" s="107">
        <f>IF(L8=0,"",IF(AR8=0,"",(AR8/L8)))</f>
        <v>0.11589743589744</v>
      </c>
      <c r="AT8" s="106">
        <v>10</v>
      </c>
      <c r="AU8" s="108">
        <f>IFERROR(AT8/AR8,"-")</f>
        <v>0.088495575221239</v>
      </c>
      <c r="AV8" s="109">
        <v>55900</v>
      </c>
      <c r="AW8" s="110">
        <f>IFERROR(AV8/AR8,"-")</f>
        <v>494.69026548673</v>
      </c>
      <c r="AX8" s="111">
        <v>6</v>
      </c>
      <c r="AY8" s="111">
        <v>1</v>
      </c>
      <c r="AZ8" s="111">
        <v>3</v>
      </c>
      <c r="BA8" s="112">
        <v>224</v>
      </c>
      <c r="BB8" s="113">
        <f>IF(L8=0,"",IF(BA8=0,"",(BA8/L8)))</f>
        <v>0.22974358974359</v>
      </c>
      <c r="BC8" s="112">
        <v>19</v>
      </c>
      <c r="BD8" s="114">
        <f>IFERROR(BC8/BA8,"-")</f>
        <v>0.084821428571429</v>
      </c>
      <c r="BE8" s="115">
        <v>157480</v>
      </c>
      <c r="BF8" s="116">
        <f>IFERROR(BE8/BA8,"-")</f>
        <v>703.03571428571</v>
      </c>
      <c r="BG8" s="117">
        <v>9</v>
      </c>
      <c r="BH8" s="117">
        <v>6</v>
      </c>
      <c r="BI8" s="117">
        <v>4</v>
      </c>
      <c r="BJ8" s="119">
        <v>266</v>
      </c>
      <c r="BK8" s="120">
        <f>IF(L8=0,"",IF(BJ8=0,"",(BJ8/L8)))</f>
        <v>0.27282051282051</v>
      </c>
      <c r="BL8" s="121">
        <v>30</v>
      </c>
      <c r="BM8" s="122">
        <f>IFERROR(BL8/BJ8,"-")</f>
        <v>0.11278195488722</v>
      </c>
      <c r="BN8" s="123">
        <v>230300</v>
      </c>
      <c r="BO8" s="124">
        <f>IFERROR(BN8/BJ8,"-")</f>
        <v>865.78947368421</v>
      </c>
      <c r="BP8" s="125">
        <v>18</v>
      </c>
      <c r="BQ8" s="125">
        <v>6</v>
      </c>
      <c r="BR8" s="125">
        <v>6</v>
      </c>
      <c r="BS8" s="126">
        <v>112</v>
      </c>
      <c r="BT8" s="127">
        <f>IF(L8=0,"",IF(BS8=0,"",(BS8/L8)))</f>
        <v>0.11487179487179</v>
      </c>
      <c r="BU8" s="128">
        <v>14</v>
      </c>
      <c r="BV8" s="129">
        <f>IFERROR(BU8/BS8,"-")</f>
        <v>0.125</v>
      </c>
      <c r="BW8" s="130">
        <v>296000</v>
      </c>
      <c r="BX8" s="131">
        <f>IFERROR(BW8/BS8,"-")</f>
        <v>2642.8571428571</v>
      </c>
      <c r="BY8" s="132">
        <v>9</v>
      </c>
      <c r="BZ8" s="132">
        <v>1</v>
      </c>
      <c r="CA8" s="132">
        <v>4</v>
      </c>
      <c r="CB8" s="133">
        <v>25</v>
      </c>
      <c r="CC8" s="134">
        <f>IF(L8=0,"",IF(CB8=0,"",(CB8/L8)))</f>
        <v>0.025641025641026</v>
      </c>
      <c r="CD8" s="135">
        <v>4</v>
      </c>
      <c r="CE8" s="136">
        <f>IFERROR(CD8/CB8,"-")</f>
        <v>0.16</v>
      </c>
      <c r="CF8" s="137">
        <v>51000</v>
      </c>
      <c r="CG8" s="138">
        <f>IFERROR(CF8/CB8,"-")</f>
        <v>2040</v>
      </c>
      <c r="CH8" s="139">
        <v>2</v>
      </c>
      <c r="CI8" s="139"/>
      <c r="CJ8" s="139">
        <v>2</v>
      </c>
      <c r="CK8" s="140">
        <v>90</v>
      </c>
      <c r="CL8" s="141">
        <v>894880</v>
      </c>
      <c r="CM8" s="141">
        <v>143000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192</v>
      </c>
      <c r="C9" s="189" t="s">
        <v>184</v>
      </c>
      <c r="D9" s="189" t="s">
        <v>185</v>
      </c>
      <c r="E9" s="189" t="s">
        <v>186</v>
      </c>
      <c r="F9" s="89" t="s">
        <v>193</v>
      </c>
      <c r="G9" s="89" t="s">
        <v>178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>
        <f>X10</f>
        <v>4.5068238878494</v>
      </c>
      <c r="B10" s="189" t="s">
        <v>194</v>
      </c>
      <c r="C10" s="189" t="s">
        <v>184</v>
      </c>
      <c r="D10" s="189" t="s">
        <v>185</v>
      </c>
      <c r="E10" s="189" t="s">
        <v>186</v>
      </c>
      <c r="F10" s="89" t="s">
        <v>195</v>
      </c>
      <c r="G10" s="89" t="s">
        <v>178</v>
      </c>
      <c r="H10" s="181">
        <v>1072629</v>
      </c>
      <c r="I10" s="80">
        <v>1068</v>
      </c>
      <c r="J10" s="80">
        <v>0</v>
      </c>
      <c r="K10" s="80">
        <v>90725</v>
      </c>
      <c r="L10" s="93">
        <v>221</v>
      </c>
      <c r="M10" s="81">
        <f>IFERROR(L10/K10,"-")</f>
        <v>0.0024359327638468</v>
      </c>
      <c r="N10" s="80">
        <v>18</v>
      </c>
      <c r="O10" s="80">
        <v>44</v>
      </c>
      <c r="P10" s="81">
        <f>IFERROR(N10/(L10),"-")</f>
        <v>0.081447963800905</v>
      </c>
      <c r="Q10" s="82">
        <f>IFERROR(H10/SUM(L10:L10),"-")</f>
        <v>4853.5248868778</v>
      </c>
      <c r="R10" s="83">
        <v>32</v>
      </c>
      <c r="S10" s="81">
        <f>IF(L10=0,"-",R10/L10)</f>
        <v>0.1447963800905</v>
      </c>
      <c r="T10" s="186">
        <v>4834150</v>
      </c>
      <c r="U10" s="187">
        <f>IFERROR(T10/L10,"-")</f>
        <v>21873.981900452</v>
      </c>
      <c r="V10" s="187">
        <f>IFERROR(T10/R10,"-")</f>
        <v>151067.1875</v>
      </c>
      <c r="W10" s="181">
        <f>SUM(T10:T10)-SUM(H10:H10)</f>
        <v>3761521</v>
      </c>
      <c r="X10" s="85">
        <f>SUM(T10:T10)/SUM(H10:H10)</f>
        <v>4.5068238878494</v>
      </c>
      <c r="Y10" s="78"/>
      <c r="Z10" s="94"/>
      <c r="AA10" s="95">
        <f>IF(L10=0,"",IF(Z10=0,"",(Z10/L10)))</f>
        <v>0</v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>
        <f>IF(L10=0,"",IF(AI10=0,"",(AI10/L10)))</f>
        <v>0</v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/>
      <c r="AS10" s="107">
        <f>IF(L10=0,"",IF(AR10=0,"",(AR10/L10)))</f>
        <v>0</v>
      </c>
      <c r="AT10" s="106"/>
      <c r="AU10" s="108" t="str">
        <f>IFERROR(AT10/AR10,"-")</f>
        <v>-</v>
      </c>
      <c r="AV10" s="109"/>
      <c r="AW10" s="110" t="str">
        <f>IFERROR(AV10/AR10,"-")</f>
        <v>-</v>
      </c>
      <c r="AX10" s="111"/>
      <c r="AY10" s="111"/>
      <c r="AZ10" s="111"/>
      <c r="BA10" s="112">
        <v>23</v>
      </c>
      <c r="BB10" s="113">
        <f>IF(L10=0,"",IF(BA10=0,"",(BA10/L10)))</f>
        <v>0.10407239819005</v>
      </c>
      <c r="BC10" s="112">
        <v>6</v>
      </c>
      <c r="BD10" s="114">
        <f>IFERROR(BC10/BA10,"-")</f>
        <v>0.26086956521739</v>
      </c>
      <c r="BE10" s="115">
        <v>20150</v>
      </c>
      <c r="BF10" s="116">
        <f>IFERROR(BE10/BA10,"-")</f>
        <v>876.08695652174</v>
      </c>
      <c r="BG10" s="117">
        <v>5</v>
      </c>
      <c r="BH10" s="117">
        <v>1</v>
      </c>
      <c r="BI10" s="117"/>
      <c r="BJ10" s="119">
        <v>52</v>
      </c>
      <c r="BK10" s="120">
        <f>IF(L10=0,"",IF(BJ10=0,"",(BJ10/L10)))</f>
        <v>0.23529411764706</v>
      </c>
      <c r="BL10" s="121">
        <v>4</v>
      </c>
      <c r="BM10" s="122">
        <f>IFERROR(BL10/BJ10,"-")</f>
        <v>0.076923076923077</v>
      </c>
      <c r="BN10" s="123">
        <v>656000</v>
      </c>
      <c r="BO10" s="124">
        <f>IFERROR(BN10/BJ10,"-")</f>
        <v>12615.384615385</v>
      </c>
      <c r="BP10" s="125"/>
      <c r="BQ10" s="125"/>
      <c r="BR10" s="125">
        <v>4</v>
      </c>
      <c r="BS10" s="126">
        <v>95</v>
      </c>
      <c r="BT10" s="127">
        <f>IF(L10=0,"",IF(BS10=0,"",(BS10/L10)))</f>
        <v>0.42986425339367</v>
      </c>
      <c r="BU10" s="128">
        <v>12</v>
      </c>
      <c r="BV10" s="129">
        <f>IFERROR(BU10/BS10,"-")</f>
        <v>0.12631578947368</v>
      </c>
      <c r="BW10" s="130">
        <v>1694000</v>
      </c>
      <c r="BX10" s="131">
        <f>IFERROR(BW10/BS10,"-")</f>
        <v>17831.578947368</v>
      </c>
      <c r="BY10" s="132">
        <v>3</v>
      </c>
      <c r="BZ10" s="132">
        <v>2</v>
      </c>
      <c r="CA10" s="132">
        <v>7</v>
      </c>
      <c r="CB10" s="133">
        <v>51</v>
      </c>
      <c r="CC10" s="134">
        <f>IF(L10=0,"",IF(CB10=0,"",(CB10/L10)))</f>
        <v>0.23076923076923</v>
      </c>
      <c r="CD10" s="135">
        <v>10</v>
      </c>
      <c r="CE10" s="136">
        <f>IFERROR(CD10/CB10,"-")</f>
        <v>0.19607843137255</v>
      </c>
      <c r="CF10" s="137">
        <v>2464000</v>
      </c>
      <c r="CG10" s="138">
        <f>IFERROR(CF10/CB10,"-")</f>
        <v>48313.725490196</v>
      </c>
      <c r="CH10" s="139">
        <v>2</v>
      </c>
      <c r="CI10" s="139">
        <v>1</v>
      </c>
      <c r="CJ10" s="139">
        <v>7</v>
      </c>
      <c r="CK10" s="140">
        <v>32</v>
      </c>
      <c r="CL10" s="141">
        <v>4834150</v>
      </c>
      <c r="CM10" s="141">
        <v>1070000</v>
      </c>
      <c r="CN10" s="141"/>
      <c r="CO10" s="142" t="str">
        <f>IF(AND(CM10=0,CN10=0),"",IF(AND(CM10&lt;=100000,CN10&lt;=100000),"",IF(CM10/CL10&gt;0.7,"男高",IF(CN10/CL10&gt;0.7,"女高",""))))</f>
        <v/>
      </c>
    </row>
    <row r="11" spans="1:95">
      <c r="A11" s="79">
        <f>X11</f>
        <v>0.86892393733306</v>
      </c>
      <c r="B11" s="189" t="s">
        <v>196</v>
      </c>
      <c r="C11" s="189" t="s">
        <v>184</v>
      </c>
      <c r="D11" s="189" t="s">
        <v>185</v>
      </c>
      <c r="E11" s="189" t="s">
        <v>186</v>
      </c>
      <c r="F11" s="89" t="s">
        <v>197</v>
      </c>
      <c r="G11" s="89" t="s">
        <v>178</v>
      </c>
      <c r="H11" s="181">
        <v>1237335</v>
      </c>
      <c r="I11" s="80">
        <v>865</v>
      </c>
      <c r="J11" s="80">
        <v>0</v>
      </c>
      <c r="K11" s="80">
        <v>7196</v>
      </c>
      <c r="L11" s="93">
        <v>368</v>
      </c>
      <c r="M11" s="81">
        <f>IFERROR(L11/K11,"-")</f>
        <v>0.051139521956643</v>
      </c>
      <c r="N11" s="80">
        <v>11</v>
      </c>
      <c r="O11" s="80">
        <v>79</v>
      </c>
      <c r="P11" s="81">
        <f>IFERROR(N11/(L11),"-")</f>
        <v>0.029891304347826</v>
      </c>
      <c r="Q11" s="82">
        <f>IFERROR(H11/SUM(L11:L11),"-")</f>
        <v>3362.3233695652</v>
      </c>
      <c r="R11" s="83">
        <v>31</v>
      </c>
      <c r="S11" s="81">
        <f>IF(L11=0,"-",R11/L11)</f>
        <v>0.084239130434783</v>
      </c>
      <c r="T11" s="186">
        <v>1075150</v>
      </c>
      <c r="U11" s="187">
        <f>IFERROR(T11/L11,"-")</f>
        <v>2921.6032608696</v>
      </c>
      <c r="V11" s="187">
        <f>IFERROR(T11/R11,"-")</f>
        <v>34682.258064516</v>
      </c>
      <c r="W11" s="181">
        <f>SUM(T11:T11)-SUM(H11:H11)</f>
        <v>-162185</v>
      </c>
      <c r="X11" s="85">
        <f>SUM(T11:T11)/SUM(H11:H11)</f>
        <v>0.86892393733306</v>
      </c>
      <c r="Y11" s="78"/>
      <c r="Z11" s="94">
        <v>18</v>
      </c>
      <c r="AA11" s="95">
        <f>IF(L11=0,"",IF(Z11=0,"",(Z11/L11)))</f>
        <v>0.048913043478261</v>
      </c>
      <c r="AB11" s="94"/>
      <c r="AC11" s="96">
        <f>IFERROR(AB11/Z11,"-")</f>
        <v>0</v>
      </c>
      <c r="AD11" s="97"/>
      <c r="AE11" s="98">
        <f>IFERROR(AD11/Z11,"-")</f>
        <v>0</v>
      </c>
      <c r="AF11" s="99"/>
      <c r="AG11" s="99"/>
      <c r="AH11" s="99"/>
      <c r="AI11" s="100">
        <v>28</v>
      </c>
      <c r="AJ11" s="101">
        <f>IF(L11=0,"",IF(AI11=0,"",(AI11/L11)))</f>
        <v>0.076086956521739</v>
      </c>
      <c r="AK11" s="100"/>
      <c r="AL11" s="102">
        <f>IFERROR(AK11/AI11,"-")</f>
        <v>0</v>
      </c>
      <c r="AM11" s="103"/>
      <c r="AN11" s="104">
        <f>IFERROR(AM11/AI11,"-")</f>
        <v>0</v>
      </c>
      <c r="AO11" s="105"/>
      <c r="AP11" s="105"/>
      <c r="AQ11" s="105"/>
      <c r="AR11" s="106">
        <v>14</v>
      </c>
      <c r="AS11" s="107">
        <f>IF(L11=0,"",IF(AR11=0,"",(AR11/L11)))</f>
        <v>0.03804347826087</v>
      </c>
      <c r="AT11" s="106"/>
      <c r="AU11" s="108">
        <f>IFERROR(AT11/AR11,"-")</f>
        <v>0</v>
      </c>
      <c r="AV11" s="109"/>
      <c r="AW11" s="110">
        <f>IFERROR(AV11/AR11,"-")</f>
        <v>0</v>
      </c>
      <c r="AX11" s="111"/>
      <c r="AY11" s="111"/>
      <c r="AZ11" s="111"/>
      <c r="BA11" s="112">
        <v>67</v>
      </c>
      <c r="BB11" s="113">
        <f>IF(L11=0,"",IF(BA11=0,"",(BA11/L11)))</f>
        <v>0.1820652173913</v>
      </c>
      <c r="BC11" s="112">
        <v>3</v>
      </c>
      <c r="BD11" s="114">
        <f>IFERROR(BC11/BA11,"-")</f>
        <v>0.044776119402985</v>
      </c>
      <c r="BE11" s="115">
        <v>16000</v>
      </c>
      <c r="BF11" s="116">
        <f>IFERROR(BE11/BA11,"-")</f>
        <v>238.80597014925</v>
      </c>
      <c r="BG11" s="117">
        <v>3</v>
      </c>
      <c r="BH11" s="117"/>
      <c r="BI11" s="117"/>
      <c r="BJ11" s="119">
        <v>120</v>
      </c>
      <c r="BK11" s="120">
        <f>IF(L11=0,"",IF(BJ11=0,"",(BJ11/L11)))</f>
        <v>0.32608695652174</v>
      </c>
      <c r="BL11" s="121">
        <v>7</v>
      </c>
      <c r="BM11" s="122">
        <f>IFERROR(BL11/BJ11,"-")</f>
        <v>0.058333333333333</v>
      </c>
      <c r="BN11" s="123">
        <v>55000</v>
      </c>
      <c r="BO11" s="124">
        <f>IFERROR(BN11/BJ11,"-")</f>
        <v>458.33333333333</v>
      </c>
      <c r="BP11" s="125">
        <v>4</v>
      </c>
      <c r="BQ11" s="125">
        <v>1</v>
      </c>
      <c r="BR11" s="125">
        <v>2</v>
      </c>
      <c r="BS11" s="126">
        <v>86</v>
      </c>
      <c r="BT11" s="127">
        <f>IF(L11=0,"",IF(BS11=0,"",(BS11/L11)))</f>
        <v>0.23369565217391</v>
      </c>
      <c r="BU11" s="128">
        <v>13</v>
      </c>
      <c r="BV11" s="129">
        <f>IFERROR(BU11/BS11,"-")</f>
        <v>0.15116279069767</v>
      </c>
      <c r="BW11" s="130">
        <v>143900</v>
      </c>
      <c r="BX11" s="131">
        <f>IFERROR(BW11/BS11,"-")</f>
        <v>1673.2558139535</v>
      </c>
      <c r="BY11" s="132">
        <v>10</v>
      </c>
      <c r="BZ11" s="132"/>
      <c r="CA11" s="132">
        <v>3</v>
      </c>
      <c r="CB11" s="133">
        <v>35</v>
      </c>
      <c r="CC11" s="134">
        <f>IF(L11=0,"",IF(CB11=0,"",(CB11/L11)))</f>
        <v>0.095108695652174</v>
      </c>
      <c r="CD11" s="135">
        <v>8</v>
      </c>
      <c r="CE11" s="136">
        <f>IFERROR(CD11/CB11,"-")</f>
        <v>0.22857142857143</v>
      </c>
      <c r="CF11" s="137">
        <v>860250</v>
      </c>
      <c r="CG11" s="138">
        <f>IFERROR(CF11/CB11,"-")</f>
        <v>24578.571428571</v>
      </c>
      <c r="CH11" s="139">
        <v>3</v>
      </c>
      <c r="CI11" s="139"/>
      <c r="CJ11" s="139">
        <v>5</v>
      </c>
      <c r="CK11" s="140">
        <v>31</v>
      </c>
      <c r="CL11" s="141">
        <v>1075150</v>
      </c>
      <c r="CM11" s="141">
        <v>403250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>
        <f>X12</f>
        <v>2.8681791573386</v>
      </c>
      <c r="B12" s="189" t="s">
        <v>198</v>
      </c>
      <c r="C12" s="189" t="s">
        <v>184</v>
      </c>
      <c r="D12" s="189" t="s">
        <v>185</v>
      </c>
      <c r="E12" s="189" t="s">
        <v>186</v>
      </c>
      <c r="F12" s="89" t="s">
        <v>199</v>
      </c>
      <c r="G12" s="89" t="s">
        <v>178</v>
      </c>
      <c r="H12" s="181">
        <v>476609</v>
      </c>
      <c r="I12" s="80">
        <v>1080</v>
      </c>
      <c r="J12" s="80">
        <v>0</v>
      </c>
      <c r="K12" s="80">
        <v>51919</v>
      </c>
      <c r="L12" s="93">
        <v>141</v>
      </c>
      <c r="M12" s="81">
        <f>IFERROR(L12/K12,"-")</f>
        <v>0.0027157687936979</v>
      </c>
      <c r="N12" s="80">
        <v>7</v>
      </c>
      <c r="O12" s="80">
        <v>21</v>
      </c>
      <c r="P12" s="81">
        <f>IFERROR(N12/(L12),"-")</f>
        <v>0.049645390070922</v>
      </c>
      <c r="Q12" s="82">
        <f>IFERROR(H12/SUM(L12:L12),"-")</f>
        <v>3380.2056737589</v>
      </c>
      <c r="R12" s="83">
        <v>13</v>
      </c>
      <c r="S12" s="81">
        <f>IF(L12=0,"-",R12/L12)</f>
        <v>0.092198581560284</v>
      </c>
      <c r="T12" s="186">
        <v>1367000</v>
      </c>
      <c r="U12" s="187">
        <f>IFERROR(T12/L12,"-")</f>
        <v>9695.0354609929</v>
      </c>
      <c r="V12" s="187">
        <f>IFERROR(T12/R12,"-")</f>
        <v>105153.84615385</v>
      </c>
      <c r="W12" s="181">
        <f>SUM(T12:T12)-SUM(H12:H12)</f>
        <v>890391</v>
      </c>
      <c r="X12" s="85">
        <f>SUM(T12:T12)/SUM(H12:H12)</f>
        <v>2.8681791573386</v>
      </c>
      <c r="Y12" s="78"/>
      <c r="Z12" s="94"/>
      <c r="AA12" s="95">
        <f>IF(L12=0,"",IF(Z12=0,"",(Z12/L12)))</f>
        <v>0</v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>
        <f>IF(L12=0,"",IF(AI12=0,"",(AI12/L12)))</f>
        <v>0</v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>
        <v>1</v>
      </c>
      <c r="AS12" s="107">
        <f>IF(L12=0,"",IF(AR12=0,"",(AR12/L12)))</f>
        <v>0.0070921985815603</v>
      </c>
      <c r="AT12" s="106"/>
      <c r="AU12" s="108">
        <f>IFERROR(AT12/AR12,"-")</f>
        <v>0</v>
      </c>
      <c r="AV12" s="109"/>
      <c r="AW12" s="110">
        <f>IFERROR(AV12/AR12,"-")</f>
        <v>0</v>
      </c>
      <c r="AX12" s="111"/>
      <c r="AY12" s="111"/>
      <c r="AZ12" s="111"/>
      <c r="BA12" s="112">
        <v>2</v>
      </c>
      <c r="BB12" s="113">
        <f>IF(L12=0,"",IF(BA12=0,"",(BA12/L12)))</f>
        <v>0.014184397163121</v>
      </c>
      <c r="BC12" s="112"/>
      <c r="BD12" s="114">
        <f>IFERROR(BC12/BA12,"-")</f>
        <v>0</v>
      </c>
      <c r="BE12" s="115"/>
      <c r="BF12" s="116">
        <f>IFERROR(BE12/BA12,"-")</f>
        <v>0</v>
      </c>
      <c r="BG12" s="117"/>
      <c r="BH12" s="117"/>
      <c r="BI12" s="117"/>
      <c r="BJ12" s="119">
        <v>61</v>
      </c>
      <c r="BK12" s="120">
        <f>IF(L12=0,"",IF(BJ12=0,"",(BJ12/L12)))</f>
        <v>0.43262411347518</v>
      </c>
      <c r="BL12" s="121">
        <v>8</v>
      </c>
      <c r="BM12" s="122">
        <f>IFERROR(BL12/BJ12,"-")</f>
        <v>0.13114754098361</v>
      </c>
      <c r="BN12" s="123">
        <v>1302000</v>
      </c>
      <c r="BO12" s="124">
        <f>IFERROR(BN12/BJ12,"-")</f>
        <v>21344.262295082</v>
      </c>
      <c r="BP12" s="125">
        <v>2</v>
      </c>
      <c r="BQ12" s="125">
        <v>1</v>
      </c>
      <c r="BR12" s="125">
        <v>5</v>
      </c>
      <c r="BS12" s="126">
        <v>53</v>
      </c>
      <c r="BT12" s="127">
        <f>IF(L12=0,"",IF(BS12=0,"",(BS12/L12)))</f>
        <v>0.3758865248227</v>
      </c>
      <c r="BU12" s="128">
        <v>3</v>
      </c>
      <c r="BV12" s="129">
        <f>IFERROR(BU12/BS12,"-")</f>
        <v>0.056603773584906</v>
      </c>
      <c r="BW12" s="130">
        <v>32000</v>
      </c>
      <c r="BX12" s="131">
        <f>IFERROR(BW12/BS12,"-")</f>
        <v>603.77358490566</v>
      </c>
      <c r="BY12" s="132">
        <v>1</v>
      </c>
      <c r="BZ12" s="132">
        <v>1</v>
      </c>
      <c r="CA12" s="132">
        <v>1</v>
      </c>
      <c r="CB12" s="133">
        <v>24</v>
      </c>
      <c r="CC12" s="134">
        <f>IF(L12=0,"",IF(CB12=0,"",(CB12/L12)))</f>
        <v>0.17021276595745</v>
      </c>
      <c r="CD12" s="135">
        <v>2</v>
      </c>
      <c r="CE12" s="136">
        <f>IFERROR(CD12/CB12,"-")</f>
        <v>0.083333333333333</v>
      </c>
      <c r="CF12" s="137">
        <v>33000</v>
      </c>
      <c r="CG12" s="138">
        <f>IFERROR(CF12/CB12,"-")</f>
        <v>1375</v>
      </c>
      <c r="CH12" s="139">
        <v>1</v>
      </c>
      <c r="CI12" s="139"/>
      <c r="CJ12" s="139">
        <v>1</v>
      </c>
      <c r="CK12" s="140">
        <v>13</v>
      </c>
      <c r="CL12" s="141">
        <v>1367000</v>
      </c>
      <c r="CM12" s="141">
        <v>1105000</v>
      </c>
      <c r="CN12" s="141"/>
      <c r="CO12" s="142" t="str">
        <f>IF(AND(CM12=0,CN12=0),"",IF(AND(CM12&lt;=100000,CN12&lt;=100000),"",IF(CM12/CL12&gt;0.7,"男高",IF(CN12/CL12&gt;0.7,"女高",""))))</f>
        <v>男高</v>
      </c>
    </row>
    <row r="13" spans="1:95">
      <c r="A13" s="30"/>
      <c r="B13" s="86"/>
      <c r="C13" s="86"/>
      <c r="D13" s="87"/>
      <c r="E13" s="88"/>
      <c r="F13" s="89"/>
      <c r="G13" s="89"/>
      <c r="H13" s="182"/>
      <c r="I13" s="34"/>
      <c r="J13" s="34"/>
      <c r="K13" s="31"/>
      <c r="L13" s="31"/>
      <c r="M13" s="33"/>
      <c r="N13" s="33"/>
      <c r="O13" s="31"/>
      <c r="P13" s="33"/>
      <c r="Q13" s="25"/>
      <c r="R13" s="25"/>
      <c r="S13" s="25"/>
      <c r="T13" s="188"/>
      <c r="U13" s="188"/>
      <c r="V13" s="188"/>
      <c r="W13" s="188"/>
      <c r="X13" s="33"/>
      <c r="Y13" s="58"/>
      <c r="Z13" s="62"/>
      <c r="AA13" s="63"/>
      <c r="AB13" s="62"/>
      <c r="AC13" s="66"/>
      <c r="AD13" s="67"/>
      <c r="AE13" s="68"/>
      <c r="AF13" s="69"/>
      <c r="AG13" s="69"/>
      <c r="AH13" s="69"/>
      <c r="AI13" s="62"/>
      <c r="AJ13" s="63"/>
      <c r="AK13" s="62"/>
      <c r="AL13" s="66"/>
      <c r="AM13" s="67"/>
      <c r="AN13" s="68"/>
      <c r="AO13" s="69"/>
      <c r="AP13" s="69"/>
      <c r="AQ13" s="69"/>
      <c r="AR13" s="62"/>
      <c r="AS13" s="63"/>
      <c r="AT13" s="62"/>
      <c r="AU13" s="66"/>
      <c r="AV13" s="67"/>
      <c r="AW13" s="68"/>
      <c r="AX13" s="69"/>
      <c r="AY13" s="69"/>
      <c r="AZ13" s="69"/>
      <c r="BA13" s="62"/>
      <c r="BB13" s="63"/>
      <c r="BC13" s="62"/>
      <c r="BD13" s="66"/>
      <c r="BE13" s="67"/>
      <c r="BF13" s="68"/>
      <c r="BG13" s="69"/>
      <c r="BH13" s="69"/>
      <c r="BI13" s="69"/>
      <c r="BJ13" s="64"/>
      <c r="BK13" s="65"/>
      <c r="BL13" s="62"/>
      <c r="BM13" s="66"/>
      <c r="BN13" s="67"/>
      <c r="BO13" s="68"/>
      <c r="BP13" s="69"/>
      <c r="BQ13" s="69"/>
      <c r="BR13" s="69"/>
      <c r="BS13" s="64"/>
      <c r="BT13" s="65"/>
      <c r="BU13" s="62"/>
      <c r="BV13" s="66"/>
      <c r="BW13" s="67"/>
      <c r="BX13" s="68"/>
      <c r="BY13" s="69"/>
      <c r="BZ13" s="69"/>
      <c r="CA13" s="69"/>
      <c r="CB13" s="64"/>
      <c r="CC13" s="65"/>
      <c r="CD13" s="62"/>
      <c r="CE13" s="66"/>
      <c r="CF13" s="67"/>
      <c r="CG13" s="68"/>
      <c r="CH13" s="69"/>
      <c r="CI13" s="69"/>
      <c r="CJ13" s="69"/>
      <c r="CK13" s="70"/>
      <c r="CL13" s="67"/>
      <c r="CM13" s="67"/>
      <c r="CN13" s="67"/>
      <c r="CO13" s="71"/>
    </row>
    <row r="14" spans="1:95">
      <c r="A14" s="30"/>
      <c r="B14" s="37"/>
      <c r="C14" s="37"/>
      <c r="D14" s="31"/>
      <c r="E14" s="31"/>
      <c r="F14" s="36"/>
      <c r="G14" s="74"/>
      <c r="H14" s="183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60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19">
        <f>Z15</f>
        <v/>
      </c>
      <c r="B15" s="41"/>
      <c r="C15" s="41"/>
      <c r="D15" s="41"/>
      <c r="E15" s="41"/>
      <c r="F15" s="40" t="s">
        <v>200</v>
      </c>
      <c r="G15" s="40"/>
      <c r="H15" s="184"/>
      <c r="I15" s="41">
        <f>SUM(I6:I14)</f>
        <v>11180</v>
      </c>
      <c r="J15" s="41">
        <f>SUM(J6:J14)</f>
        <v>0</v>
      </c>
      <c r="K15" s="41">
        <f>SUM(K6:K14)</f>
        <v>363566</v>
      </c>
      <c r="L15" s="41">
        <f>SUM(L6:L14)</f>
        <v>2886</v>
      </c>
      <c r="M15" s="42">
        <f>IFERROR(L15/K15,"-")</f>
        <v>0.0079380360099679</v>
      </c>
      <c r="N15" s="77">
        <f>SUM(N6:N14)</f>
        <v>89</v>
      </c>
      <c r="O15" s="77">
        <f>SUM(O6:O14)</f>
        <v>705</v>
      </c>
      <c r="P15" s="42">
        <f>IFERROR(N15/L15,"-")</f>
        <v>0.030838530838531</v>
      </c>
      <c r="Q15" s="43">
        <f>IFERROR(H15/L15,"-")</f>
        <v>0</v>
      </c>
      <c r="R15" s="44">
        <f>SUM(R6:R14)</f>
        <v>277</v>
      </c>
      <c r="S15" s="42">
        <f>IFERROR(R15/L15,"-")</f>
        <v>0.095980595980596</v>
      </c>
      <c r="T15" s="184">
        <f>SUM(T6:T14)</f>
        <v>25102180</v>
      </c>
      <c r="U15" s="184">
        <f>IFERROR(T15/L15,"-")</f>
        <v>8697.9140679141</v>
      </c>
      <c r="V15" s="184">
        <f>IFERROR(T15/R15,"-")</f>
        <v>90621.588447653</v>
      </c>
      <c r="W15" s="184">
        <f>T15-H15</f>
        <v>25102180</v>
      </c>
      <c r="X15" s="46" t="str">
        <f>T15/H15</f>
        <v>0</v>
      </c>
      <c r="Y15" s="59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