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<sst xmlns="http://schemas.openxmlformats.org/spreadsheetml/2006/main" uniqueCount="79">
  <si>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</si>
  <si>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</si>
  <si>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</si>
  <si>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</si>
  <si>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</si>
  <si>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</si>
  <si>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</si>
  <si>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</si>
  <si>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</si>
  <si>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</si>
  <si>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</si>
  <si>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</si>
  <si>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</si>
  <si>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</si>
  <si>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</si>
  <si>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</si>
  <si>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</si>
  <si>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</si>
  <si>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</si>
  <si>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</si>
  <si>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</si>
  <si>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</si>
  <si>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</si>
  <si>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</si>
  <si>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05月</t>
  </si>
  <si>
    <t>ヘスティア</t>
  </si>
  <si>
    <t>最終更新日</t>
  </si>
  <si>
    <t>05月10日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</si>
  <si>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</si>
  <si>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</si>
  <si>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</si>
  <si>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</si>
  <si>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</si>
  <si>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</si>
  <si>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</si>
  <si>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</si>
  <si>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</si>
  <si>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</si>
  <si>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</si>
  <si>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</si>
  <si>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</si>
  <si>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</si>
  <si>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</si>
  <si>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</si>
  <si>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</si>
  <si>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</si>
  <si>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</si>
  <si>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</si>
  <si>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</si>
  <si>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</si>
  <si>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</si>
  <si>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</si>
  <si>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</si>
  <si>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</si>
  <si>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</si>
  <si>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</si>
  <si>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</si>
  <si>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</si>
  <si>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</si>
  <si>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</si>
  <si>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ad908</t>
  </si>
  <si>
    <t>大洋図書</t>
  </si>
  <si>
    <t>2P縦書き男性募集版</t>
  </si>
  <si>
    <t>lp07</t>
  </si>
  <si>
    <t>昭和の謎99 2025年 夏号</t>
  </si>
  <si>
    <t>1C2P</t>
  </si>
  <si>
    <t>5月07日(水)</t>
  </si>
  <si>
    <t>ad909</t>
  </si>
  <si>
    <t>空電</t>
  </si>
  <si>
    <t>ad910</t>
  </si>
  <si>
    <t>実話ナックルズGOLD</t>
  </si>
  <si>
    <t>5月08日(木)</t>
  </si>
  <si>
    <t>ad911</t>
  </si>
  <si>
    <t>ad912</t>
  </si>
  <si>
    <t>日本ジャーナル出版</t>
  </si>
  <si>
    <t>週刊実話増刊「実話ザ・タブー」</t>
  </si>
  <si>
    <t>5月28日(水)</t>
  </si>
  <si>
    <t>ad913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</si>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</sst>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6</v>
      </c>
      <c r="D6" s="195">
        <v>185000</v>
      </c>
      <c r="E6" s="81">
        <v>11</v>
      </c>
      <c r="F6" s="81">
        <v>5</v>
      </c>
      <c r="G6" s="81">
        <v>8</v>
      </c>
      <c r="H6" s="91">
        <v>1</v>
      </c>
      <c r="I6" s="92">
        <v>0</v>
      </c>
      <c r="J6" s="145">
        <f>H6+I6</f>
        <v>1</v>
      </c>
      <c r="K6" s="82">
        <f>IFERROR(J6/G6,"-")</f>
        <v>0.125</v>
      </c>
      <c r="L6" s="81">
        <v>1</v>
      </c>
      <c r="M6" s="81">
        <v>0</v>
      </c>
      <c r="N6" s="82">
        <f>IFERROR(L6/J6,"-")</f>
        <v>1</v>
      </c>
      <c r="O6" s="83">
        <f>IFERROR(D6/J6,"-")</f>
        <v>185000</v>
      </c>
      <c r="P6" s="84">
        <v>0</v>
      </c>
      <c r="Q6" s="82">
        <f>IFERROR(P6/J6,"-")</f>
        <v>0</v>
      </c>
      <c r="R6" s="200">
        <v>0</v>
      </c>
      <c r="S6" s="201">
        <f>IFERROR(R6/J6,"-")</f>
        <v>0</v>
      </c>
      <c r="T6" s="201" t="str">
        <f>IFERROR(R6/P6,"-")</f>
        <v>-</v>
      </c>
      <c r="U6" s="195">
        <f>IFERROR(R6-D6,"-")</f>
        <v>-185000</v>
      </c>
      <c r="V6" s="85">
        <f>R6/D6</f>
        <v>0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185000</v>
      </c>
      <c r="E9" s="41">
        <f>SUM(E6:E7)</f>
        <v>11</v>
      </c>
      <c r="F9" s="41">
        <f>SUM(F6:F7)</f>
        <v>5</v>
      </c>
      <c r="G9" s="41">
        <f>SUM(G6:G7)</f>
        <v>8</v>
      </c>
      <c r="H9" s="41">
        <f>SUM(H6:H7)</f>
        <v>1</v>
      </c>
      <c r="I9" s="41">
        <f>SUM(I6:I7)</f>
        <v>0</v>
      </c>
      <c r="J9" s="41">
        <f>SUM(J6:J7)</f>
        <v>1</v>
      </c>
      <c r="K9" s="42">
        <f>IFERROR(J9/G9,"-")</f>
        <v>0.125</v>
      </c>
      <c r="L9" s="78">
        <f>SUM(L6:L7)</f>
        <v>1</v>
      </c>
      <c r="M9" s="78">
        <f>SUM(M6:M7)</f>
        <v>0</v>
      </c>
      <c r="N9" s="42">
        <f>IFERROR(L9/J9,"-")</f>
        <v>1</v>
      </c>
      <c r="O9" s="43">
        <f>IFERROR(D9/J9,"-")</f>
        <v>185000</v>
      </c>
      <c r="P9" s="44">
        <f>SUM(P6:P7)</f>
        <v>0</v>
      </c>
      <c r="Q9" s="42">
        <f>IFERROR(P9/J9,"-")</f>
        <v>0</v>
      </c>
      <c r="R9" s="45">
        <f>SUM(R6:R7)</f>
        <v>0</v>
      </c>
      <c r="S9" s="45">
        <f>IFERROR(R9/J9,"-")</f>
        <v>0</v>
      </c>
      <c r="T9" s="45" t="str">
        <f>IFERROR(R9/P9,"-")</f>
        <v>-</v>
      </c>
      <c r="U9" s="46">
        <f>SUM(U6:U7)</f>
        <v>-185000</v>
      </c>
      <c r="V9" s="47">
        <f>IFERROR(R9/D9,"-")</f>
        <v>0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45000</v>
      </c>
      <c r="K6" s="81">
        <v>0</v>
      </c>
      <c r="L6" s="81">
        <v>0</v>
      </c>
      <c r="M6" s="81">
        <v>4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 t="str">
        <f>IFERROR(J6/SUM(P6:P7),"-")</f>
        <v>-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SUM(X6:X7)-SUM(J6:J7)</f>
        <v>-45000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4</v>
      </c>
      <c r="L7" s="81">
        <v>2</v>
      </c>
      <c r="M7" s="81">
        <v>0</v>
      </c>
      <c r="N7" s="91">
        <v>0</v>
      </c>
      <c r="O7" s="92">
        <v>0</v>
      </c>
      <c r="P7" s="93">
        <f>N7+O7</f>
        <v>0</v>
      </c>
      <c r="Q7" s="82" t="str">
        <f>IFERROR(P7/M7,"-")</f>
        <v>-</v>
      </c>
      <c r="R7" s="81">
        <v>0</v>
      </c>
      <c r="S7" s="81">
        <v>0</v>
      </c>
      <c r="T7" s="82" t="str">
        <f>IFERROR(S7/(O7+P7),"-")</f>
        <v>-</v>
      </c>
      <c r="U7" s="182"/>
      <c r="V7" s="84">
        <v>0</v>
      </c>
      <c r="W7" s="82" t="str">
        <f>IF(P7=0,"-",V7/P7)</f>
        <v>-</v>
      </c>
      <c r="X7" s="186">
        <v>0</v>
      </c>
      <c r="Y7" s="187" t="str">
        <f>IFERROR(X7/P7,"-")</f>
        <v>-</v>
      </c>
      <c r="Z7" s="187" t="str">
        <f>IFERROR(X7/V7,"-")</f>
        <v>-</v>
      </c>
      <c r="AA7" s="188"/>
      <c r="AB7" s="85"/>
      <c r="AC7" s="79"/>
      <c r="AD7" s="94"/>
      <c r="AE7" s="95" t="str">
        <f>IF(P7=0,"",IF(AD7=0,"",(AD7/P7)))</f>
        <v/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 t="str">
        <f>IF(P7=0,"",IF(AM7=0,"",(AM7/P7)))</f>
        <v/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 t="str">
        <f>IF(P7=0,"",IF(AV7=0,"",(AV7/P7)))</f>
        <v/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 t="str">
        <f>IF(P7=0,"",IF(BE7=0,"",(BE7/P7)))</f>
        <v/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 t="str">
        <f>IF(P7=0,"",IF(BN7=0,"",(BN7/P7)))</f>
        <v/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 t="str">
        <f>IF(P7=0,"",IF(BW7=0,"",(BW7/P7)))</f>
        <v/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 t="str">
        <f>IF(P7=0,"",IF(CF7=0,"",(CF7/P7)))</f>
        <v/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69</v>
      </c>
      <c r="C8" s="203" t="s">
        <v>61</v>
      </c>
      <c r="D8" s="203" t="s">
        <v>62</v>
      </c>
      <c r="E8" s="203"/>
      <c r="F8" s="203" t="s">
        <v>63</v>
      </c>
      <c r="G8" s="203" t="s">
        <v>70</v>
      </c>
      <c r="H8" s="90" t="s">
        <v>65</v>
      </c>
      <c r="I8" s="90" t="s">
        <v>71</v>
      </c>
      <c r="J8" s="188">
        <v>45000</v>
      </c>
      <c r="K8" s="81">
        <v>2</v>
      </c>
      <c r="L8" s="81">
        <v>0</v>
      </c>
      <c r="M8" s="81">
        <v>4</v>
      </c>
      <c r="N8" s="91">
        <v>1</v>
      </c>
      <c r="O8" s="92">
        <v>0</v>
      </c>
      <c r="P8" s="93">
        <f>N8+O8</f>
        <v>1</v>
      </c>
      <c r="Q8" s="82">
        <f>IFERROR(P8/M8,"-")</f>
        <v>0.25</v>
      </c>
      <c r="R8" s="81">
        <v>1</v>
      </c>
      <c r="S8" s="81">
        <v>0</v>
      </c>
      <c r="T8" s="82">
        <f>IFERROR(S8/(O8+P8),"-")</f>
        <v>0</v>
      </c>
      <c r="U8" s="182">
        <f>IFERROR(J8/SUM(P8:P9),"-")</f>
        <v>45000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-45000</v>
      </c>
      <c r="AB8" s="85">
        <f>SUM(X8:X9)/SUM(J8:J9)</f>
        <v>0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1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5</v>
      </c>
      <c r="L9" s="81">
        <v>3</v>
      </c>
      <c r="M9" s="81">
        <v>0</v>
      </c>
      <c r="N9" s="91">
        <v>0</v>
      </c>
      <c r="O9" s="92">
        <v>0</v>
      </c>
      <c r="P9" s="93">
        <f>N9+O9</f>
        <v>0</v>
      </c>
      <c r="Q9" s="82" t="str">
        <f>IFERROR(P9/M9,"-")</f>
        <v>-</v>
      </c>
      <c r="R9" s="81">
        <v>0</v>
      </c>
      <c r="S9" s="81">
        <v>0</v>
      </c>
      <c r="T9" s="82" t="str">
        <f>IFERROR(S9/(O9+P9),"-")</f>
        <v>-</v>
      </c>
      <c r="U9" s="182"/>
      <c r="V9" s="84">
        <v>0</v>
      </c>
      <c r="W9" s="82" t="str">
        <f>IF(P9=0,"-",V9/P9)</f>
        <v>-</v>
      </c>
      <c r="X9" s="186">
        <v>0</v>
      </c>
      <c r="Y9" s="187" t="str">
        <f>IFERROR(X9/P9,"-")</f>
        <v>-</v>
      </c>
      <c r="Z9" s="187" t="str">
        <f>IFERROR(X9/V9,"-")</f>
        <v>-</v>
      </c>
      <c r="AA9" s="188"/>
      <c r="AB9" s="85"/>
      <c r="AC9" s="79"/>
      <c r="AD9" s="94"/>
      <c r="AE9" s="95" t="str">
        <f>IF(P9=0,"",IF(AD9=0,"",(AD9/P9)))</f>
        <v/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 t="str">
        <f>IF(P9=0,"",IF(AM9=0,"",(AM9/P9)))</f>
        <v/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 t="str">
        <f>IF(P9=0,"",IF(AV9=0,"",(AV9/P9)))</f>
        <v/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 t="str">
        <f>IF(P9=0,"",IF(BE9=0,"",(BE9/P9)))</f>
        <v/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 t="str">
        <f>IF(P9=0,"",IF(BN9=0,"",(BN9/P9)))</f>
        <v/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 t="str">
        <f>IF(P9=0,"",IF(BW9=0,"",(BW9/P9)))</f>
        <v/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 t="str">
        <f>IF(P9=0,"",IF(CF9=0,"",(CF9/P9)))</f>
        <v/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</v>
      </c>
      <c r="B10" s="203" t="s">
        <v>73</v>
      </c>
      <c r="C10" s="203" t="s">
        <v>74</v>
      </c>
      <c r="D10" s="203" t="s">
        <v>62</v>
      </c>
      <c r="E10" s="203"/>
      <c r="F10" s="203" t="s">
        <v>63</v>
      </c>
      <c r="G10" s="203" t="s">
        <v>75</v>
      </c>
      <c r="H10" s="90" t="s">
        <v>65</v>
      </c>
      <c r="I10" s="90" t="s">
        <v>76</v>
      </c>
      <c r="J10" s="188">
        <v>95000</v>
      </c>
      <c r="K10" s="81">
        <v>0</v>
      </c>
      <c r="L10" s="81">
        <v>0</v>
      </c>
      <c r="M10" s="81">
        <v>0</v>
      </c>
      <c r="N10" s="91">
        <v>0</v>
      </c>
      <c r="O10" s="92">
        <v>0</v>
      </c>
      <c r="P10" s="93">
        <f>N10+O10</f>
        <v>0</v>
      </c>
      <c r="Q10" s="82" t="str">
        <f>IFERROR(P10/M10,"-")</f>
        <v>-</v>
      </c>
      <c r="R10" s="81">
        <v>0</v>
      </c>
      <c r="S10" s="81">
        <v>0</v>
      </c>
      <c r="T10" s="82" t="str">
        <f>IFERROR(S10/(O10+P10),"-")</f>
        <v>-</v>
      </c>
      <c r="U10" s="182" t="str">
        <f>IFERROR(J10/SUM(P10:P11),"-")</f>
        <v>-</v>
      </c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>
        <f>SUM(X10:X11)-SUM(J10:J11)</f>
        <v>-95000</v>
      </c>
      <c r="AB10" s="85">
        <f>SUM(X10:X11)/SUM(J10:J11)</f>
        <v>0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77</v>
      </c>
      <c r="C11" s="203"/>
      <c r="D11" s="203"/>
      <c r="E11" s="203"/>
      <c r="F11" s="203" t="s">
        <v>68</v>
      </c>
      <c r="G11" s="203"/>
      <c r="H11" s="90"/>
      <c r="I11" s="90"/>
      <c r="J11" s="188"/>
      <c r="K11" s="81">
        <v>0</v>
      </c>
      <c r="L11" s="81">
        <v>0</v>
      </c>
      <c r="M11" s="81">
        <v>0</v>
      </c>
      <c r="N11" s="91">
        <v>0</v>
      </c>
      <c r="O11" s="92">
        <v>0</v>
      </c>
      <c r="P11" s="93">
        <f>N11+O11</f>
        <v>0</v>
      </c>
      <c r="Q11" s="82" t="str">
        <f>IFERROR(P11/M11,"-")</f>
        <v>-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0</v>
      </c>
      <c r="B14" s="39"/>
      <c r="C14" s="39"/>
      <c r="D14" s="39"/>
      <c r="E14" s="39"/>
      <c r="F14" s="39"/>
      <c r="G14" s="40" t="s">
        <v>78</v>
      </c>
      <c r="H14" s="40"/>
      <c r="I14" s="40"/>
      <c r="J14" s="190">
        <f>SUM(J6:J13)</f>
        <v>185000</v>
      </c>
      <c r="K14" s="41">
        <f>SUM(K6:K13)</f>
        <v>11</v>
      </c>
      <c r="L14" s="41">
        <f>SUM(L6:L13)</f>
        <v>5</v>
      </c>
      <c r="M14" s="41">
        <f>SUM(M6:M13)</f>
        <v>8</v>
      </c>
      <c r="N14" s="41">
        <f>SUM(N6:N13)</f>
        <v>1</v>
      </c>
      <c r="O14" s="41">
        <f>SUM(O6:O13)</f>
        <v>0</v>
      </c>
      <c r="P14" s="41">
        <f>SUM(P6:P13)</f>
        <v>1</v>
      </c>
      <c r="Q14" s="42">
        <f>IFERROR(P14/M14,"-")</f>
        <v>0.125</v>
      </c>
      <c r="R14" s="78">
        <f>SUM(R6:R13)</f>
        <v>1</v>
      </c>
      <c r="S14" s="78">
        <f>SUM(S6:S13)</f>
        <v>0</v>
      </c>
      <c r="T14" s="42">
        <f>IFERROR(R14/P14,"-")</f>
        <v>1</v>
      </c>
      <c r="U14" s="184">
        <f>IFERROR(J14/P14,"-")</f>
        <v>185000</v>
      </c>
      <c r="V14" s="44">
        <f>SUM(V6:V13)</f>
        <v>0</v>
      </c>
      <c r="W14" s="42">
        <f>IFERROR(V14/P14,"-")</f>
        <v>0</v>
      </c>
      <c r="X14" s="190">
        <f>SUM(X6:X13)</f>
        <v>0</v>
      </c>
      <c r="Y14" s="190">
        <f>IFERROR(X14/P14,"-")</f>
        <v>0</v>
      </c>
      <c r="Z14" s="190" t="str">
        <f>IFERROR(X14/V14,"-")</f>
        <v>-</v>
      </c>
      <c r="AA14" s="190">
        <f>X14-J14</f>
        <v>-185000</v>
      </c>
      <c r="AB14" s="47">
        <f>X14/J14</f>
        <v>0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