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<sst xmlns="http://schemas.openxmlformats.org/spreadsheetml/2006/main" uniqueCount="288">
  <si>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</si>
  <si>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</si>
  <si>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</si>
  <si>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</si>
  <si>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</si>
  <si>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</si>
  <si>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</si>
  <si>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</si>
  <si>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</si>
  <si>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</si>
  <si>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</si>
  <si>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</si>
  <si>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</si>
  <si>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</si>
  <si>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</si>
  <si>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</si>
  <si>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</si>
  <si>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</si>
  <si>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</si>
  <si>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</si>
  <si>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</si>
  <si>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</si>
  <si>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</si>
  <si>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</si>
  <si>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</si>
  <si>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</si>
  <si>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</si>
  <si>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</si>
  <si>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</si>
  <si>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</si>
  <si>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</si>
  <si>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</si>
  <si>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</si>
  <si>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</si>
  <si>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</si>
  <si>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</si>
  <si>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</si>
  <si>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</si>
  <si>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</si>
  <si>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</si>
  <si>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</si>
  <si>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</si>
  <si>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</si>
  <si>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</si>
  <si>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</si>
  <si>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</si>
  <si>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</si>
  <si>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</si>
  <si>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</si>
  <si>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</si>
  <si>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</si>
  <si>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</si>
  <si>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</si>
  <si>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</si>
  <si>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</si>
  <si>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</si>
  <si>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</si>
  <si>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ln_ink1142</t>
  </si>
  <si>
    <t>インターカラー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</si>
  <si>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</si>
  <si>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</si>
  <si>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</si>
  <si>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</si>
  <si>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</si>
  <si>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</si>
  <si>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ic4233</t>
  </si>
  <si>
    <t>空電</t>
  </si>
  <si>
    <t>ln_ink1143</t>
  </si>
  <si>
    <t>半5段つかみ15段</t>
  </si>
  <si>
    <t>ic4234</t>
  </si>
  <si>
    <t>ic4235</t>
  </si>
  <si>
    <t>入口2版(ギャル用)（複数）</t>
  </si>
  <si>
    <t>ギャル　熟女版02</t>
  </si>
  <si>
    <t>lp01</t>
  </si>
  <si>
    <t>16～31日</t>
  </si>
  <si>
    <t>ic4236</t>
  </si>
  <si>
    <t>ic4237</t>
  </si>
  <si>
    <t>入口2版(熟女用)（複数）</t>
  </si>
  <si>
    <t>lp07</t>
  </si>
  <si>
    <t>ic4238</t>
  </si>
  <si>
    <t>ic4239</t>
  </si>
  <si>
    <t>NEWS版（藤井レイラ）</t>
  </si>
  <si>
    <t>出会いすぎてお祭り騒ぎ！？</t>
  </si>
  <si>
    <t>lp15</t>
  </si>
  <si>
    <t>ic4240</t>
  </si>
  <si>
    <t>ln_ink1144</t>
  </si>
  <si>
    <t>右女9版(ヘスティア)(LINEver)（晶エリー）</t>
  </si>
  <si>
    <t>白髪まじりの男性に出会いたい女性がLINEを待ってる</t>
  </si>
  <si>
    <t>サンスポ関西</t>
  </si>
  <si>
    <t>ic4241</t>
  </si>
  <si>
    <t>ln_ink1145</t>
  </si>
  <si>
    <t>ic4242</t>
  </si>
  <si>
    <t>ic4243</t>
  </si>
  <si>
    <t>ic4244</t>
  </si>
  <si>
    <t>ic4245</t>
  </si>
  <si>
    <t>ic4246</t>
  </si>
  <si>
    <t>ic4247</t>
  </si>
  <si>
    <t>右女9版(ヘスティア)（晶エリー）</t>
  </si>
  <si>
    <t>中年の男女が出会える昭和世代専門の出会い場</t>
  </si>
  <si>
    <t>ic4248</t>
  </si>
  <si>
    <t>ln_ink1146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</si>
  <si>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</si>
  <si>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</si>
  <si>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</si>
  <si>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</si>
  <si>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ln_ink1147</t>
  </si>
  <si>
    <t>ic4249</t>
  </si>
  <si>
    <t>(空電共通)</t>
  </si>
  <si>
    <t>ic4250</t>
  </si>
  <si>
    <t>ic4251</t>
  </si>
  <si>
    <t>ic4252</t>
  </si>
  <si>
    <t>ic4253</t>
  </si>
  <si>
    <t>ic4254</t>
  </si>
  <si>
    <t>ic4255</t>
  </si>
  <si>
    <t>ic4256</t>
  </si>
  <si>
    <t>ic4257</t>
  </si>
  <si>
    <t>ln_ink1148</t>
  </si>
  <si>
    <t>QRお股版(LINEver)（高宮菜々子）</t>
  </si>
  <si>
    <t>50歳からのパートナー探し（性生活を充実させたいのは女性も同じ）</t>
  </si>
  <si>
    <t>東スポ</t>
  </si>
  <si>
    <t>2月08日(土)</t>
  </si>
  <si>
    <t>ln_ink1149</t>
  </si>
  <si>
    <t>2月13日(木)</t>
  </si>
  <si>
    <t>ic4258</t>
  </si>
  <si>
    <t>ic4259</t>
  </si>
  <si>
    <t>入口2版(婚活用)（複数）</t>
  </si>
  <si>
    <t>エロ・婚活版</t>
  </si>
  <si>
    <t>2月18日(火)</t>
  </si>
  <si>
    <t>ic4260</t>
  </si>
  <si>
    <t>ic4261</t>
  </si>
  <si>
    <t>入口2版(エロ用)（複数）</t>
  </si>
  <si>
    <t>ic4262</t>
  </si>
  <si>
    <t>ic4263</t>
  </si>
  <si>
    <t>ギャル　熟女版01</t>
  </si>
  <si>
    <t>2月26日(水)</t>
  </si>
  <si>
    <t>ic4264</t>
  </si>
  <si>
    <t>ic4265</t>
  </si>
  <si>
    <t>ic4266</t>
  </si>
  <si>
    <t>ln_ink1150</t>
  </si>
  <si>
    <t>中京スポーツ</t>
  </si>
  <si>
    <t>2月06日(木)</t>
  </si>
  <si>
    <t>ln_ink1151</t>
  </si>
  <si>
    <t>ic4267</t>
  </si>
  <si>
    <t>ic4268</t>
  </si>
  <si>
    <t>2月20日(木)</t>
  </si>
  <si>
    <t>ic4269</t>
  </si>
  <si>
    <t>ic4270</t>
  </si>
  <si>
    <t>ic4271</t>
  </si>
  <si>
    <t>ic4272</t>
  </si>
  <si>
    <t>2月27日(木)</t>
  </si>
  <si>
    <t>ic4273</t>
  </si>
  <si>
    <t>ic4274</t>
  </si>
  <si>
    <t>ic4275</t>
  </si>
  <si>
    <t>ln_ink1152</t>
  </si>
  <si>
    <t>大スポ</t>
  </si>
  <si>
    <t>ln_ink1153</t>
  </si>
  <si>
    <t>ic4276</t>
  </si>
  <si>
    <t>ic4277</t>
  </si>
  <si>
    <t>ic4278</t>
  </si>
  <si>
    <t>ic4279</t>
  </si>
  <si>
    <t>ic4280</t>
  </si>
  <si>
    <t>ic4281</t>
  </si>
  <si>
    <t>ic4282</t>
  </si>
  <si>
    <t>ic4283</t>
  </si>
  <si>
    <t>ic4284</t>
  </si>
  <si>
    <t>ln_ink1154</t>
  </si>
  <si>
    <t>女性会員急増!!</t>
  </si>
  <si>
    <t>九スポ</t>
  </si>
  <si>
    <t>2月09日(日)</t>
  </si>
  <si>
    <t>ln_ink1155</t>
  </si>
  <si>
    <t>ic4285</t>
  </si>
  <si>
    <t>ic4286</t>
  </si>
  <si>
    <t>2月17日(月)</t>
  </si>
  <si>
    <t>ic4287</t>
  </si>
  <si>
    <t>ic4288</t>
  </si>
  <si>
    <t>ic4289</t>
  </si>
  <si>
    <t>ic4290</t>
  </si>
  <si>
    <t>2月24日(月)</t>
  </si>
  <si>
    <t>ic4291</t>
  </si>
  <si>
    <t>ic4292</t>
  </si>
  <si>
    <t>ic4293</t>
  </si>
  <si>
    <t>ln_ink1156</t>
  </si>
  <si>
    <t>電話orライン１(LINEver)（複数）</t>
  </si>
  <si>
    <t>50歳以上あなたはどちらのタイプ</t>
  </si>
  <si>
    <t>ニッカン西部</t>
  </si>
  <si>
    <t>半2段つかみ20段保証</t>
  </si>
  <si>
    <t>ic4294</t>
  </si>
  <si>
    <t>胸の上広告版（藤井レイラ）</t>
  </si>
  <si>
    <t>70歳までの出会いお手伝い</t>
  </si>
  <si>
    <t>ic4295</t>
  </si>
  <si>
    <t>ln_ink1158</t>
  </si>
  <si>
    <t>日刊ゲンダイ</t>
  </si>
  <si>
    <t>全3段つかみ</t>
  </si>
  <si>
    <t>ln_ink1159</t>
  </si>
  <si>
    <t>老人ホーム版(LINEver)（--）</t>
  </si>
  <si>
    <t>お相手待ちの女性が出ました(LINEver)</t>
  </si>
  <si>
    <t>全2段つかみ</t>
  </si>
  <si>
    <t>ic4296</t>
  </si>
  <si>
    <t>ln_ink1160</t>
  </si>
  <si>
    <t>ヤリもく限定版(LINEver)（晶エリー）</t>
  </si>
  <si>
    <t>真面目な出会いはお断り</t>
  </si>
  <si>
    <t>アダルト面4C大雑4～5回</t>
  </si>
  <si>
    <t>2月07日(金)</t>
  </si>
  <si>
    <t>ic4297</t>
  </si>
  <si>
    <t>豹変熟女（フリー女性⑯）</t>
  </si>
  <si>
    <t>本気でしたい女性たち</t>
  </si>
  <si>
    <t>lp03</t>
  </si>
  <si>
    <t>2月14日(金)</t>
  </si>
  <si>
    <t>ln_ink1161</t>
  </si>
  <si>
    <t>熟女がエロくて版2(LINEver)（複数）</t>
  </si>
  <si>
    <t>欲におぼれた女が続々登録</t>
  </si>
  <si>
    <t>2月21日(金)</t>
  </si>
  <si>
    <t>ic4298</t>
  </si>
  <si>
    <t>ic4299</t>
  </si>
  <si>
    <t>他は見ちゃダメ（晶エリー）</t>
  </si>
  <si>
    <t>エロい熟女が男を誘ってくる</t>
  </si>
  <si>
    <t>アダルト面4C全3段</t>
  </si>
  <si>
    <t>ic4300</t>
  </si>
  <si>
    <t>ln_ink1162</t>
  </si>
  <si>
    <t>ic4301</t>
  </si>
  <si>
    <t>今からできる版（フリー女性①）</t>
  </si>
  <si>
    <t>私とHしない？</t>
  </si>
  <si>
    <t>ln_ink1163</t>
  </si>
  <si>
    <t>エッチの後に愛版(LINEver)（高宮菜々子）</t>
  </si>
  <si>
    <t>おじさんとためしたい</t>
  </si>
  <si>
    <t>ic4302</t>
  </si>
  <si>
    <t>3月01日(土)</t>
  </si>
  <si>
    <t>ic4303</t>
  </si>
  <si>
    <t>ln_ink1164</t>
  </si>
  <si>
    <t>寂しい女たち版(LINEver)（フリー女性②）</t>
  </si>
  <si>
    <t>私じゃダメですか尻画像</t>
  </si>
  <si>
    <t>ic4304</t>
  </si>
  <si>
    <t>ln_ink1165</t>
  </si>
  <si>
    <t>令和最新版(LINEver)（複数）</t>
  </si>
  <si>
    <t>熟女の祭典</t>
  </si>
  <si>
    <t>ic4305</t>
  </si>
  <si>
    <t>ic4306</t>
  </si>
  <si>
    <t>ln_ink1166</t>
  </si>
  <si>
    <t>幹夫版(LINEver)（高宮菜々子）</t>
  </si>
  <si>
    <t>中高年必見</t>
  </si>
  <si>
    <t>1C終面全5段</t>
  </si>
  <si>
    <t>ic4307</t>
  </si>
  <si>
    <t>新聞 TOTAL</t>
  </si>
  <si>
    <t>●雑誌 広告</t>
  </si>
  <si>
    <t>za266</t>
  </si>
  <si>
    <t>日本ジャーナル出版</t>
  </si>
  <si>
    <t>縦書き版（高宮菜々子）</t>
  </si>
  <si>
    <t>優しい相手募集</t>
  </si>
  <si>
    <t>週刊実話</t>
  </si>
  <si>
    <t>1C2P</t>
  </si>
  <si>
    <t>za267</t>
  </si>
  <si>
    <t>ad902</t>
  </si>
  <si>
    <t>アドライヴ</t>
  </si>
  <si>
    <t>大洋図書</t>
  </si>
  <si>
    <t>1P出会いノウハウ版</t>
  </si>
  <si>
    <t>臨時増刊ラヴァーズ</t>
  </si>
  <si>
    <t>表4</t>
  </si>
  <si>
    <t>ad903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</si>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</sst>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0.55294117647059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4</v>
      </c>
      <c r="P6" s="92">
        <v>0</v>
      </c>
      <c r="Q6" s="93">
        <f>O6+P6</f>
        <v>4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0.5</v>
      </c>
      <c r="V6" s="82">
        <f>IFERROR(K6/SUM(Q6:Q25),"-")</f>
        <v>18888.888888889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SUM(Y6:Y25)-SUM(K6:K25)</f>
        <v>-152000</v>
      </c>
      <c r="AC6" s="85">
        <f>SUM(Y6:Y25)/SUM(K6:K25)</f>
        <v>0.55294117647059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7</v>
      </c>
      <c r="M7" s="80">
        <v>6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2</v>
      </c>
      <c r="M9" s="80">
        <v>2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12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9</v>
      </c>
      <c r="M11" s="80">
        <v>8</v>
      </c>
      <c r="N11" s="80">
        <v>2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77</v>
      </c>
      <c r="F12" s="189" t="s">
        <v>72</v>
      </c>
      <c r="G12" s="189" t="s">
        <v>78</v>
      </c>
      <c r="H12" s="89"/>
      <c r="I12" s="89"/>
      <c r="J12" s="89"/>
      <c r="K12" s="181"/>
      <c r="L12" s="80">
        <v>1</v>
      </c>
      <c r="M12" s="80">
        <v>0</v>
      </c>
      <c r="N12" s="80">
        <v>18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79</v>
      </c>
      <c r="C13" s="189" t="s">
        <v>58</v>
      </c>
      <c r="D13" s="189"/>
      <c r="E13" s="189" t="s">
        <v>77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11</v>
      </c>
      <c r="M13" s="80">
        <v>7</v>
      </c>
      <c r="N13" s="80">
        <v>1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80</v>
      </c>
      <c r="C14" s="189" t="s">
        <v>58</v>
      </c>
      <c r="D14" s="189"/>
      <c r="E14" s="189" t="s">
        <v>81</v>
      </c>
      <c r="F14" s="189" t="s">
        <v>82</v>
      </c>
      <c r="G14" s="189" t="s">
        <v>83</v>
      </c>
      <c r="H14" s="89" t="s">
        <v>62</v>
      </c>
      <c r="I14" s="89" t="s">
        <v>68</v>
      </c>
      <c r="J14" s="89"/>
      <c r="K14" s="181"/>
      <c r="L14" s="80">
        <v>2</v>
      </c>
      <c r="M14" s="80">
        <v>0</v>
      </c>
      <c r="N14" s="80">
        <v>0</v>
      </c>
      <c r="O14" s="91">
        <v>1</v>
      </c>
      <c r="P14" s="92">
        <v>0</v>
      </c>
      <c r="Q14" s="93">
        <f>O14+P14</f>
        <v>1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1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84</v>
      </c>
      <c r="C15" s="189" t="s">
        <v>58</v>
      </c>
      <c r="D15" s="189"/>
      <c r="E15" s="189" t="s">
        <v>81</v>
      </c>
      <c r="F15" s="189" t="s">
        <v>82</v>
      </c>
      <c r="G15" s="189" t="s">
        <v>66</v>
      </c>
      <c r="H15" s="89"/>
      <c r="I15" s="89"/>
      <c r="J15" s="89"/>
      <c r="K15" s="181"/>
      <c r="L15" s="80">
        <v>4</v>
      </c>
      <c r="M15" s="80">
        <v>3</v>
      </c>
      <c r="N15" s="80">
        <v>1</v>
      </c>
      <c r="O15" s="91">
        <v>1</v>
      </c>
      <c r="P15" s="92">
        <v>0</v>
      </c>
      <c r="Q15" s="93">
        <f>O15+P15</f>
        <v>1</v>
      </c>
      <c r="R15" s="81">
        <f>IFERROR(Q15/N15,"-")</f>
        <v>1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85</v>
      </c>
      <c r="C16" s="189" t="s">
        <v>58</v>
      </c>
      <c r="D16" s="189"/>
      <c r="E16" s="189" t="s">
        <v>86</v>
      </c>
      <c r="F16" s="189" t="s">
        <v>87</v>
      </c>
      <c r="G16" s="189" t="s">
        <v>61</v>
      </c>
      <c r="H16" s="89" t="s">
        <v>88</v>
      </c>
      <c r="I16" s="89" t="s">
        <v>63</v>
      </c>
      <c r="J16" s="89" t="s">
        <v>64</v>
      </c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89</v>
      </c>
      <c r="C17" s="189" t="s">
        <v>58</v>
      </c>
      <c r="D17" s="189"/>
      <c r="E17" s="189" t="s">
        <v>86</v>
      </c>
      <c r="F17" s="189" t="s">
        <v>87</v>
      </c>
      <c r="G17" s="189" t="s">
        <v>66</v>
      </c>
      <c r="H17" s="89"/>
      <c r="I17" s="89"/>
      <c r="J17" s="89"/>
      <c r="K17" s="181"/>
      <c r="L17" s="80">
        <v>26</v>
      </c>
      <c r="M17" s="80">
        <v>2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90</v>
      </c>
      <c r="C18" s="189" t="s">
        <v>58</v>
      </c>
      <c r="D18" s="189"/>
      <c r="E18" s="189" t="s">
        <v>86</v>
      </c>
      <c r="F18" s="189" t="s">
        <v>87</v>
      </c>
      <c r="G18" s="189" t="s">
        <v>61</v>
      </c>
      <c r="H18" s="89" t="s">
        <v>88</v>
      </c>
      <c r="I18" s="89" t="s">
        <v>68</v>
      </c>
      <c r="J18" s="89"/>
      <c r="K18" s="181"/>
      <c r="L18" s="80">
        <v>0</v>
      </c>
      <c r="M18" s="80">
        <v>0</v>
      </c>
      <c r="N18" s="80">
        <v>0</v>
      </c>
      <c r="O18" s="91">
        <v>3</v>
      </c>
      <c r="P18" s="92">
        <v>0</v>
      </c>
      <c r="Q18" s="93">
        <f>O18+P18</f>
        <v>3</v>
      </c>
      <c r="R18" s="81" t="str">
        <f>IFERROR(Q18/N18,"-")</f>
        <v>-</v>
      </c>
      <c r="S18" s="80">
        <v>1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0.33333333333333</v>
      </c>
      <c r="Y18" s="186">
        <v>108000</v>
      </c>
      <c r="Z18" s="187">
        <f>IFERROR(Y18/Q18,"-")</f>
        <v>36000</v>
      </c>
      <c r="AA18" s="187">
        <f>IFERROR(Y18/W18,"-")</f>
        <v>108000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0.33333333333333</v>
      </c>
      <c r="BZ18" s="128">
        <v>1</v>
      </c>
      <c r="CA18" s="129">
        <f>IFERROR(BZ18/BX18,"-")</f>
        <v>1</v>
      </c>
      <c r="CB18" s="130">
        <v>150000</v>
      </c>
      <c r="CC18" s="131">
        <f>IFERROR(CB18/BX18,"-")</f>
        <v>150000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108000</v>
      </c>
      <c r="CR18" s="141">
        <v>150000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91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12</v>
      </c>
      <c r="M19" s="80">
        <v>9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92</v>
      </c>
      <c r="C20" s="189" t="s">
        <v>58</v>
      </c>
      <c r="D20" s="189"/>
      <c r="E20" s="189" t="s">
        <v>71</v>
      </c>
      <c r="F20" s="189" t="s">
        <v>72</v>
      </c>
      <c r="G20" s="189" t="s">
        <v>73</v>
      </c>
      <c r="H20" s="89" t="s">
        <v>88</v>
      </c>
      <c r="I20" s="89" t="s">
        <v>63</v>
      </c>
      <c r="J20" s="89" t="s">
        <v>74</v>
      </c>
      <c r="K20" s="181"/>
      <c r="L20" s="80">
        <v>2</v>
      </c>
      <c r="M20" s="80">
        <v>0</v>
      </c>
      <c r="N20" s="80">
        <v>20</v>
      </c>
      <c r="O20" s="91">
        <v>1</v>
      </c>
      <c r="P20" s="92">
        <v>0</v>
      </c>
      <c r="Q20" s="93">
        <f>O20+P20</f>
        <v>1</v>
      </c>
      <c r="R20" s="81">
        <f>IFERROR(Q20/N20,"-")</f>
        <v>0.05</v>
      </c>
      <c r="S20" s="80">
        <v>1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>
        <v>1</v>
      </c>
      <c r="AF20" s="95">
        <f>IF(Q20=0,"",IF(AE20=0,"",(AE20/Q20)))</f>
        <v>1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93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14</v>
      </c>
      <c r="M21" s="80">
        <v>7</v>
      </c>
      <c r="N21" s="80">
        <v>3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94</v>
      </c>
      <c r="C22" s="189" t="s">
        <v>58</v>
      </c>
      <c r="D22" s="189"/>
      <c r="E22" s="189" t="s">
        <v>77</v>
      </c>
      <c r="F22" s="189" t="s">
        <v>72</v>
      </c>
      <c r="G22" s="189" t="s">
        <v>78</v>
      </c>
      <c r="H22" s="89"/>
      <c r="I22" s="89"/>
      <c r="J22" s="89"/>
      <c r="K22" s="181"/>
      <c r="L22" s="80">
        <v>15</v>
      </c>
      <c r="M22" s="80">
        <v>0</v>
      </c>
      <c r="N22" s="80">
        <v>47</v>
      </c>
      <c r="O22" s="91">
        <v>5</v>
      </c>
      <c r="P22" s="92">
        <v>0</v>
      </c>
      <c r="Q22" s="93">
        <f>O22+P22</f>
        <v>5</v>
      </c>
      <c r="R22" s="81">
        <f>IFERROR(Q22/N22,"-")</f>
        <v>0.1063829787234</v>
      </c>
      <c r="S22" s="80">
        <v>1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0.4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0.4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95</v>
      </c>
      <c r="C23" s="189" t="s">
        <v>58</v>
      </c>
      <c r="D23" s="189"/>
      <c r="E23" s="189" t="s">
        <v>77</v>
      </c>
      <c r="F23" s="189" t="s">
        <v>72</v>
      </c>
      <c r="G23" s="189" t="s">
        <v>66</v>
      </c>
      <c r="H23" s="89"/>
      <c r="I23" s="89"/>
      <c r="J23" s="89"/>
      <c r="K23" s="181"/>
      <c r="L23" s="80">
        <v>24</v>
      </c>
      <c r="M23" s="80">
        <v>16</v>
      </c>
      <c r="N23" s="80">
        <v>18</v>
      </c>
      <c r="O23" s="91">
        <v>3</v>
      </c>
      <c r="P23" s="92">
        <v>0</v>
      </c>
      <c r="Q23" s="93">
        <f>O23+P23</f>
        <v>3</v>
      </c>
      <c r="R23" s="81">
        <f>IFERROR(Q23/N23,"-")</f>
        <v>0.16666666666667</v>
      </c>
      <c r="S23" s="80">
        <v>2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0.33333333333333</v>
      </c>
      <c r="Y23" s="186">
        <v>80000</v>
      </c>
      <c r="Z23" s="187">
        <f>IFERROR(Y23/Q23,"-")</f>
        <v>26666.666666667</v>
      </c>
      <c r="AA23" s="187">
        <f>IFERROR(Y23/W23,"-")</f>
        <v>80000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0.33333333333333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0.33333333333333</v>
      </c>
      <c r="BZ23" s="128">
        <v>1</v>
      </c>
      <c r="CA23" s="129">
        <f>IFERROR(BZ23/BX23,"-")</f>
        <v>1</v>
      </c>
      <c r="CB23" s="130">
        <v>80000</v>
      </c>
      <c r="CC23" s="131">
        <f>IFERROR(CB23/BX23,"-")</f>
        <v>80000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80000</v>
      </c>
      <c r="CR23" s="141">
        <v>80000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98</v>
      </c>
      <c r="G24" s="189" t="s">
        <v>83</v>
      </c>
      <c r="H24" s="89" t="s">
        <v>88</v>
      </c>
      <c r="I24" s="89" t="s">
        <v>68</v>
      </c>
      <c r="J24" s="89"/>
      <c r="K24" s="181"/>
      <c r="L24" s="80">
        <v>0</v>
      </c>
      <c r="M24" s="80">
        <v>0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97</v>
      </c>
      <c r="F25" s="189" t="s">
        <v>98</v>
      </c>
      <c r="G25" s="189" t="s">
        <v>66</v>
      </c>
      <c r="H25" s="89"/>
      <c r="I25" s="89"/>
      <c r="J25" s="89"/>
      <c r="K25" s="181"/>
      <c r="L25" s="80">
        <v>1</v>
      </c>
      <c r="M25" s="80">
        <v>1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</v>
      </c>
      <c r="B26" s="189" t="s">
        <v>100</v>
      </c>
      <c r="C26" s="189" t="s">
        <v>58</v>
      </c>
      <c r="D26" s="189"/>
      <c r="E26" s="189" t="s">
        <v>101</v>
      </c>
      <c r="F26" s="189" t="s">
        <v>102</v>
      </c>
      <c r="G26" s="189" t="s">
        <v>61</v>
      </c>
      <c r="H26" s="89" t="s">
        <v>103</v>
      </c>
      <c r="I26" s="89" t="s">
        <v>104</v>
      </c>
      <c r="J26" s="89"/>
      <c r="K26" s="181">
        <v>280000</v>
      </c>
      <c r="L26" s="80">
        <v>0</v>
      </c>
      <c r="M26" s="80">
        <v>0</v>
      </c>
      <c r="N26" s="80">
        <v>0</v>
      </c>
      <c r="O26" s="91">
        <v>0</v>
      </c>
      <c r="P26" s="92">
        <v>0</v>
      </c>
      <c r="Q26" s="93">
        <f>O26+P26</f>
        <v>0</v>
      </c>
      <c r="R26" s="81" t="str">
        <f>IFERROR(Q26/N26,"-")</f>
        <v>-</v>
      </c>
      <c r="S26" s="80">
        <v>0</v>
      </c>
      <c r="T26" s="80">
        <v>0</v>
      </c>
      <c r="U26" s="81" t="str">
        <f>IFERROR(T26/(Q26),"-")</f>
        <v>-</v>
      </c>
      <c r="V26" s="82">
        <f>IFERROR(K26/SUM(Q26:Q36),"-")</f>
        <v>70000</v>
      </c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>
        <f>SUM(Y26:Y36)-SUM(K26:K36)</f>
        <v>-280000</v>
      </c>
      <c r="AC26" s="85">
        <f>SUM(Y26:Y36)/SUM(K26:K36)</f>
        <v>0</v>
      </c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101</v>
      </c>
      <c r="F27" s="189" t="s">
        <v>102</v>
      </c>
      <c r="G27" s="189" t="s">
        <v>61</v>
      </c>
      <c r="H27" s="89"/>
      <c r="I27" s="89"/>
      <c r="J27" s="89"/>
      <c r="K27" s="181"/>
      <c r="L27" s="80">
        <v>0</v>
      </c>
      <c r="M27" s="80">
        <v>0</v>
      </c>
      <c r="N27" s="80">
        <v>0</v>
      </c>
      <c r="O27" s="91">
        <v>1</v>
      </c>
      <c r="P27" s="92">
        <v>0</v>
      </c>
      <c r="Q27" s="93">
        <f>O27+P27</f>
        <v>1</v>
      </c>
      <c r="R27" s="81" t="str">
        <f>IFERROR(Q27/N27,"-")</f>
        <v>-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106</v>
      </c>
      <c r="C28" s="189" t="s">
        <v>58</v>
      </c>
      <c r="D28" s="189"/>
      <c r="E28" s="189" t="s">
        <v>107</v>
      </c>
      <c r="F28" s="189" t="s">
        <v>107</v>
      </c>
      <c r="G28" s="189" t="s">
        <v>66</v>
      </c>
      <c r="H28" s="89"/>
      <c r="I28" s="89"/>
      <c r="J28" s="89"/>
      <c r="K28" s="181"/>
      <c r="L28" s="80">
        <v>9</v>
      </c>
      <c r="M28" s="80">
        <v>5</v>
      </c>
      <c r="N28" s="80">
        <v>0</v>
      </c>
      <c r="O28" s="91">
        <v>0</v>
      </c>
      <c r="P28" s="92">
        <v>0</v>
      </c>
      <c r="Q28" s="93">
        <f>O28+P28</f>
        <v>0</v>
      </c>
      <c r="R28" s="81" t="str">
        <f>IFERROR(Q28/N28,"-")</f>
        <v>-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108</v>
      </c>
      <c r="C29" s="189" t="s">
        <v>58</v>
      </c>
      <c r="D29" s="189"/>
      <c r="E29" s="189" t="s">
        <v>71</v>
      </c>
      <c r="F29" s="189" t="s">
        <v>72</v>
      </c>
      <c r="G29" s="189" t="s">
        <v>73</v>
      </c>
      <c r="H29" s="89"/>
      <c r="I29" s="89"/>
      <c r="J29" s="89"/>
      <c r="K29" s="181"/>
      <c r="L29" s="80">
        <v>1</v>
      </c>
      <c r="M29" s="80">
        <v>0</v>
      </c>
      <c r="N29" s="80">
        <v>9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109</v>
      </c>
      <c r="C30" s="189" t="s">
        <v>58</v>
      </c>
      <c r="D30" s="189"/>
      <c r="E30" s="189" t="s">
        <v>71</v>
      </c>
      <c r="F30" s="189" t="s">
        <v>72</v>
      </c>
      <c r="G30" s="189" t="s">
        <v>66</v>
      </c>
      <c r="H30" s="89"/>
      <c r="I30" s="89"/>
      <c r="J30" s="89"/>
      <c r="K30" s="181"/>
      <c r="L30" s="80">
        <v>25</v>
      </c>
      <c r="M30" s="80">
        <v>1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110</v>
      </c>
      <c r="C31" s="189" t="s">
        <v>58</v>
      </c>
      <c r="D31" s="189"/>
      <c r="E31" s="189" t="s">
        <v>77</v>
      </c>
      <c r="F31" s="189" t="s">
        <v>72</v>
      </c>
      <c r="G31" s="189" t="s">
        <v>78</v>
      </c>
      <c r="H31" s="89"/>
      <c r="I31" s="89"/>
      <c r="J31" s="89"/>
      <c r="K31" s="181"/>
      <c r="L31" s="80">
        <v>3</v>
      </c>
      <c r="M31" s="80">
        <v>0</v>
      </c>
      <c r="N31" s="80">
        <v>11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111</v>
      </c>
      <c r="C32" s="189" t="s">
        <v>58</v>
      </c>
      <c r="D32" s="189"/>
      <c r="E32" s="189" t="s">
        <v>77</v>
      </c>
      <c r="F32" s="189" t="s">
        <v>72</v>
      </c>
      <c r="G32" s="189" t="s">
        <v>66</v>
      </c>
      <c r="H32" s="89"/>
      <c r="I32" s="89"/>
      <c r="J32" s="89"/>
      <c r="K32" s="181"/>
      <c r="L32" s="80">
        <v>7</v>
      </c>
      <c r="M32" s="80">
        <v>7</v>
      </c>
      <c r="N32" s="80">
        <v>5</v>
      </c>
      <c r="O32" s="91">
        <v>1</v>
      </c>
      <c r="P32" s="92">
        <v>0</v>
      </c>
      <c r="Q32" s="93">
        <f>O32+P32</f>
        <v>1</v>
      </c>
      <c r="R32" s="81">
        <f>IFERROR(Q32/N32,"-")</f>
        <v>0.2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1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112</v>
      </c>
      <c r="C33" s="189" t="s">
        <v>58</v>
      </c>
      <c r="D33" s="189"/>
      <c r="E33" s="189" t="s">
        <v>71</v>
      </c>
      <c r="F33" s="189" t="s">
        <v>72</v>
      </c>
      <c r="G33" s="189" t="s">
        <v>73</v>
      </c>
      <c r="H33" s="89"/>
      <c r="I33" s="89"/>
      <c r="J33" s="89"/>
      <c r="K33" s="181"/>
      <c r="L33" s="80">
        <v>3</v>
      </c>
      <c r="M33" s="80">
        <v>0</v>
      </c>
      <c r="N33" s="80">
        <v>14</v>
      </c>
      <c r="O33" s="91">
        <v>1</v>
      </c>
      <c r="P33" s="92">
        <v>0</v>
      </c>
      <c r="Q33" s="93">
        <f>O33+P33</f>
        <v>1</v>
      </c>
      <c r="R33" s="81">
        <f>IFERROR(Q33/N33,"-")</f>
        <v>0.071428571428571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1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113</v>
      </c>
      <c r="C34" s="189" t="s">
        <v>58</v>
      </c>
      <c r="D34" s="189"/>
      <c r="E34" s="189" t="s">
        <v>71</v>
      </c>
      <c r="F34" s="189" t="s">
        <v>72</v>
      </c>
      <c r="G34" s="189" t="s">
        <v>66</v>
      </c>
      <c r="H34" s="89"/>
      <c r="I34" s="89"/>
      <c r="J34" s="89"/>
      <c r="K34" s="181"/>
      <c r="L34" s="80">
        <v>4</v>
      </c>
      <c r="M34" s="80">
        <v>3</v>
      </c>
      <c r="N34" s="80">
        <v>1</v>
      </c>
      <c r="O34" s="91">
        <v>1</v>
      </c>
      <c r="P34" s="92">
        <v>0</v>
      </c>
      <c r="Q34" s="93">
        <f>O34+P34</f>
        <v>1</v>
      </c>
      <c r="R34" s="81">
        <f>IFERROR(Q34/N34,"-")</f>
        <v>1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1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114</v>
      </c>
      <c r="C35" s="189" t="s">
        <v>58</v>
      </c>
      <c r="D35" s="189"/>
      <c r="E35" s="189" t="s">
        <v>77</v>
      </c>
      <c r="F35" s="189" t="s">
        <v>72</v>
      </c>
      <c r="G35" s="189" t="s">
        <v>78</v>
      </c>
      <c r="H35" s="89"/>
      <c r="I35" s="89"/>
      <c r="J35" s="89"/>
      <c r="K35" s="181"/>
      <c r="L35" s="80">
        <v>7</v>
      </c>
      <c r="M35" s="80">
        <v>0</v>
      </c>
      <c r="N35" s="80">
        <v>23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115</v>
      </c>
      <c r="C36" s="189" t="s">
        <v>58</v>
      </c>
      <c r="D36" s="189"/>
      <c r="E36" s="189" t="s">
        <v>77</v>
      </c>
      <c r="F36" s="189" t="s">
        <v>72</v>
      </c>
      <c r="G36" s="189" t="s">
        <v>66</v>
      </c>
      <c r="H36" s="89"/>
      <c r="I36" s="89"/>
      <c r="J36" s="89"/>
      <c r="K36" s="181"/>
      <c r="L36" s="80">
        <v>5</v>
      </c>
      <c r="M36" s="80">
        <v>4</v>
      </c>
      <c r="N36" s="80">
        <v>4</v>
      </c>
      <c r="O36" s="91">
        <v>0</v>
      </c>
      <c r="P36" s="92">
        <v>0</v>
      </c>
      <c r="Q36" s="93">
        <f>O36+P36</f>
        <v>0</v>
      </c>
      <c r="R36" s="81">
        <f>IFERROR(Q36/N36,"-")</f>
        <v>0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0.0625</v>
      </c>
      <c r="B37" s="189" t="s">
        <v>116</v>
      </c>
      <c r="C37" s="189" t="s">
        <v>58</v>
      </c>
      <c r="D37" s="189"/>
      <c r="E37" s="189" t="s">
        <v>117</v>
      </c>
      <c r="F37" s="189" t="s">
        <v>118</v>
      </c>
      <c r="G37" s="189" t="s">
        <v>61</v>
      </c>
      <c r="H37" s="89" t="s">
        <v>119</v>
      </c>
      <c r="I37" s="89" t="s">
        <v>104</v>
      </c>
      <c r="J37" s="190" t="s">
        <v>120</v>
      </c>
      <c r="K37" s="181">
        <v>320000</v>
      </c>
      <c r="L37" s="80">
        <v>0</v>
      </c>
      <c r="M37" s="80">
        <v>0</v>
      </c>
      <c r="N37" s="80">
        <v>0</v>
      </c>
      <c r="O37" s="91">
        <v>8</v>
      </c>
      <c r="P37" s="92">
        <v>0</v>
      </c>
      <c r="Q37" s="93">
        <f>O37+P37</f>
        <v>8</v>
      </c>
      <c r="R37" s="81" t="str">
        <f>IFERROR(Q37/N37,"-")</f>
        <v>-</v>
      </c>
      <c r="S37" s="80">
        <v>0</v>
      </c>
      <c r="T37" s="80">
        <v>2</v>
      </c>
      <c r="U37" s="81">
        <f>IFERROR(T37/(Q37),"-")</f>
        <v>0.25</v>
      </c>
      <c r="V37" s="82">
        <f>IFERROR(K37/SUM(Q37:Q80),"-")</f>
        <v>11034.482758621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SUM(Y37:Y80)-SUM(K37:K80)</f>
        <v>-300000</v>
      </c>
      <c r="AC37" s="85">
        <f>SUM(Y37:Y80)/SUM(K37:K80)</f>
        <v>0.0625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0.125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</v>
      </c>
      <c r="BG37" s="113">
        <f>IF(Q37=0,"",IF(BF37=0,"",(BF37/Q37)))</f>
        <v>0.125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0.25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4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121</v>
      </c>
      <c r="C38" s="189" t="s">
        <v>58</v>
      </c>
      <c r="D38" s="189"/>
      <c r="E38" s="189" t="s">
        <v>117</v>
      </c>
      <c r="F38" s="189" t="s">
        <v>118</v>
      </c>
      <c r="G38" s="189" t="s">
        <v>61</v>
      </c>
      <c r="H38" s="89"/>
      <c r="I38" s="89"/>
      <c r="J38" s="89" t="s">
        <v>122</v>
      </c>
      <c r="K38" s="181"/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2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123</v>
      </c>
      <c r="C39" s="189" t="s">
        <v>58</v>
      </c>
      <c r="D39" s="189"/>
      <c r="E39" s="189" t="s">
        <v>107</v>
      </c>
      <c r="F39" s="189" t="s">
        <v>107</v>
      </c>
      <c r="G39" s="189" t="s">
        <v>66</v>
      </c>
      <c r="H39" s="89"/>
      <c r="I39" s="89"/>
      <c r="J39" s="89"/>
      <c r="K39" s="181"/>
      <c r="L39" s="80">
        <v>16</v>
      </c>
      <c r="M39" s="80">
        <v>8</v>
      </c>
      <c r="N39" s="80">
        <v>22</v>
      </c>
      <c r="O39" s="91">
        <v>1</v>
      </c>
      <c r="P39" s="92">
        <v>0</v>
      </c>
      <c r="Q39" s="93">
        <f>O39+P39</f>
        <v>1</v>
      </c>
      <c r="R39" s="81">
        <f>IFERROR(Q39/N39,"-")</f>
        <v>0.045454545454545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1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124</v>
      </c>
      <c r="C40" s="189" t="s">
        <v>58</v>
      </c>
      <c r="D40" s="189"/>
      <c r="E40" s="189" t="s">
        <v>125</v>
      </c>
      <c r="F40" s="189" t="s">
        <v>126</v>
      </c>
      <c r="G40" s="189" t="s">
        <v>73</v>
      </c>
      <c r="H40" s="89"/>
      <c r="I40" s="89"/>
      <c r="J40" s="89" t="s">
        <v>127</v>
      </c>
      <c r="K40" s="181"/>
      <c r="L40" s="80">
        <v>2</v>
      </c>
      <c r="M40" s="80">
        <v>0</v>
      </c>
      <c r="N40" s="80">
        <v>9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128</v>
      </c>
      <c r="C41" s="189" t="s">
        <v>58</v>
      </c>
      <c r="D41" s="189"/>
      <c r="E41" s="189" t="s">
        <v>125</v>
      </c>
      <c r="F41" s="189" t="s">
        <v>126</v>
      </c>
      <c r="G41" s="189" t="s">
        <v>66</v>
      </c>
      <c r="H41" s="89"/>
      <c r="I41" s="89"/>
      <c r="J41" s="89"/>
      <c r="K41" s="181"/>
      <c r="L41" s="80">
        <v>0</v>
      </c>
      <c r="M41" s="80">
        <v>0</v>
      </c>
      <c r="N41" s="80">
        <v>0</v>
      </c>
      <c r="O41" s="91">
        <v>0</v>
      </c>
      <c r="P41" s="92">
        <v>0</v>
      </c>
      <c r="Q41" s="93">
        <f>O41+P41</f>
        <v>0</v>
      </c>
      <c r="R41" s="81" t="str">
        <f>IFERROR(Q41/N41,"-")</f>
        <v>-</v>
      </c>
      <c r="S41" s="80">
        <v>0</v>
      </c>
      <c r="T41" s="80">
        <v>0</v>
      </c>
      <c r="U41" s="81" t="str">
        <f>IFERROR(T41/(Q41),"-")</f>
        <v>-</v>
      </c>
      <c r="V41" s="82"/>
      <c r="W41" s="83">
        <v>0</v>
      </c>
      <c r="X41" s="81" t="str">
        <f>IF(Q41=0,"-",W41/Q41)</f>
        <v>-</v>
      </c>
      <c r="Y41" s="186">
        <v>0</v>
      </c>
      <c r="Z41" s="187" t="str">
        <f>IFERROR(Y41/Q41,"-")</f>
        <v>-</v>
      </c>
      <c r="AA41" s="187" t="str">
        <f>IFERROR(Y41/W41,"-")</f>
        <v>-</v>
      </c>
      <c r="AB41" s="181"/>
      <c r="AC41" s="85"/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129</v>
      </c>
      <c r="C42" s="189" t="s">
        <v>58</v>
      </c>
      <c r="D42" s="189"/>
      <c r="E42" s="189" t="s">
        <v>130</v>
      </c>
      <c r="F42" s="189" t="s">
        <v>126</v>
      </c>
      <c r="G42" s="189" t="s">
        <v>78</v>
      </c>
      <c r="H42" s="89"/>
      <c r="I42" s="89"/>
      <c r="J42" s="89"/>
      <c r="K42" s="181"/>
      <c r="L42" s="80">
        <v>0</v>
      </c>
      <c r="M42" s="80">
        <v>0</v>
      </c>
      <c r="N42" s="80">
        <v>9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131</v>
      </c>
      <c r="C43" s="189" t="s">
        <v>58</v>
      </c>
      <c r="D43" s="189"/>
      <c r="E43" s="189" t="s">
        <v>130</v>
      </c>
      <c r="F43" s="189" t="s">
        <v>126</v>
      </c>
      <c r="G43" s="189" t="s">
        <v>66</v>
      </c>
      <c r="H43" s="89"/>
      <c r="I43" s="89"/>
      <c r="J43" s="89"/>
      <c r="K43" s="181"/>
      <c r="L43" s="80">
        <v>1</v>
      </c>
      <c r="M43" s="80">
        <v>1</v>
      </c>
      <c r="N43" s="80">
        <v>0</v>
      </c>
      <c r="O43" s="91">
        <v>0</v>
      </c>
      <c r="P43" s="92">
        <v>0</v>
      </c>
      <c r="Q43" s="93">
        <f>O43+P43</f>
        <v>0</v>
      </c>
      <c r="R43" s="81" t="str">
        <f>IFERROR(Q43/N43,"-")</f>
        <v>-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132</v>
      </c>
      <c r="C44" s="189" t="s">
        <v>58</v>
      </c>
      <c r="D44" s="189"/>
      <c r="E44" s="189" t="s">
        <v>77</v>
      </c>
      <c r="F44" s="189" t="s">
        <v>133</v>
      </c>
      <c r="G44" s="189" t="s">
        <v>78</v>
      </c>
      <c r="H44" s="89"/>
      <c r="I44" s="89"/>
      <c r="J44" s="89" t="s">
        <v>134</v>
      </c>
      <c r="K44" s="181"/>
      <c r="L44" s="80">
        <v>0</v>
      </c>
      <c r="M44" s="80">
        <v>0</v>
      </c>
      <c r="N44" s="80">
        <v>8</v>
      </c>
      <c r="O44" s="91">
        <v>0</v>
      </c>
      <c r="P44" s="92">
        <v>0</v>
      </c>
      <c r="Q44" s="93">
        <f>O44+P44</f>
        <v>0</v>
      </c>
      <c r="R44" s="81">
        <f>IFERROR(Q44/N44,"-")</f>
        <v>0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135</v>
      </c>
      <c r="C45" s="189" t="s">
        <v>58</v>
      </c>
      <c r="D45" s="189"/>
      <c r="E45" s="189" t="s">
        <v>77</v>
      </c>
      <c r="F45" s="189" t="s">
        <v>133</v>
      </c>
      <c r="G45" s="189" t="s">
        <v>66</v>
      </c>
      <c r="H45" s="89"/>
      <c r="I45" s="89"/>
      <c r="J45" s="89"/>
      <c r="K45" s="181"/>
      <c r="L45" s="80">
        <v>1</v>
      </c>
      <c r="M45" s="80">
        <v>1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136</v>
      </c>
      <c r="C46" s="189" t="s">
        <v>58</v>
      </c>
      <c r="D46" s="189"/>
      <c r="E46" s="189" t="s">
        <v>71</v>
      </c>
      <c r="F46" s="189" t="s">
        <v>133</v>
      </c>
      <c r="G46" s="189" t="s">
        <v>73</v>
      </c>
      <c r="H46" s="89"/>
      <c r="I46" s="89"/>
      <c r="J46" s="89"/>
      <c r="K46" s="181"/>
      <c r="L46" s="80">
        <v>0</v>
      </c>
      <c r="M46" s="80">
        <v>0</v>
      </c>
      <c r="N46" s="80">
        <v>10</v>
      </c>
      <c r="O46" s="91">
        <v>0</v>
      </c>
      <c r="P46" s="92">
        <v>0</v>
      </c>
      <c r="Q46" s="93">
        <f>O46+P46</f>
        <v>0</v>
      </c>
      <c r="R46" s="81">
        <f>IFERROR(Q46/N46,"-")</f>
        <v>0</v>
      </c>
      <c r="S46" s="80">
        <v>0</v>
      </c>
      <c r="T46" s="80">
        <v>0</v>
      </c>
      <c r="U46" s="81" t="str">
        <f>IFERROR(T46/(Q46),"-")</f>
        <v>-</v>
      </c>
      <c r="V46" s="82"/>
      <c r="W46" s="83">
        <v>0</v>
      </c>
      <c r="X46" s="81" t="str">
        <f>IF(Q46=0,"-",W46/Q46)</f>
        <v>-</v>
      </c>
      <c r="Y46" s="186">
        <v>0</v>
      </c>
      <c r="Z46" s="187" t="str">
        <f>IFERROR(Y46/Q46,"-")</f>
        <v>-</v>
      </c>
      <c r="AA46" s="187" t="str">
        <f>IFERROR(Y46/W46,"-")</f>
        <v>-</v>
      </c>
      <c r="AB46" s="181"/>
      <c r="AC46" s="85"/>
      <c r="AD46" s="78"/>
      <c r="AE46" s="94"/>
      <c r="AF46" s="95" t="str">
        <f>IF(Q46=0,"",IF(AE46=0,"",(AE46/Q46)))</f>
        <v/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 t="str">
        <f>IF(Q46=0,"",IF(AN46=0,"",(AN46/Q46)))</f>
        <v/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 t="str">
        <f>IF(Q46=0,"",IF(AW46=0,"",(AW46/Q46)))</f>
        <v/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 t="str">
        <f>IF(Q46=0,"",IF(BF46=0,"",(BF46/Q46)))</f>
        <v/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 t="str">
        <f>IF(Q46=0,"",IF(BO46=0,"",(BO46/Q46)))</f>
        <v/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 t="str">
        <f>IF(Q46=0,"",IF(BX46=0,"",(BX46/Q46)))</f>
        <v/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 t="str">
        <f>IF(Q46=0,"",IF(CG46=0,"",(CG46/Q46)))</f>
        <v/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137</v>
      </c>
      <c r="C47" s="189" t="s">
        <v>58</v>
      </c>
      <c r="D47" s="189"/>
      <c r="E47" s="189" t="s">
        <v>71</v>
      </c>
      <c r="F47" s="189" t="s">
        <v>133</v>
      </c>
      <c r="G47" s="189" t="s">
        <v>66</v>
      </c>
      <c r="H47" s="89"/>
      <c r="I47" s="89"/>
      <c r="J47" s="89"/>
      <c r="K47" s="181"/>
      <c r="L47" s="80">
        <v>0</v>
      </c>
      <c r="M47" s="80">
        <v>0</v>
      </c>
      <c r="N47" s="80">
        <v>0</v>
      </c>
      <c r="O47" s="91">
        <v>0</v>
      </c>
      <c r="P47" s="92">
        <v>0</v>
      </c>
      <c r="Q47" s="93">
        <f>O47+P47</f>
        <v>0</v>
      </c>
      <c r="R47" s="81" t="str">
        <f>IFERROR(Q47/N47,"-")</f>
        <v>-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138</v>
      </c>
      <c r="C48" s="189" t="s">
        <v>58</v>
      </c>
      <c r="D48" s="189"/>
      <c r="E48" s="189" t="s">
        <v>86</v>
      </c>
      <c r="F48" s="189" t="s">
        <v>87</v>
      </c>
      <c r="G48" s="189" t="s">
        <v>61</v>
      </c>
      <c r="H48" s="89" t="s">
        <v>139</v>
      </c>
      <c r="I48" s="89" t="s">
        <v>104</v>
      </c>
      <c r="J48" s="89" t="s">
        <v>140</v>
      </c>
      <c r="K48" s="181"/>
      <c r="L48" s="80">
        <v>0</v>
      </c>
      <c r="M48" s="80">
        <v>0</v>
      </c>
      <c r="N48" s="80">
        <v>0</v>
      </c>
      <c r="O48" s="91">
        <v>1</v>
      </c>
      <c r="P48" s="92">
        <v>0</v>
      </c>
      <c r="Q48" s="93">
        <f>O48+P48</f>
        <v>1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1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141</v>
      </c>
      <c r="C49" s="189" t="s">
        <v>58</v>
      </c>
      <c r="D49" s="189"/>
      <c r="E49" s="189" t="s">
        <v>86</v>
      </c>
      <c r="F49" s="189" t="s">
        <v>87</v>
      </c>
      <c r="G49" s="189" t="s">
        <v>61</v>
      </c>
      <c r="H49" s="89"/>
      <c r="I49" s="89"/>
      <c r="J49" s="89" t="s">
        <v>122</v>
      </c>
      <c r="K49" s="181"/>
      <c r="L49" s="80">
        <v>0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1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142</v>
      </c>
      <c r="C50" s="189" t="s">
        <v>58</v>
      </c>
      <c r="D50" s="189"/>
      <c r="E50" s="189" t="s">
        <v>107</v>
      </c>
      <c r="F50" s="189" t="s">
        <v>107</v>
      </c>
      <c r="G50" s="189" t="s">
        <v>66</v>
      </c>
      <c r="H50" s="89"/>
      <c r="I50" s="89"/>
      <c r="J50" s="89"/>
      <c r="K50" s="181"/>
      <c r="L50" s="80">
        <v>4</v>
      </c>
      <c r="M50" s="80">
        <v>3</v>
      </c>
      <c r="N50" s="80">
        <v>0</v>
      </c>
      <c r="O50" s="91">
        <v>1</v>
      </c>
      <c r="P50" s="92">
        <v>0</v>
      </c>
      <c r="Q50" s="93">
        <f>O50+P50</f>
        <v>1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1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143</v>
      </c>
      <c r="C51" s="189" t="s">
        <v>58</v>
      </c>
      <c r="D51" s="189"/>
      <c r="E51" s="189" t="s">
        <v>125</v>
      </c>
      <c r="F51" s="189" t="s">
        <v>126</v>
      </c>
      <c r="G51" s="189" t="s">
        <v>73</v>
      </c>
      <c r="H51" s="89"/>
      <c r="I51" s="89"/>
      <c r="J51" s="89" t="s">
        <v>144</v>
      </c>
      <c r="K51" s="181"/>
      <c r="L51" s="80">
        <v>2</v>
      </c>
      <c r="M51" s="80">
        <v>0</v>
      </c>
      <c r="N51" s="80">
        <v>7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145</v>
      </c>
      <c r="C52" s="189" t="s">
        <v>58</v>
      </c>
      <c r="D52" s="189"/>
      <c r="E52" s="189" t="s">
        <v>125</v>
      </c>
      <c r="F52" s="189" t="s">
        <v>126</v>
      </c>
      <c r="G52" s="189" t="s">
        <v>66</v>
      </c>
      <c r="H52" s="89"/>
      <c r="I52" s="89"/>
      <c r="J52" s="89"/>
      <c r="K52" s="181"/>
      <c r="L52" s="80">
        <v>2</v>
      </c>
      <c r="M52" s="80">
        <v>2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146</v>
      </c>
      <c r="C53" s="189" t="s">
        <v>58</v>
      </c>
      <c r="D53" s="189"/>
      <c r="E53" s="189" t="s">
        <v>130</v>
      </c>
      <c r="F53" s="189" t="s">
        <v>126</v>
      </c>
      <c r="G53" s="189" t="s">
        <v>78</v>
      </c>
      <c r="H53" s="89"/>
      <c r="I53" s="89"/>
      <c r="J53" s="89"/>
      <c r="K53" s="181"/>
      <c r="L53" s="80">
        <v>2</v>
      </c>
      <c r="M53" s="80">
        <v>0</v>
      </c>
      <c r="N53" s="80">
        <v>13</v>
      </c>
      <c r="O53" s="91">
        <v>1</v>
      </c>
      <c r="P53" s="92">
        <v>0</v>
      </c>
      <c r="Q53" s="93">
        <f>O53+P53</f>
        <v>1</v>
      </c>
      <c r="R53" s="81">
        <f>IFERROR(Q53/N53,"-")</f>
        <v>0.076923076923077</v>
      </c>
      <c r="S53" s="80">
        <v>1</v>
      </c>
      <c r="T53" s="80">
        <v>0</v>
      </c>
      <c r="U53" s="81">
        <f>IFERROR(T53/(Q53),"-")</f>
        <v>0</v>
      </c>
      <c r="V53" s="82"/>
      <c r="W53" s="83">
        <v>1</v>
      </c>
      <c r="X53" s="81">
        <f>IF(Q53=0,"-",W53/Q53)</f>
        <v>1</v>
      </c>
      <c r="Y53" s="186">
        <v>3000</v>
      </c>
      <c r="Z53" s="187">
        <f>IFERROR(Y53/Q53,"-")</f>
        <v>3000</v>
      </c>
      <c r="AA53" s="187">
        <f>IFERROR(Y53/W53,"-")</f>
        <v>3000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>
        <v>1</v>
      </c>
      <c r="CH53" s="134">
        <f>IF(Q53=0,"",IF(CG53=0,"",(CG53/Q53)))</f>
        <v>1</v>
      </c>
      <c r="CI53" s="135">
        <v>1</v>
      </c>
      <c r="CJ53" s="136">
        <f>IFERROR(CI53/CG53,"-")</f>
        <v>1</v>
      </c>
      <c r="CK53" s="137">
        <v>3000</v>
      </c>
      <c r="CL53" s="138">
        <f>IFERROR(CK53/CG53,"-")</f>
        <v>3000</v>
      </c>
      <c r="CM53" s="139">
        <v>1</v>
      </c>
      <c r="CN53" s="139"/>
      <c r="CO53" s="139"/>
      <c r="CP53" s="140">
        <v>1</v>
      </c>
      <c r="CQ53" s="141">
        <v>3000</v>
      </c>
      <c r="CR53" s="141">
        <v>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147</v>
      </c>
      <c r="C54" s="189" t="s">
        <v>58</v>
      </c>
      <c r="D54" s="189"/>
      <c r="E54" s="189" t="s">
        <v>130</v>
      </c>
      <c r="F54" s="189" t="s">
        <v>126</v>
      </c>
      <c r="G54" s="189" t="s">
        <v>66</v>
      </c>
      <c r="H54" s="89"/>
      <c r="I54" s="89"/>
      <c r="J54" s="89"/>
      <c r="K54" s="181"/>
      <c r="L54" s="80">
        <v>6</v>
      </c>
      <c r="M54" s="80">
        <v>5</v>
      </c>
      <c r="N54" s="80">
        <v>2</v>
      </c>
      <c r="O54" s="91">
        <v>1</v>
      </c>
      <c r="P54" s="92">
        <v>0</v>
      </c>
      <c r="Q54" s="93">
        <f>O54+P54</f>
        <v>1</v>
      </c>
      <c r="R54" s="81">
        <f>IFERROR(Q54/N54,"-")</f>
        <v>0.5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>
        <v>1</v>
      </c>
      <c r="BY54" s="127">
        <f>IF(Q54=0,"",IF(BX54=0,"",(BX54/Q54)))</f>
        <v>1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148</v>
      </c>
      <c r="C55" s="189" t="s">
        <v>58</v>
      </c>
      <c r="D55" s="189"/>
      <c r="E55" s="189" t="s">
        <v>77</v>
      </c>
      <c r="F55" s="189" t="s">
        <v>133</v>
      </c>
      <c r="G55" s="189" t="s">
        <v>78</v>
      </c>
      <c r="H55" s="89"/>
      <c r="I55" s="89"/>
      <c r="J55" s="89" t="s">
        <v>149</v>
      </c>
      <c r="K55" s="181"/>
      <c r="L55" s="80">
        <v>0</v>
      </c>
      <c r="M55" s="80">
        <v>0</v>
      </c>
      <c r="N55" s="80">
        <v>6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150</v>
      </c>
      <c r="C56" s="189" t="s">
        <v>58</v>
      </c>
      <c r="D56" s="189"/>
      <c r="E56" s="189" t="s">
        <v>77</v>
      </c>
      <c r="F56" s="189" t="s">
        <v>133</v>
      </c>
      <c r="G56" s="189" t="s">
        <v>66</v>
      </c>
      <c r="H56" s="89"/>
      <c r="I56" s="89"/>
      <c r="J56" s="89"/>
      <c r="K56" s="181"/>
      <c r="L56" s="80">
        <v>0</v>
      </c>
      <c r="M56" s="80">
        <v>0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151</v>
      </c>
      <c r="C57" s="189" t="s">
        <v>58</v>
      </c>
      <c r="D57" s="189"/>
      <c r="E57" s="189" t="s">
        <v>71</v>
      </c>
      <c r="F57" s="189" t="s">
        <v>133</v>
      </c>
      <c r="G57" s="189" t="s">
        <v>73</v>
      </c>
      <c r="H57" s="89"/>
      <c r="I57" s="89"/>
      <c r="J57" s="89"/>
      <c r="K57" s="181"/>
      <c r="L57" s="80">
        <v>1</v>
      </c>
      <c r="M57" s="80">
        <v>0</v>
      </c>
      <c r="N57" s="80">
        <v>10</v>
      </c>
      <c r="O57" s="91">
        <v>0</v>
      </c>
      <c r="P57" s="92">
        <v>0</v>
      </c>
      <c r="Q57" s="93">
        <f>O57+P57</f>
        <v>0</v>
      </c>
      <c r="R57" s="81">
        <f>IFERROR(Q57/N57,"-")</f>
        <v>0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152</v>
      </c>
      <c r="C58" s="189" t="s">
        <v>58</v>
      </c>
      <c r="D58" s="189"/>
      <c r="E58" s="189" t="s">
        <v>71</v>
      </c>
      <c r="F58" s="189" t="s">
        <v>133</v>
      </c>
      <c r="G58" s="189" t="s">
        <v>66</v>
      </c>
      <c r="H58" s="89"/>
      <c r="I58" s="89"/>
      <c r="J58" s="89"/>
      <c r="K58" s="181"/>
      <c r="L58" s="80">
        <v>9</v>
      </c>
      <c r="M58" s="80">
        <v>1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153</v>
      </c>
      <c r="C59" s="189" t="s">
        <v>58</v>
      </c>
      <c r="D59" s="189"/>
      <c r="E59" s="189" t="s">
        <v>117</v>
      </c>
      <c r="F59" s="189" t="s">
        <v>118</v>
      </c>
      <c r="G59" s="189" t="s">
        <v>61</v>
      </c>
      <c r="H59" s="89" t="s">
        <v>154</v>
      </c>
      <c r="I59" s="89" t="s">
        <v>104</v>
      </c>
      <c r="J59" s="190" t="s">
        <v>120</v>
      </c>
      <c r="K59" s="181"/>
      <c r="L59" s="80">
        <v>0</v>
      </c>
      <c r="M59" s="80">
        <v>0</v>
      </c>
      <c r="N59" s="80">
        <v>0</v>
      </c>
      <c r="O59" s="91">
        <v>5</v>
      </c>
      <c r="P59" s="92">
        <v>0</v>
      </c>
      <c r="Q59" s="93">
        <f>O59+P59</f>
        <v>5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0.2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2</v>
      </c>
      <c r="BP59" s="120">
        <f>IF(Q59=0,"",IF(BO59=0,"",(BO59/Q59)))</f>
        <v>0.4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2</v>
      </c>
      <c r="BY59" s="127">
        <f>IF(Q59=0,"",IF(BX59=0,"",(BX59/Q59)))</f>
        <v>0.4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155</v>
      </c>
      <c r="C60" s="189" t="s">
        <v>58</v>
      </c>
      <c r="D60" s="189"/>
      <c r="E60" s="189" t="s">
        <v>117</v>
      </c>
      <c r="F60" s="189" t="s">
        <v>118</v>
      </c>
      <c r="G60" s="189" t="s">
        <v>61</v>
      </c>
      <c r="H60" s="89"/>
      <c r="I60" s="89"/>
      <c r="J60" s="89" t="s">
        <v>122</v>
      </c>
      <c r="K60" s="181"/>
      <c r="L60" s="80">
        <v>0</v>
      </c>
      <c r="M60" s="80">
        <v>0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156</v>
      </c>
      <c r="C61" s="189" t="s">
        <v>58</v>
      </c>
      <c r="D61" s="189"/>
      <c r="E61" s="189" t="s">
        <v>107</v>
      </c>
      <c r="F61" s="189" t="s">
        <v>107</v>
      </c>
      <c r="G61" s="189" t="s">
        <v>66</v>
      </c>
      <c r="H61" s="89"/>
      <c r="I61" s="89"/>
      <c r="J61" s="89"/>
      <c r="K61" s="181"/>
      <c r="L61" s="80">
        <v>7</v>
      </c>
      <c r="M61" s="80">
        <v>6</v>
      </c>
      <c r="N61" s="80">
        <v>5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157</v>
      </c>
      <c r="C62" s="189" t="s">
        <v>58</v>
      </c>
      <c r="D62" s="189"/>
      <c r="E62" s="189" t="s">
        <v>125</v>
      </c>
      <c r="F62" s="189" t="s">
        <v>126</v>
      </c>
      <c r="G62" s="189" t="s">
        <v>73</v>
      </c>
      <c r="H62" s="89"/>
      <c r="I62" s="89"/>
      <c r="J62" s="89" t="s">
        <v>127</v>
      </c>
      <c r="K62" s="181"/>
      <c r="L62" s="80">
        <v>0</v>
      </c>
      <c r="M62" s="80">
        <v>0</v>
      </c>
      <c r="N62" s="80">
        <v>6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158</v>
      </c>
      <c r="C63" s="189" t="s">
        <v>58</v>
      </c>
      <c r="D63" s="189"/>
      <c r="E63" s="189" t="s">
        <v>125</v>
      </c>
      <c r="F63" s="189" t="s">
        <v>126</v>
      </c>
      <c r="G63" s="189" t="s">
        <v>66</v>
      </c>
      <c r="H63" s="89"/>
      <c r="I63" s="89"/>
      <c r="J63" s="89"/>
      <c r="K63" s="181"/>
      <c r="L63" s="80">
        <v>2</v>
      </c>
      <c r="M63" s="80">
        <v>1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159</v>
      </c>
      <c r="C64" s="189" t="s">
        <v>58</v>
      </c>
      <c r="D64" s="189"/>
      <c r="E64" s="189" t="s">
        <v>130</v>
      </c>
      <c r="F64" s="189" t="s">
        <v>126</v>
      </c>
      <c r="G64" s="189" t="s">
        <v>78</v>
      </c>
      <c r="H64" s="89"/>
      <c r="I64" s="89"/>
      <c r="J64" s="89"/>
      <c r="K64" s="181"/>
      <c r="L64" s="80">
        <v>0</v>
      </c>
      <c r="M64" s="80">
        <v>0</v>
      </c>
      <c r="N64" s="80">
        <v>7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160</v>
      </c>
      <c r="C65" s="189" t="s">
        <v>58</v>
      </c>
      <c r="D65" s="189"/>
      <c r="E65" s="189" t="s">
        <v>130</v>
      </c>
      <c r="F65" s="189" t="s">
        <v>126</v>
      </c>
      <c r="G65" s="189" t="s">
        <v>66</v>
      </c>
      <c r="H65" s="89"/>
      <c r="I65" s="89"/>
      <c r="J65" s="89"/>
      <c r="K65" s="181"/>
      <c r="L65" s="80">
        <v>1</v>
      </c>
      <c r="M65" s="80">
        <v>1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161</v>
      </c>
      <c r="C66" s="189" t="s">
        <v>58</v>
      </c>
      <c r="D66" s="189"/>
      <c r="E66" s="189" t="s">
        <v>77</v>
      </c>
      <c r="F66" s="189" t="s">
        <v>133</v>
      </c>
      <c r="G66" s="189" t="s">
        <v>78</v>
      </c>
      <c r="H66" s="89"/>
      <c r="I66" s="89"/>
      <c r="J66" s="89" t="s">
        <v>134</v>
      </c>
      <c r="K66" s="181"/>
      <c r="L66" s="80">
        <v>0</v>
      </c>
      <c r="M66" s="80">
        <v>0</v>
      </c>
      <c r="N66" s="80">
        <v>3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162</v>
      </c>
      <c r="C67" s="189" t="s">
        <v>58</v>
      </c>
      <c r="D67" s="189"/>
      <c r="E67" s="189" t="s">
        <v>77</v>
      </c>
      <c r="F67" s="189" t="s">
        <v>133</v>
      </c>
      <c r="G67" s="189" t="s">
        <v>66</v>
      </c>
      <c r="H67" s="89"/>
      <c r="I67" s="89"/>
      <c r="J67" s="89"/>
      <c r="K67" s="181"/>
      <c r="L67" s="80">
        <v>0</v>
      </c>
      <c r="M67" s="80">
        <v>0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163</v>
      </c>
      <c r="C68" s="189" t="s">
        <v>58</v>
      </c>
      <c r="D68" s="189"/>
      <c r="E68" s="189" t="s">
        <v>71</v>
      </c>
      <c r="F68" s="189" t="s">
        <v>133</v>
      </c>
      <c r="G68" s="189" t="s">
        <v>73</v>
      </c>
      <c r="H68" s="89"/>
      <c r="I68" s="89"/>
      <c r="J68" s="89"/>
      <c r="K68" s="181"/>
      <c r="L68" s="80">
        <v>0</v>
      </c>
      <c r="M68" s="80">
        <v>0</v>
      </c>
      <c r="N68" s="80">
        <v>3</v>
      </c>
      <c r="O68" s="91">
        <v>0</v>
      </c>
      <c r="P68" s="92">
        <v>0</v>
      </c>
      <c r="Q68" s="93">
        <f>O68+P68</f>
        <v>0</v>
      </c>
      <c r="R68" s="81">
        <f>IFERROR(Q68/N68,"-")</f>
        <v>0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164</v>
      </c>
      <c r="C69" s="189" t="s">
        <v>58</v>
      </c>
      <c r="D69" s="189"/>
      <c r="E69" s="189" t="s">
        <v>71</v>
      </c>
      <c r="F69" s="189" t="s">
        <v>133</v>
      </c>
      <c r="G69" s="189" t="s">
        <v>66</v>
      </c>
      <c r="H69" s="89"/>
      <c r="I69" s="89"/>
      <c r="J69" s="89"/>
      <c r="K69" s="181"/>
      <c r="L69" s="80">
        <v>0</v>
      </c>
      <c r="M69" s="80">
        <v>0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165</v>
      </c>
      <c r="C70" s="189" t="s">
        <v>58</v>
      </c>
      <c r="D70" s="189"/>
      <c r="E70" s="189" t="s">
        <v>117</v>
      </c>
      <c r="F70" s="189" t="s">
        <v>166</v>
      </c>
      <c r="G70" s="189" t="s">
        <v>61</v>
      </c>
      <c r="H70" s="89" t="s">
        <v>167</v>
      </c>
      <c r="I70" s="89" t="s">
        <v>104</v>
      </c>
      <c r="J70" s="191" t="s">
        <v>168</v>
      </c>
      <c r="K70" s="181"/>
      <c r="L70" s="80">
        <v>0</v>
      </c>
      <c r="M70" s="80">
        <v>0</v>
      </c>
      <c r="N70" s="80">
        <v>0</v>
      </c>
      <c r="O70" s="91">
        <v>5</v>
      </c>
      <c r="P70" s="92">
        <v>0</v>
      </c>
      <c r="Q70" s="93">
        <f>O70+P70</f>
        <v>5</v>
      </c>
      <c r="R70" s="81" t="str">
        <f>IFERROR(Q70/N70,"-")</f>
        <v>-</v>
      </c>
      <c r="S70" s="80">
        <v>0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>
        <v>1</v>
      </c>
      <c r="AX70" s="107">
        <f>IF(Q70=0,"",IF(AW70=0,"",(AW70/Q70)))</f>
        <v>0.2</v>
      </c>
      <c r="AY70" s="106"/>
      <c r="AZ70" s="108">
        <f>IFERROR(AY70/AW70,"-")</f>
        <v>0</v>
      </c>
      <c r="BA70" s="109"/>
      <c r="BB70" s="110">
        <f>IFERROR(BA70/AW70,"-")</f>
        <v>0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4</v>
      </c>
      <c r="BP70" s="120">
        <f>IF(Q70=0,"",IF(BO70=0,"",(BO70/Q70)))</f>
        <v>0.8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169</v>
      </c>
      <c r="C71" s="189" t="s">
        <v>58</v>
      </c>
      <c r="D71" s="189"/>
      <c r="E71" s="189" t="s">
        <v>117</v>
      </c>
      <c r="F71" s="189" t="s">
        <v>166</v>
      </c>
      <c r="G71" s="189" t="s">
        <v>61</v>
      </c>
      <c r="H71" s="89"/>
      <c r="I71" s="89"/>
      <c r="J71" s="89" t="s">
        <v>122</v>
      </c>
      <c r="K71" s="181"/>
      <c r="L71" s="80">
        <v>0</v>
      </c>
      <c r="M71" s="80">
        <v>0</v>
      </c>
      <c r="N71" s="80">
        <v>0</v>
      </c>
      <c r="O71" s="91">
        <v>1</v>
      </c>
      <c r="P71" s="92">
        <v>0</v>
      </c>
      <c r="Q71" s="93">
        <f>O71+P71</f>
        <v>1</v>
      </c>
      <c r="R71" s="81" t="str">
        <f>IFERROR(Q71/N71,"-")</f>
        <v>-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>
        <v>1</v>
      </c>
      <c r="CH71" s="134">
        <f>IF(Q71=0,"",IF(CG71=0,"",(CG71/Q71)))</f>
        <v>1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170</v>
      </c>
      <c r="C72" s="189" t="s">
        <v>58</v>
      </c>
      <c r="D72" s="189"/>
      <c r="E72" s="189" t="s">
        <v>107</v>
      </c>
      <c r="F72" s="189" t="s">
        <v>107</v>
      </c>
      <c r="G72" s="189" t="s">
        <v>66</v>
      </c>
      <c r="H72" s="89"/>
      <c r="I72" s="89"/>
      <c r="J72" s="89"/>
      <c r="K72" s="181"/>
      <c r="L72" s="80">
        <v>8</v>
      </c>
      <c r="M72" s="80">
        <v>6</v>
      </c>
      <c r="N72" s="80">
        <v>1</v>
      </c>
      <c r="O72" s="91">
        <v>1</v>
      </c>
      <c r="P72" s="92">
        <v>0</v>
      </c>
      <c r="Q72" s="93">
        <f>O72+P72</f>
        <v>1</v>
      </c>
      <c r="R72" s="81">
        <f>IFERROR(Q72/N72,"-")</f>
        <v>1</v>
      </c>
      <c r="S72" s="80">
        <v>1</v>
      </c>
      <c r="T72" s="80">
        <v>0</v>
      </c>
      <c r="U72" s="81">
        <f>IFERROR(T72/(Q72),"-")</f>
        <v>0</v>
      </c>
      <c r="V72" s="82"/>
      <c r="W72" s="83">
        <v>1</v>
      </c>
      <c r="X72" s="81">
        <f>IF(Q72=0,"-",W72/Q72)</f>
        <v>1</v>
      </c>
      <c r="Y72" s="186">
        <v>17000</v>
      </c>
      <c r="Z72" s="187">
        <f>IFERROR(Y72/Q72,"-")</f>
        <v>17000</v>
      </c>
      <c r="AA72" s="187">
        <f>IFERROR(Y72/W72,"-")</f>
        <v>17000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>
        <v>1</v>
      </c>
      <c r="CA72" s="129">
        <f>IFERROR(BZ72/BX72,"-")</f>
        <v>1</v>
      </c>
      <c r="CB72" s="130">
        <v>17000</v>
      </c>
      <c r="CC72" s="131">
        <f>IFERROR(CB72/BX72,"-")</f>
        <v>17000</v>
      </c>
      <c r="CD72" s="132"/>
      <c r="CE72" s="132">
        <v>1</v>
      </c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17000</v>
      </c>
      <c r="CR72" s="141">
        <v>17000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171</v>
      </c>
      <c r="C73" s="189" t="s">
        <v>58</v>
      </c>
      <c r="D73" s="189"/>
      <c r="E73" s="189" t="s">
        <v>125</v>
      </c>
      <c r="F73" s="189" t="s">
        <v>126</v>
      </c>
      <c r="G73" s="189" t="s">
        <v>73</v>
      </c>
      <c r="H73" s="89"/>
      <c r="I73" s="89"/>
      <c r="J73" s="89" t="s">
        <v>172</v>
      </c>
      <c r="K73" s="181"/>
      <c r="L73" s="80">
        <v>0</v>
      </c>
      <c r="M73" s="80">
        <v>0</v>
      </c>
      <c r="N73" s="80">
        <v>3</v>
      </c>
      <c r="O73" s="91">
        <v>0</v>
      </c>
      <c r="P73" s="92">
        <v>0</v>
      </c>
      <c r="Q73" s="93">
        <f>O73+P73</f>
        <v>0</v>
      </c>
      <c r="R73" s="81">
        <f>IFERROR(Q73/N73,"-")</f>
        <v>0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173</v>
      </c>
      <c r="C74" s="189" t="s">
        <v>58</v>
      </c>
      <c r="D74" s="189"/>
      <c r="E74" s="189" t="s">
        <v>125</v>
      </c>
      <c r="F74" s="189" t="s">
        <v>126</v>
      </c>
      <c r="G74" s="189" t="s">
        <v>66</v>
      </c>
      <c r="H74" s="89"/>
      <c r="I74" s="89"/>
      <c r="J74" s="89"/>
      <c r="K74" s="181"/>
      <c r="L74" s="80">
        <v>1</v>
      </c>
      <c r="M74" s="80">
        <v>1</v>
      </c>
      <c r="N74" s="80">
        <v>0</v>
      </c>
      <c r="O74" s="91">
        <v>0</v>
      </c>
      <c r="P74" s="92">
        <v>0</v>
      </c>
      <c r="Q74" s="93">
        <f>O74+P74</f>
        <v>0</v>
      </c>
      <c r="R74" s="81" t="str">
        <f>IFERROR(Q74/N74,"-")</f>
        <v>-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174</v>
      </c>
      <c r="C75" s="189" t="s">
        <v>58</v>
      </c>
      <c r="D75" s="189"/>
      <c r="E75" s="189" t="s">
        <v>130</v>
      </c>
      <c r="F75" s="189" t="s">
        <v>126</v>
      </c>
      <c r="G75" s="189" t="s">
        <v>78</v>
      </c>
      <c r="H75" s="89"/>
      <c r="I75" s="89"/>
      <c r="J75" s="89"/>
      <c r="K75" s="181"/>
      <c r="L75" s="80">
        <v>0</v>
      </c>
      <c r="M75" s="80">
        <v>0</v>
      </c>
      <c r="N75" s="80">
        <v>7</v>
      </c>
      <c r="O75" s="91">
        <v>0</v>
      </c>
      <c r="P75" s="92">
        <v>0</v>
      </c>
      <c r="Q75" s="93">
        <f>O75+P75</f>
        <v>0</v>
      </c>
      <c r="R75" s="81">
        <f>IFERROR(Q75/N75,"-")</f>
        <v>0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175</v>
      </c>
      <c r="C76" s="189" t="s">
        <v>58</v>
      </c>
      <c r="D76" s="189"/>
      <c r="E76" s="189" t="s">
        <v>130</v>
      </c>
      <c r="F76" s="189" t="s">
        <v>126</v>
      </c>
      <c r="G76" s="189" t="s">
        <v>66</v>
      </c>
      <c r="H76" s="89"/>
      <c r="I76" s="89"/>
      <c r="J76" s="89"/>
      <c r="K76" s="181"/>
      <c r="L76" s="80">
        <v>4</v>
      </c>
      <c r="M76" s="80">
        <v>3</v>
      </c>
      <c r="N76" s="80">
        <v>1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/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/>
      <c r="AC76" s="85"/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176</v>
      </c>
      <c r="C77" s="189" t="s">
        <v>58</v>
      </c>
      <c r="D77" s="189"/>
      <c r="E77" s="189" t="s">
        <v>77</v>
      </c>
      <c r="F77" s="189" t="s">
        <v>133</v>
      </c>
      <c r="G77" s="189" t="s">
        <v>78</v>
      </c>
      <c r="H77" s="89"/>
      <c r="I77" s="89"/>
      <c r="J77" s="89" t="s">
        <v>177</v>
      </c>
      <c r="K77" s="181"/>
      <c r="L77" s="80">
        <v>4</v>
      </c>
      <c r="M77" s="80">
        <v>0</v>
      </c>
      <c r="N77" s="80">
        <v>11</v>
      </c>
      <c r="O77" s="91">
        <v>0</v>
      </c>
      <c r="P77" s="92">
        <v>0</v>
      </c>
      <c r="Q77" s="93">
        <f>O77+P77</f>
        <v>0</v>
      </c>
      <c r="R77" s="81">
        <f>IFERROR(Q77/N77,"-")</f>
        <v>0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178</v>
      </c>
      <c r="C78" s="189" t="s">
        <v>58</v>
      </c>
      <c r="D78" s="189"/>
      <c r="E78" s="189" t="s">
        <v>77</v>
      </c>
      <c r="F78" s="189" t="s">
        <v>133</v>
      </c>
      <c r="G78" s="189" t="s">
        <v>66</v>
      </c>
      <c r="H78" s="89"/>
      <c r="I78" s="89"/>
      <c r="J78" s="89"/>
      <c r="K78" s="181"/>
      <c r="L78" s="80">
        <v>2</v>
      </c>
      <c r="M78" s="80">
        <v>2</v>
      </c>
      <c r="N78" s="80">
        <v>1</v>
      </c>
      <c r="O78" s="91">
        <v>1</v>
      </c>
      <c r="P78" s="92">
        <v>0</v>
      </c>
      <c r="Q78" s="93">
        <f>O78+P78</f>
        <v>1</v>
      </c>
      <c r="R78" s="81">
        <f>IFERROR(Q78/N78,"-")</f>
        <v>1</v>
      </c>
      <c r="S78" s="80">
        <v>1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1</v>
      </c>
      <c r="BP78" s="120">
        <f>IF(Q78=0,"",IF(BO78=0,"",(BO78/Q78)))</f>
        <v>1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179</v>
      </c>
      <c r="C79" s="189" t="s">
        <v>58</v>
      </c>
      <c r="D79" s="189"/>
      <c r="E79" s="189" t="s">
        <v>71</v>
      </c>
      <c r="F79" s="189" t="s">
        <v>133</v>
      </c>
      <c r="G79" s="189" t="s">
        <v>73</v>
      </c>
      <c r="H79" s="89"/>
      <c r="I79" s="89"/>
      <c r="J79" s="89"/>
      <c r="K79" s="181"/>
      <c r="L79" s="80">
        <v>0</v>
      </c>
      <c r="M79" s="80">
        <v>0</v>
      </c>
      <c r="N79" s="80">
        <v>7</v>
      </c>
      <c r="O79" s="91">
        <v>0</v>
      </c>
      <c r="P79" s="92">
        <v>0</v>
      </c>
      <c r="Q79" s="93">
        <f>O79+P79</f>
        <v>0</v>
      </c>
      <c r="R79" s="81">
        <f>IFERROR(Q79/N79,"-")</f>
        <v>0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180</v>
      </c>
      <c r="C80" s="189" t="s">
        <v>58</v>
      </c>
      <c r="D80" s="189"/>
      <c r="E80" s="189" t="s">
        <v>71</v>
      </c>
      <c r="F80" s="189" t="s">
        <v>133</v>
      </c>
      <c r="G80" s="189" t="s">
        <v>66</v>
      </c>
      <c r="H80" s="89"/>
      <c r="I80" s="89"/>
      <c r="J80" s="89"/>
      <c r="K80" s="181"/>
      <c r="L80" s="80">
        <v>5</v>
      </c>
      <c r="M80" s="80">
        <v>4</v>
      </c>
      <c r="N80" s="80">
        <v>0</v>
      </c>
      <c r="O80" s="91">
        <v>0</v>
      </c>
      <c r="P80" s="92">
        <v>0</v>
      </c>
      <c r="Q80" s="93">
        <f>O80+P80</f>
        <v>0</v>
      </c>
      <c r="R80" s="81" t="str">
        <f>IFERROR(Q80/N80,"-")</f>
        <v>-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0.05</v>
      </c>
      <c r="B81" s="189" t="s">
        <v>181</v>
      </c>
      <c r="C81" s="189" t="s">
        <v>58</v>
      </c>
      <c r="D81" s="189"/>
      <c r="E81" s="189" t="s">
        <v>182</v>
      </c>
      <c r="F81" s="189" t="s">
        <v>183</v>
      </c>
      <c r="G81" s="189" t="s">
        <v>61</v>
      </c>
      <c r="H81" s="89" t="s">
        <v>184</v>
      </c>
      <c r="I81" s="89" t="s">
        <v>185</v>
      </c>
      <c r="J81" s="89" t="s">
        <v>64</v>
      </c>
      <c r="K81" s="181">
        <v>200000</v>
      </c>
      <c r="L81" s="80">
        <v>0</v>
      </c>
      <c r="M81" s="80">
        <v>0</v>
      </c>
      <c r="N81" s="80">
        <v>0</v>
      </c>
      <c r="O81" s="91">
        <v>2</v>
      </c>
      <c r="P81" s="92">
        <v>0</v>
      </c>
      <c r="Q81" s="93">
        <f>O81+P81</f>
        <v>2</v>
      </c>
      <c r="R81" s="81" t="str">
        <f>IFERROR(Q81/N81,"-")</f>
        <v>-</v>
      </c>
      <c r="S81" s="80">
        <v>0</v>
      </c>
      <c r="T81" s="80">
        <v>0</v>
      </c>
      <c r="U81" s="81">
        <f>IFERROR(T81/(Q81),"-")</f>
        <v>0</v>
      </c>
      <c r="V81" s="82">
        <f>IFERROR(K81/SUM(Q81:Q83),"-")</f>
        <v>22222.222222222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SUM(Y81:Y83)-SUM(K81:K83)</f>
        <v>-190000</v>
      </c>
      <c r="AC81" s="85">
        <f>SUM(Y81:Y83)/SUM(K81:K83)</f>
        <v>0.05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>
        <v>2</v>
      </c>
      <c r="BP81" s="120">
        <f>IF(Q81=0,"",IF(BO81=0,"",(BO81/Q81)))</f>
        <v>1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186</v>
      </c>
      <c r="C82" s="189" t="s">
        <v>58</v>
      </c>
      <c r="D82" s="189"/>
      <c r="E82" s="189" t="s">
        <v>187</v>
      </c>
      <c r="F82" s="189" t="s">
        <v>188</v>
      </c>
      <c r="G82" s="189" t="s">
        <v>83</v>
      </c>
      <c r="H82" s="89"/>
      <c r="I82" s="89" t="s">
        <v>185</v>
      </c>
      <c r="J82" s="89" t="s">
        <v>74</v>
      </c>
      <c r="K82" s="181"/>
      <c r="L82" s="80">
        <v>11</v>
      </c>
      <c r="M82" s="80">
        <v>0</v>
      </c>
      <c r="N82" s="80">
        <v>0</v>
      </c>
      <c r="O82" s="91">
        <v>3</v>
      </c>
      <c r="P82" s="92">
        <v>0</v>
      </c>
      <c r="Q82" s="93">
        <f>O82+P82</f>
        <v>3</v>
      </c>
      <c r="R82" s="81" t="str">
        <f>IFERROR(Q82/N82,"-")</f>
        <v>-</v>
      </c>
      <c r="S82" s="80">
        <v>1</v>
      </c>
      <c r="T82" s="80">
        <v>2</v>
      </c>
      <c r="U82" s="81">
        <f>IFERROR(T82/(Q82),"-")</f>
        <v>0.66666666666667</v>
      </c>
      <c r="V82" s="82"/>
      <c r="W82" s="83">
        <v>1</v>
      </c>
      <c r="X82" s="81">
        <f>IF(Q82=0,"-",W82/Q82)</f>
        <v>0.33333333333333</v>
      </c>
      <c r="Y82" s="186">
        <v>10000</v>
      </c>
      <c r="Z82" s="187">
        <f>IFERROR(Y82/Q82,"-")</f>
        <v>3333.3333333333</v>
      </c>
      <c r="AA82" s="187">
        <f>IFERROR(Y82/W82,"-")</f>
        <v>10000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2</v>
      </c>
      <c r="BP82" s="120">
        <f>IF(Q82=0,"",IF(BO82=0,"",(BO82/Q82)))</f>
        <v>0.66666666666667</v>
      </c>
      <c r="BQ82" s="121">
        <v>1</v>
      </c>
      <c r="BR82" s="122">
        <f>IFERROR(BQ82/BO82,"-")</f>
        <v>0.5</v>
      </c>
      <c r="BS82" s="123">
        <v>10000</v>
      </c>
      <c r="BT82" s="124">
        <f>IFERROR(BS82/BO82,"-")</f>
        <v>5000</v>
      </c>
      <c r="BU82" s="125"/>
      <c r="BV82" s="125">
        <v>1</v>
      </c>
      <c r="BW82" s="125"/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>
        <v>1</v>
      </c>
      <c r="CH82" s="134">
        <f>IF(Q82=0,"",IF(CG82=0,"",(CG82/Q82)))</f>
        <v>0.33333333333333</v>
      </c>
      <c r="CI82" s="135"/>
      <c r="CJ82" s="136">
        <f>IFERROR(CI82/CG82,"-")</f>
        <v>0</v>
      </c>
      <c r="CK82" s="137"/>
      <c r="CL82" s="138">
        <f>IFERROR(CK82/CG82,"-")</f>
        <v>0</v>
      </c>
      <c r="CM82" s="139"/>
      <c r="CN82" s="139"/>
      <c r="CO82" s="139"/>
      <c r="CP82" s="140">
        <v>1</v>
      </c>
      <c r="CQ82" s="141">
        <v>10000</v>
      </c>
      <c r="CR82" s="141">
        <v>10000</v>
      </c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189</v>
      </c>
      <c r="C83" s="189" t="s">
        <v>58</v>
      </c>
      <c r="D83" s="189"/>
      <c r="E83" s="189" t="s">
        <v>107</v>
      </c>
      <c r="F83" s="189" t="s">
        <v>107</v>
      </c>
      <c r="G83" s="189" t="s">
        <v>66</v>
      </c>
      <c r="H83" s="89"/>
      <c r="I83" s="89"/>
      <c r="J83" s="89"/>
      <c r="K83" s="181"/>
      <c r="L83" s="80">
        <v>81</v>
      </c>
      <c r="M83" s="80">
        <v>18</v>
      </c>
      <c r="N83" s="80">
        <v>9</v>
      </c>
      <c r="O83" s="91">
        <v>4</v>
      </c>
      <c r="P83" s="92">
        <v>0</v>
      </c>
      <c r="Q83" s="93">
        <f>O83+P83</f>
        <v>4</v>
      </c>
      <c r="R83" s="81">
        <f>IFERROR(Q83/N83,"-")</f>
        <v>0.44444444444444</v>
      </c>
      <c r="S83" s="80">
        <v>1</v>
      </c>
      <c r="T83" s="80">
        <v>1</v>
      </c>
      <c r="U83" s="81">
        <f>IFERROR(T83/(Q83),"-")</f>
        <v>0.25</v>
      </c>
      <c r="V83" s="82"/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>
        <v>1</v>
      </c>
      <c r="AO83" s="101">
        <f>IF(Q83=0,"",IF(AN83=0,"",(AN83/Q83)))</f>
        <v>0.25</v>
      </c>
      <c r="AP83" s="100"/>
      <c r="AQ83" s="102">
        <f>IFERROR(AP83/AN83,"-")</f>
        <v>0</v>
      </c>
      <c r="AR83" s="103"/>
      <c r="AS83" s="104">
        <f>IFERROR(AR83/AN83,"-")</f>
        <v>0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>
        <f>IF(Q83=0,"",IF(BF83=0,"",(BF83/Q83)))</f>
        <v>0</v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>
        <f>IF(Q83=0,"",IF(BO83=0,"",(BO83/Q83)))</f>
        <v>0</v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>
        <v>3</v>
      </c>
      <c r="BY83" s="127">
        <f>IF(Q83=0,"",IF(BX83=0,"",(BX83/Q83)))</f>
        <v>0.75</v>
      </c>
      <c r="BZ83" s="128">
        <v>2</v>
      </c>
      <c r="CA83" s="129">
        <f>IFERROR(BZ83/BX83,"-")</f>
        <v>0.66666666666667</v>
      </c>
      <c r="CB83" s="130">
        <v>532000</v>
      </c>
      <c r="CC83" s="131">
        <f>IFERROR(CB83/BX83,"-")</f>
        <v>177333.33333333</v>
      </c>
      <c r="CD83" s="132"/>
      <c r="CE83" s="132"/>
      <c r="CF83" s="132">
        <v>2</v>
      </c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>
        <v>518000</v>
      </c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>
        <f>AC84</f>
        <v>0</v>
      </c>
      <c r="B84" s="189" t="s">
        <v>190</v>
      </c>
      <c r="C84" s="189" t="s">
        <v>58</v>
      </c>
      <c r="D84" s="189"/>
      <c r="E84" s="189" t="s">
        <v>101</v>
      </c>
      <c r="F84" s="189" t="s">
        <v>102</v>
      </c>
      <c r="G84" s="189" t="s">
        <v>61</v>
      </c>
      <c r="H84" s="89" t="s">
        <v>191</v>
      </c>
      <c r="I84" s="89" t="s">
        <v>192</v>
      </c>
      <c r="J84" s="89"/>
      <c r="K84" s="181">
        <v>276000</v>
      </c>
      <c r="L84" s="80">
        <v>0</v>
      </c>
      <c r="M84" s="80">
        <v>0</v>
      </c>
      <c r="N84" s="80">
        <v>0</v>
      </c>
      <c r="O84" s="91">
        <v>6</v>
      </c>
      <c r="P84" s="92">
        <v>0</v>
      </c>
      <c r="Q84" s="93">
        <f>O84+P84</f>
        <v>6</v>
      </c>
      <c r="R84" s="81" t="str">
        <f>IFERROR(Q84/N84,"-")</f>
        <v>-</v>
      </c>
      <c r="S84" s="80">
        <v>0</v>
      </c>
      <c r="T84" s="80">
        <v>0</v>
      </c>
      <c r="U84" s="81">
        <f>IFERROR(T84/(Q84),"-")</f>
        <v>0</v>
      </c>
      <c r="V84" s="82">
        <f>IFERROR(K84/SUM(Q84:Q86),"-")</f>
        <v>27600</v>
      </c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>
        <f>SUM(Y84:Y86)-SUM(K84:K86)</f>
        <v>-276000</v>
      </c>
      <c r="AC84" s="85">
        <f>SUM(Y84:Y86)/SUM(K84:K86)</f>
        <v>0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2</v>
      </c>
      <c r="BG84" s="113">
        <f>IF(Q84=0,"",IF(BF84=0,"",(BF84/Q84)))</f>
        <v>0.33333333333333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>
        <v>1</v>
      </c>
      <c r="BP84" s="120">
        <f>IF(Q84=0,"",IF(BO84=0,"",(BO84/Q84)))</f>
        <v>0.16666666666667</v>
      </c>
      <c r="BQ84" s="121"/>
      <c r="BR84" s="122">
        <f>IFERROR(BQ84/BO84,"-")</f>
        <v>0</v>
      </c>
      <c r="BS84" s="123"/>
      <c r="BT84" s="124">
        <f>IFERROR(BS84/BO84,"-")</f>
        <v>0</v>
      </c>
      <c r="BU84" s="125"/>
      <c r="BV84" s="125"/>
      <c r="BW84" s="125"/>
      <c r="BX84" s="126">
        <v>3</v>
      </c>
      <c r="BY84" s="127">
        <f>IF(Q84=0,"",IF(BX84=0,"",(BX84/Q84)))</f>
        <v>0.5</v>
      </c>
      <c r="BZ84" s="128"/>
      <c r="CA84" s="129">
        <f>IFERROR(BZ84/BX84,"-")</f>
        <v>0</v>
      </c>
      <c r="CB84" s="130"/>
      <c r="CC84" s="131">
        <f>IFERROR(CB84/BX84,"-")</f>
        <v>0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193</v>
      </c>
      <c r="C85" s="189" t="s">
        <v>58</v>
      </c>
      <c r="D85" s="189"/>
      <c r="E85" s="189" t="s">
        <v>194</v>
      </c>
      <c r="F85" s="189" t="s">
        <v>195</v>
      </c>
      <c r="G85" s="189" t="s">
        <v>61</v>
      </c>
      <c r="H85" s="89"/>
      <c r="I85" s="89" t="s">
        <v>196</v>
      </c>
      <c r="J85" s="89"/>
      <c r="K85" s="181"/>
      <c r="L85" s="80">
        <v>0</v>
      </c>
      <c r="M85" s="80">
        <v>0</v>
      </c>
      <c r="N85" s="80">
        <v>0</v>
      </c>
      <c r="O85" s="91">
        <v>4</v>
      </c>
      <c r="P85" s="92">
        <v>0</v>
      </c>
      <c r="Q85" s="93">
        <f>O85+P85</f>
        <v>4</v>
      </c>
      <c r="R85" s="81" t="str">
        <f>IFERROR(Q85/N85,"-")</f>
        <v>-</v>
      </c>
      <c r="S85" s="80">
        <v>0</v>
      </c>
      <c r="T85" s="80">
        <v>1</v>
      </c>
      <c r="U85" s="81">
        <f>IFERROR(T85/(Q85),"-")</f>
        <v>0.25</v>
      </c>
      <c r="V85" s="82"/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>
        <v>1</v>
      </c>
      <c r="BG85" s="113">
        <f>IF(Q85=0,"",IF(BF85=0,"",(BF85/Q85)))</f>
        <v>0.25</v>
      </c>
      <c r="BH85" s="112"/>
      <c r="BI85" s="114">
        <f>IFERROR(BH85/BF85,"-")</f>
        <v>0</v>
      </c>
      <c r="BJ85" s="115"/>
      <c r="BK85" s="116">
        <f>IFERROR(BJ85/BF85,"-")</f>
        <v>0</v>
      </c>
      <c r="BL85" s="117"/>
      <c r="BM85" s="117"/>
      <c r="BN85" s="117"/>
      <c r="BO85" s="119">
        <v>1</v>
      </c>
      <c r="BP85" s="120">
        <f>IF(Q85=0,"",IF(BO85=0,"",(BO85/Q85)))</f>
        <v>0.25</v>
      </c>
      <c r="BQ85" s="121"/>
      <c r="BR85" s="122">
        <f>IFERROR(BQ85/BO85,"-")</f>
        <v>0</v>
      </c>
      <c r="BS85" s="123"/>
      <c r="BT85" s="124">
        <f>IFERROR(BS85/BO85,"-")</f>
        <v>0</v>
      </c>
      <c r="BU85" s="125"/>
      <c r="BV85" s="125"/>
      <c r="BW85" s="125"/>
      <c r="BX85" s="126">
        <v>1</v>
      </c>
      <c r="BY85" s="127">
        <f>IF(Q85=0,"",IF(BX85=0,"",(BX85/Q85)))</f>
        <v>0.25</v>
      </c>
      <c r="BZ85" s="128"/>
      <c r="CA85" s="129">
        <f>IFERROR(BZ85/BX85,"-")</f>
        <v>0</v>
      </c>
      <c r="CB85" s="130"/>
      <c r="CC85" s="131">
        <f>IFERROR(CB85/BX85,"-")</f>
        <v>0</v>
      </c>
      <c r="CD85" s="132"/>
      <c r="CE85" s="132"/>
      <c r="CF85" s="132"/>
      <c r="CG85" s="133">
        <v>1</v>
      </c>
      <c r="CH85" s="134">
        <f>IF(Q85=0,"",IF(CG85=0,"",(CG85/Q85)))</f>
        <v>0.25</v>
      </c>
      <c r="CI85" s="135"/>
      <c r="CJ85" s="136">
        <f>IFERROR(CI85/CG85,"-")</f>
        <v>0</v>
      </c>
      <c r="CK85" s="137"/>
      <c r="CL85" s="138">
        <f>IFERROR(CK85/CG85,"-")</f>
        <v>0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/>
      <c r="B86" s="189" t="s">
        <v>197</v>
      </c>
      <c r="C86" s="189" t="s">
        <v>58</v>
      </c>
      <c r="D86" s="189"/>
      <c r="E86" s="189" t="s">
        <v>107</v>
      </c>
      <c r="F86" s="189" t="s">
        <v>107</v>
      </c>
      <c r="G86" s="189" t="s">
        <v>66</v>
      </c>
      <c r="H86" s="89"/>
      <c r="I86" s="89"/>
      <c r="J86" s="89"/>
      <c r="K86" s="181"/>
      <c r="L86" s="80">
        <v>11</v>
      </c>
      <c r="M86" s="80">
        <v>3</v>
      </c>
      <c r="N86" s="80">
        <v>0</v>
      </c>
      <c r="O86" s="91">
        <v>0</v>
      </c>
      <c r="P86" s="92">
        <v>0</v>
      </c>
      <c r="Q86" s="93">
        <f>O86+P86</f>
        <v>0</v>
      </c>
      <c r="R86" s="81" t="str">
        <f>IFERROR(Q86/N86,"-")</f>
        <v>-</v>
      </c>
      <c r="S86" s="80">
        <v>0</v>
      </c>
      <c r="T86" s="80">
        <v>0</v>
      </c>
      <c r="U86" s="81" t="str">
        <f>IFERROR(T86/(Q86),"-")</f>
        <v>-</v>
      </c>
      <c r="V86" s="82"/>
      <c r="W86" s="83">
        <v>0</v>
      </c>
      <c r="X86" s="81" t="str">
        <f>IF(Q86=0,"-",W86/Q86)</f>
        <v>-</v>
      </c>
      <c r="Y86" s="186">
        <v>0</v>
      </c>
      <c r="Z86" s="187" t="str">
        <f>IFERROR(Y86/Q86,"-")</f>
        <v>-</v>
      </c>
      <c r="AA86" s="187" t="str">
        <f>IFERROR(Y86/W86,"-")</f>
        <v>-</v>
      </c>
      <c r="AB86" s="181"/>
      <c r="AC86" s="85"/>
      <c r="AD86" s="78"/>
      <c r="AE86" s="94"/>
      <c r="AF86" s="95" t="str">
        <f>IF(Q86=0,"",IF(AE86=0,"",(AE86/Q86)))</f>
        <v/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 t="str">
        <f>IF(Q86=0,"",IF(AN86=0,"",(AN86/Q86)))</f>
        <v/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 t="str">
        <f>IF(Q86=0,"",IF(AW86=0,"",(AW86/Q86)))</f>
        <v/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 t="str">
        <f>IF(Q86=0,"",IF(BF86=0,"",(BF86/Q86)))</f>
        <v/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/>
      <c r="BP86" s="120" t="str">
        <f>IF(Q86=0,"",IF(BO86=0,"",(BO86/Q86)))</f>
        <v/>
      </c>
      <c r="BQ86" s="121"/>
      <c r="BR86" s="122" t="str">
        <f>IFERROR(BQ86/BO86,"-")</f>
        <v>-</v>
      </c>
      <c r="BS86" s="123"/>
      <c r="BT86" s="124" t="str">
        <f>IFERROR(BS86/BO86,"-")</f>
        <v>-</v>
      </c>
      <c r="BU86" s="125"/>
      <c r="BV86" s="125"/>
      <c r="BW86" s="125"/>
      <c r="BX86" s="126"/>
      <c r="BY86" s="127" t="str">
        <f>IF(Q86=0,"",IF(BX86=0,"",(BX86/Q86)))</f>
        <v/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 t="str">
        <f>IF(Q86=0,"",IF(CG86=0,"",(CG86/Q86)))</f>
        <v/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>
        <f>AC87</f>
        <v>0.046153846153846</v>
      </c>
      <c r="B87" s="189" t="s">
        <v>198</v>
      </c>
      <c r="C87" s="189" t="s">
        <v>58</v>
      </c>
      <c r="D87" s="189"/>
      <c r="E87" s="189" t="s">
        <v>199</v>
      </c>
      <c r="F87" s="189" t="s">
        <v>200</v>
      </c>
      <c r="G87" s="189" t="s">
        <v>61</v>
      </c>
      <c r="H87" s="89" t="s">
        <v>119</v>
      </c>
      <c r="I87" s="89" t="s">
        <v>201</v>
      </c>
      <c r="J87" s="89" t="s">
        <v>202</v>
      </c>
      <c r="K87" s="181">
        <v>130000</v>
      </c>
      <c r="L87" s="80">
        <v>0</v>
      </c>
      <c r="M87" s="80">
        <v>0</v>
      </c>
      <c r="N87" s="80">
        <v>0</v>
      </c>
      <c r="O87" s="91">
        <v>4</v>
      </c>
      <c r="P87" s="92">
        <v>0</v>
      </c>
      <c r="Q87" s="93">
        <f>O87+P87</f>
        <v>4</v>
      </c>
      <c r="R87" s="81" t="str">
        <f>IFERROR(Q87/N87,"-")</f>
        <v>-</v>
      </c>
      <c r="S87" s="80">
        <v>0</v>
      </c>
      <c r="T87" s="80">
        <v>1</v>
      </c>
      <c r="U87" s="81">
        <f>IFERROR(T87/(Q87),"-")</f>
        <v>0.25</v>
      </c>
      <c r="V87" s="82">
        <f>IFERROR(K87/SUM(Q87:Q102),"-")</f>
        <v>14444.444444444</v>
      </c>
      <c r="W87" s="83">
        <v>0</v>
      </c>
      <c r="X87" s="81">
        <f>IF(Q87=0,"-",W87/Q87)</f>
        <v>0</v>
      </c>
      <c r="Y87" s="186">
        <v>0</v>
      </c>
      <c r="Z87" s="187">
        <f>IFERROR(Y87/Q87,"-")</f>
        <v>0</v>
      </c>
      <c r="AA87" s="187" t="str">
        <f>IFERROR(Y87/W87,"-")</f>
        <v>-</v>
      </c>
      <c r="AB87" s="181">
        <f>SUM(Y87:Y102)-SUM(K87:K102)</f>
        <v>-124000</v>
      </c>
      <c r="AC87" s="85">
        <f>SUM(Y87:Y102)/SUM(K87:K102)</f>
        <v>0.046153846153846</v>
      </c>
      <c r="AD87" s="78"/>
      <c r="AE87" s="94">
        <v>1</v>
      </c>
      <c r="AF87" s="95">
        <f>IF(Q87=0,"",IF(AE87=0,"",(AE87/Q87)))</f>
        <v>0.25</v>
      </c>
      <c r="AG87" s="94"/>
      <c r="AH87" s="96">
        <f>IFERROR(AG87/AE87,"-")</f>
        <v>0</v>
      </c>
      <c r="AI87" s="97"/>
      <c r="AJ87" s="98">
        <f>IFERROR(AI87/AE87,"-")</f>
        <v>0</v>
      </c>
      <c r="AK87" s="99"/>
      <c r="AL87" s="99"/>
      <c r="AM87" s="99"/>
      <c r="AN87" s="100"/>
      <c r="AO87" s="101">
        <f>IF(Q87=0,"",IF(AN87=0,"",(AN87/Q87)))</f>
        <v>0</v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>
        <v>1</v>
      </c>
      <c r="AX87" s="107">
        <f>IF(Q87=0,"",IF(AW87=0,"",(AW87/Q87)))</f>
        <v>0.25</v>
      </c>
      <c r="AY87" s="106"/>
      <c r="AZ87" s="108">
        <f>IFERROR(AY87/AW87,"-")</f>
        <v>0</v>
      </c>
      <c r="BA87" s="109"/>
      <c r="BB87" s="110">
        <f>IFERROR(BA87/AW87,"-")</f>
        <v>0</v>
      </c>
      <c r="BC87" s="111"/>
      <c r="BD87" s="111"/>
      <c r="BE87" s="111"/>
      <c r="BF87" s="112">
        <v>1</v>
      </c>
      <c r="BG87" s="113">
        <f>IF(Q87=0,"",IF(BF87=0,"",(BF87/Q87)))</f>
        <v>0.25</v>
      </c>
      <c r="BH87" s="112"/>
      <c r="BI87" s="114">
        <f>IFERROR(BH87/BF87,"-")</f>
        <v>0</v>
      </c>
      <c r="BJ87" s="115"/>
      <c r="BK87" s="116">
        <f>IFERROR(BJ87/BF87,"-")</f>
        <v>0</v>
      </c>
      <c r="BL87" s="117"/>
      <c r="BM87" s="117"/>
      <c r="BN87" s="117"/>
      <c r="BO87" s="119">
        <v>1</v>
      </c>
      <c r="BP87" s="120">
        <f>IF(Q87=0,"",IF(BO87=0,"",(BO87/Q87)))</f>
        <v>0.25</v>
      </c>
      <c r="BQ87" s="121"/>
      <c r="BR87" s="122">
        <f>IFERROR(BQ87/BO87,"-")</f>
        <v>0</v>
      </c>
      <c r="BS87" s="123"/>
      <c r="BT87" s="124">
        <f>IFERROR(BS87/BO87,"-")</f>
        <v>0</v>
      </c>
      <c r="BU87" s="125"/>
      <c r="BV87" s="125"/>
      <c r="BW87" s="125"/>
      <c r="BX87" s="126"/>
      <c r="BY87" s="127">
        <f>IF(Q87=0,"",IF(BX87=0,"",(BX87/Q87)))</f>
        <v>0</v>
      </c>
      <c r="BZ87" s="128"/>
      <c r="CA87" s="129" t="str">
        <f>IFERROR(BZ87/BX87,"-")</f>
        <v>-</v>
      </c>
      <c r="CB87" s="130"/>
      <c r="CC87" s="131" t="str">
        <f>IFERROR(CB87/BX87,"-")</f>
        <v>-</v>
      </c>
      <c r="CD87" s="132"/>
      <c r="CE87" s="132"/>
      <c r="CF87" s="132"/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/>
      <c r="B88" s="189" t="s">
        <v>203</v>
      </c>
      <c r="C88" s="189" t="s">
        <v>58</v>
      </c>
      <c r="D88" s="189"/>
      <c r="E88" s="189" t="s">
        <v>204</v>
      </c>
      <c r="F88" s="189" t="s">
        <v>205</v>
      </c>
      <c r="G88" s="189" t="s">
        <v>206</v>
      </c>
      <c r="H88" s="89"/>
      <c r="I88" s="89" t="s">
        <v>201</v>
      </c>
      <c r="J88" s="89" t="s">
        <v>207</v>
      </c>
      <c r="K88" s="181"/>
      <c r="L88" s="80">
        <v>1</v>
      </c>
      <c r="M88" s="80">
        <v>0</v>
      </c>
      <c r="N88" s="80">
        <v>16</v>
      </c>
      <c r="O88" s="91">
        <v>0</v>
      </c>
      <c r="P88" s="92">
        <v>0</v>
      </c>
      <c r="Q88" s="93">
        <f>O88+P88</f>
        <v>0</v>
      </c>
      <c r="R88" s="81">
        <f>IFERROR(Q88/N88,"-")</f>
        <v>0</v>
      </c>
      <c r="S88" s="80">
        <v>0</v>
      </c>
      <c r="T88" s="80">
        <v>0</v>
      </c>
      <c r="U88" s="81" t="str">
        <f>IFERROR(T88/(Q88),"-")</f>
        <v>-</v>
      </c>
      <c r="V88" s="82"/>
      <c r="W88" s="83">
        <v>0</v>
      </c>
      <c r="X88" s="81" t="str">
        <f>IF(Q88=0,"-",W88/Q88)</f>
        <v>-</v>
      </c>
      <c r="Y88" s="186">
        <v>0</v>
      </c>
      <c r="Z88" s="187" t="str">
        <f>IFERROR(Y88/Q88,"-")</f>
        <v>-</v>
      </c>
      <c r="AA88" s="187" t="str">
        <f>IFERROR(Y88/W88,"-")</f>
        <v>-</v>
      </c>
      <c r="AB88" s="181"/>
      <c r="AC88" s="85"/>
      <c r="AD88" s="78"/>
      <c r="AE88" s="94"/>
      <c r="AF88" s="95" t="str">
        <f>IF(Q88=0,"",IF(AE88=0,"",(AE88/Q88)))</f>
        <v/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 t="str">
        <f>IF(Q88=0,"",IF(AN88=0,"",(AN88/Q88)))</f>
        <v/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 t="str">
        <f>IF(Q88=0,"",IF(AW88=0,"",(AW88/Q88)))</f>
        <v/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 t="str">
        <f>IF(Q88=0,"",IF(BF88=0,"",(BF88/Q88)))</f>
        <v/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/>
      <c r="BP88" s="120" t="str">
        <f>IF(Q88=0,"",IF(BO88=0,"",(BO88/Q88)))</f>
        <v/>
      </c>
      <c r="BQ88" s="121"/>
      <c r="BR88" s="122" t="str">
        <f>IFERROR(BQ88/BO88,"-")</f>
        <v>-</v>
      </c>
      <c r="BS88" s="123"/>
      <c r="BT88" s="124" t="str">
        <f>IFERROR(BS88/BO88,"-")</f>
        <v>-</v>
      </c>
      <c r="BU88" s="125"/>
      <c r="BV88" s="125"/>
      <c r="BW88" s="125"/>
      <c r="BX88" s="126"/>
      <c r="BY88" s="127" t="str">
        <f>IF(Q88=0,"",IF(BX88=0,"",(BX88/Q88)))</f>
        <v/>
      </c>
      <c r="BZ88" s="128"/>
      <c r="CA88" s="129" t="str">
        <f>IFERROR(BZ88/BX88,"-")</f>
        <v>-</v>
      </c>
      <c r="CB88" s="130"/>
      <c r="CC88" s="131" t="str">
        <f>IFERROR(CB88/BX88,"-")</f>
        <v>-</v>
      </c>
      <c r="CD88" s="132"/>
      <c r="CE88" s="132"/>
      <c r="CF88" s="132"/>
      <c r="CG88" s="133"/>
      <c r="CH88" s="134" t="str">
        <f>IF(Q88=0,"",IF(CG88=0,"",(CG88/Q88)))</f>
        <v/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208</v>
      </c>
      <c r="C89" s="189" t="s">
        <v>58</v>
      </c>
      <c r="D89" s="189"/>
      <c r="E89" s="189" t="s">
        <v>209</v>
      </c>
      <c r="F89" s="189" t="s">
        <v>210</v>
      </c>
      <c r="G89" s="189" t="s">
        <v>61</v>
      </c>
      <c r="H89" s="89"/>
      <c r="I89" s="89" t="s">
        <v>201</v>
      </c>
      <c r="J89" s="89" t="s">
        <v>211</v>
      </c>
      <c r="K89" s="181"/>
      <c r="L89" s="80">
        <v>0</v>
      </c>
      <c r="M89" s="80">
        <v>0</v>
      </c>
      <c r="N89" s="80">
        <v>0</v>
      </c>
      <c r="O89" s="91">
        <v>1</v>
      </c>
      <c r="P89" s="92">
        <v>0</v>
      </c>
      <c r="Q89" s="93">
        <f>O89+P89</f>
        <v>1</v>
      </c>
      <c r="R89" s="81" t="str">
        <f>IFERROR(Q89/N89,"-")</f>
        <v>-</v>
      </c>
      <c r="S89" s="80">
        <v>0</v>
      </c>
      <c r="T89" s="80">
        <v>0</v>
      </c>
      <c r="U89" s="81">
        <f>IFERROR(T89/(Q89),"-")</f>
        <v>0</v>
      </c>
      <c r="V89" s="82"/>
      <c r="W89" s="83">
        <v>0</v>
      </c>
      <c r="X89" s="81">
        <f>IF(Q89=0,"-",W89/Q89)</f>
        <v>0</v>
      </c>
      <c r="Y89" s="186">
        <v>0</v>
      </c>
      <c r="Z89" s="187">
        <f>IFERROR(Y89/Q89,"-")</f>
        <v>0</v>
      </c>
      <c r="AA89" s="187" t="str">
        <f>IFERROR(Y89/W89,"-")</f>
        <v>-</v>
      </c>
      <c r="AB89" s="181"/>
      <c r="AC89" s="85"/>
      <c r="AD89" s="78"/>
      <c r="AE89" s="94"/>
      <c r="AF89" s="95">
        <f>IF(Q89=0,"",IF(AE89=0,"",(AE89/Q89)))</f>
        <v>0</v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>
        <f>IF(Q89=0,"",IF(AN89=0,"",(AN89/Q89)))</f>
        <v>0</v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/>
      <c r="AX89" s="107">
        <f>IF(Q89=0,"",IF(AW89=0,"",(AW89/Q89)))</f>
        <v>0</v>
      </c>
      <c r="AY89" s="106"/>
      <c r="AZ89" s="108" t="str">
        <f>IFERROR(AY89/AW89,"-")</f>
        <v>-</v>
      </c>
      <c r="BA89" s="109"/>
      <c r="BB89" s="110" t="str">
        <f>IFERROR(BA89/AW89,"-")</f>
        <v>-</v>
      </c>
      <c r="BC89" s="111"/>
      <c r="BD89" s="111"/>
      <c r="BE89" s="111"/>
      <c r="BF89" s="112">
        <v>1</v>
      </c>
      <c r="BG89" s="113">
        <f>IF(Q89=0,"",IF(BF89=0,"",(BF89/Q89)))</f>
        <v>1</v>
      </c>
      <c r="BH89" s="112"/>
      <c r="BI89" s="114">
        <f>IFERROR(BH89/BF89,"-")</f>
        <v>0</v>
      </c>
      <c r="BJ89" s="115"/>
      <c r="BK89" s="116">
        <f>IFERROR(BJ89/BF89,"-")</f>
        <v>0</v>
      </c>
      <c r="BL89" s="117"/>
      <c r="BM89" s="117"/>
      <c r="BN89" s="117"/>
      <c r="BO89" s="119"/>
      <c r="BP89" s="120">
        <f>IF(Q89=0,"",IF(BO89=0,"",(BO89/Q89)))</f>
        <v>0</v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>
        <f>IF(Q89=0,"",IF(BX89=0,"",(BX89/Q89)))</f>
        <v>0</v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>
        <f>IF(Q89=0,"",IF(CG89=0,"",(CG89/Q89)))</f>
        <v>0</v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/>
      <c r="B90" s="189" t="s">
        <v>212</v>
      </c>
      <c r="C90" s="189" t="s">
        <v>58</v>
      </c>
      <c r="D90" s="189"/>
      <c r="E90" s="189" t="s">
        <v>107</v>
      </c>
      <c r="F90" s="189" t="s">
        <v>107</v>
      </c>
      <c r="G90" s="189" t="s">
        <v>66</v>
      </c>
      <c r="H90" s="89"/>
      <c r="I90" s="89"/>
      <c r="J90" s="89"/>
      <c r="K90" s="181"/>
      <c r="L90" s="80">
        <v>5</v>
      </c>
      <c r="M90" s="80">
        <v>5</v>
      </c>
      <c r="N90" s="80">
        <v>1</v>
      </c>
      <c r="O90" s="91">
        <v>0</v>
      </c>
      <c r="P90" s="92">
        <v>0</v>
      </c>
      <c r="Q90" s="93">
        <f>O90+P90</f>
        <v>0</v>
      </c>
      <c r="R90" s="81">
        <f>IFERROR(Q90/N90,"-")</f>
        <v>0</v>
      </c>
      <c r="S90" s="80">
        <v>0</v>
      </c>
      <c r="T90" s="80">
        <v>0</v>
      </c>
      <c r="U90" s="81" t="str">
        <f>IFERROR(T90/(Q90),"-")</f>
        <v>-</v>
      </c>
      <c r="V90" s="82"/>
      <c r="W90" s="83">
        <v>0</v>
      </c>
      <c r="X90" s="81" t="str">
        <f>IF(Q90=0,"-",W90/Q90)</f>
        <v>-</v>
      </c>
      <c r="Y90" s="186">
        <v>0</v>
      </c>
      <c r="Z90" s="187" t="str">
        <f>IFERROR(Y90/Q90,"-")</f>
        <v>-</v>
      </c>
      <c r="AA90" s="187" t="str">
        <f>IFERROR(Y90/W90,"-")</f>
        <v>-</v>
      </c>
      <c r="AB90" s="181"/>
      <c r="AC90" s="85"/>
      <c r="AD90" s="78"/>
      <c r="AE90" s="94"/>
      <c r="AF90" s="95" t="str">
        <f>IF(Q90=0,"",IF(AE90=0,"",(AE90/Q90)))</f>
        <v/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 t="str">
        <f>IF(Q90=0,"",IF(AN90=0,"",(AN90/Q90)))</f>
        <v/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/>
      <c r="AX90" s="107" t="str">
        <f>IF(Q90=0,"",IF(AW90=0,"",(AW90/Q90)))</f>
        <v/>
      </c>
      <c r="AY90" s="106"/>
      <c r="AZ90" s="108" t="str">
        <f>IFERROR(AY90/AW90,"-")</f>
        <v>-</v>
      </c>
      <c r="BA90" s="109"/>
      <c r="BB90" s="110" t="str">
        <f>IFERROR(BA90/AW90,"-")</f>
        <v>-</v>
      </c>
      <c r="BC90" s="111"/>
      <c r="BD90" s="111"/>
      <c r="BE90" s="111"/>
      <c r="BF90" s="112"/>
      <c r="BG90" s="113" t="str">
        <f>IF(Q90=0,"",IF(BF90=0,"",(BF90/Q90)))</f>
        <v/>
      </c>
      <c r="BH90" s="112"/>
      <c r="BI90" s="114" t="str">
        <f>IFERROR(BH90/BF90,"-")</f>
        <v>-</v>
      </c>
      <c r="BJ90" s="115"/>
      <c r="BK90" s="116" t="str">
        <f>IFERROR(BJ90/BF90,"-")</f>
        <v>-</v>
      </c>
      <c r="BL90" s="117"/>
      <c r="BM90" s="117"/>
      <c r="BN90" s="117"/>
      <c r="BO90" s="119"/>
      <c r="BP90" s="120" t="str">
        <f>IF(Q90=0,"",IF(BO90=0,"",(BO90/Q90)))</f>
        <v/>
      </c>
      <c r="BQ90" s="121"/>
      <c r="BR90" s="122" t="str">
        <f>IFERROR(BQ90/BO90,"-")</f>
        <v>-</v>
      </c>
      <c r="BS90" s="123"/>
      <c r="BT90" s="124" t="str">
        <f>IFERROR(BS90/BO90,"-")</f>
        <v>-</v>
      </c>
      <c r="BU90" s="125"/>
      <c r="BV90" s="125"/>
      <c r="BW90" s="125"/>
      <c r="BX90" s="126"/>
      <c r="BY90" s="127" t="str">
        <f>IF(Q90=0,"",IF(BX90=0,"",(BX90/Q90)))</f>
        <v/>
      </c>
      <c r="BZ90" s="128"/>
      <c r="CA90" s="129" t="str">
        <f>IFERROR(BZ90/BX90,"-")</f>
        <v>-</v>
      </c>
      <c r="CB90" s="130"/>
      <c r="CC90" s="131" t="str">
        <f>IFERROR(CB90/BX90,"-")</f>
        <v>-</v>
      </c>
      <c r="CD90" s="132"/>
      <c r="CE90" s="132"/>
      <c r="CF90" s="132"/>
      <c r="CG90" s="133"/>
      <c r="CH90" s="134" t="str">
        <f>IF(Q90=0,"",IF(CG90=0,"",(CG90/Q90)))</f>
        <v/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0</v>
      </c>
      <c r="CQ90" s="141">
        <v>0</v>
      </c>
      <c r="CR90" s="141"/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/>
      <c r="B91" s="189" t="s">
        <v>213</v>
      </c>
      <c r="C91" s="189" t="s">
        <v>58</v>
      </c>
      <c r="D91" s="189"/>
      <c r="E91" s="189" t="s">
        <v>214</v>
      </c>
      <c r="F91" s="189" t="s">
        <v>215</v>
      </c>
      <c r="G91" s="189" t="s">
        <v>206</v>
      </c>
      <c r="H91" s="89" t="s">
        <v>119</v>
      </c>
      <c r="I91" s="89" t="s">
        <v>216</v>
      </c>
      <c r="J91" s="89" t="s">
        <v>134</v>
      </c>
      <c r="K91" s="181"/>
      <c r="L91" s="80">
        <v>0</v>
      </c>
      <c r="M91" s="80">
        <v>0</v>
      </c>
      <c r="N91" s="80">
        <v>13</v>
      </c>
      <c r="O91" s="91">
        <v>0</v>
      </c>
      <c r="P91" s="92">
        <v>0</v>
      </c>
      <c r="Q91" s="93">
        <f>O91+P91</f>
        <v>0</v>
      </c>
      <c r="R91" s="81">
        <f>IFERROR(Q91/N91,"-")</f>
        <v>0</v>
      </c>
      <c r="S91" s="80">
        <v>0</v>
      </c>
      <c r="T91" s="80">
        <v>0</v>
      </c>
      <c r="U91" s="81" t="str">
        <f>IFERROR(T91/(Q91),"-")</f>
        <v>-</v>
      </c>
      <c r="V91" s="82"/>
      <c r="W91" s="83">
        <v>0</v>
      </c>
      <c r="X91" s="81" t="str">
        <f>IF(Q91=0,"-",W91/Q91)</f>
        <v>-</v>
      </c>
      <c r="Y91" s="186">
        <v>0</v>
      </c>
      <c r="Z91" s="187" t="str">
        <f>IFERROR(Y91/Q91,"-")</f>
        <v>-</v>
      </c>
      <c r="AA91" s="187" t="str">
        <f>IFERROR(Y91/W91,"-")</f>
        <v>-</v>
      </c>
      <c r="AB91" s="181"/>
      <c r="AC91" s="85"/>
      <c r="AD91" s="78"/>
      <c r="AE91" s="94"/>
      <c r="AF91" s="95" t="str">
        <f>IF(Q91=0,"",IF(AE91=0,"",(AE91/Q91)))</f>
        <v/>
      </c>
      <c r="AG91" s="94"/>
      <c r="AH91" s="96" t="str">
        <f>IFERROR(AG91/AE91,"-")</f>
        <v>-</v>
      </c>
      <c r="AI91" s="97"/>
      <c r="AJ91" s="98" t="str">
        <f>IFERROR(AI91/AE91,"-")</f>
        <v>-</v>
      </c>
      <c r="AK91" s="99"/>
      <c r="AL91" s="99"/>
      <c r="AM91" s="99"/>
      <c r="AN91" s="100"/>
      <c r="AO91" s="101" t="str">
        <f>IF(Q91=0,"",IF(AN91=0,"",(AN91/Q91)))</f>
        <v/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 t="str">
        <f>IF(Q91=0,"",IF(AW91=0,"",(AW91/Q91)))</f>
        <v/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 t="str">
        <f>IF(Q91=0,"",IF(BF91=0,"",(BF91/Q91)))</f>
        <v/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/>
      <c r="BP91" s="120" t="str">
        <f>IF(Q91=0,"",IF(BO91=0,"",(BO91/Q91)))</f>
        <v/>
      </c>
      <c r="BQ91" s="121"/>
      <c r="BR91" s="122" t="str">
        <f>IFERROR(BQ91/BO91,"-")</f>
        <v>-</v>
      </c>
      <c r="BS91" s="123"/>
      <c r="BT91" s="124" t="str">
        <f>IFERROR(BS91/BO91,"-")</f>
        <v>-</v>
      </c>
      <c r="BU91" s="125"/>
      <c r="BV91" s="125"/>
      <c r="BW91" s="125"/>
      <c r="BX91" s="126"/>
      <c r="BY91" s="127" t="str">
        <f>IF(Q91=0,"",IF(BX91=0,"",(BX91/Q91)))</f>
        <v/>
      </c>
      <c r="BZ91" s="128"/>
      <c r="CA91" s="129" t="str">
        <f>IFERROR(BZ91/BX91,"-")</f>
        <v>-</v>
      </c>
      <c r="CB91" s="130"/>
      <c r="CC91" s="131" t="str">
        <f>IFERROR(CB91/BX91,"-")</f>
        <v>-</v>
      </c>
      <c r="CD91" s="132"/>
      <c r="CE91" s="132"/>
      <c r="CF91" s="132"/>
      <c r="CG91" s="133"/>
      <c r="CH91" s="134" t="str">
        <f>IF(Q91=0,"",IF(CG91=0,"",(CG91/Q91)))</f>
        <v/>
      </c>
      <c r="CI91" s="135"/>
      <c r="CJ91" s="136" t="str">
        <f>IFERROR(CI91/CG91,"-")</f>
        <v>-</v>
      </c>
      <c r="CK91" s="137"/>
      <c r="CL91" s="138" t="str">
        <f>IFERROR(CK91/CG91,"-")</f>
        <v>-</v>
      </c>
      <c r="CM91" s="139"/>
      <c r="CN91" s="139"/>
      <c r="CO91" s="139"/>
      <c r="CP91" s="140">
        <v>0</v>
      </c>
      <c r="CQ91" s="141">
        <v>0</v>
      </c>
      <c r="CR91" s="141"/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/>
      <c r="B92" s="189" t="s">
        <v>217</v>
      </c>
      <c r="C92" s="189" t="s">
        <v>58</v>
      </c>
      <c r="D92" s="189"/>
      <c r="E92" s="189" t="s">
        <v>214</v>
      </c>
      <c r="F92" s="189" t="s">
        <v>215</v>
      </c>
      <c r="G92" s="189" t="s">
        <v>66</v>
      </c>
      <c r="H92" s="89"/>
      <c r="I92" s="89"/>
      <c r="J92" s="89"/>
      <c r="K92" s="181"/>
      <c r="L92" s="80">
        <v>3</v>
      </c>
      <c r="M92" s="80">
        <v>2</v>
      </c>
      <c r="N92" s="80">
        <v>0</v>
      </c>
      <c r="O92" s="91">
        <v>0</v>
      </c>
      <c r="P92" s="92">
        <v>0</v>
      </c>
      <c r="Q92" s="93">
        <f>O92+P92</f>
        <v>0</v>
      </c>
      <c r="R92" s="81" t="str">
        <f>IFERROR(Q92/N92,"-")</f>
        <v>-</v>
      </c>
      <c r="S92" s="80">
        <v>0</v>
      </c>
      <c r="T92" s="80">
        <v>0</v>
      </c>
      <c r="U92" s="81" t="str">
        <f>IFERROR(T92/(Q92),"-")</f>
        <v>-</v>
      </c>
      <c r="V92" s="82"/>
      <c r="W92" s="83">
        <v>0</v>
      </c>
      <c r="X92" s="81" t="str">
        <f>IF(Q92=0,"-",W92/Q92)</f>
        <v>-</v>
      </c>
      <c r="Y92" s="186">
        <v>0</v>
      </c>
      <c r="Z92" s="187" t="str">
        <f>IFERROR(Y92/Q92,"-")</f>
        <v>-</v>
      </c>
      <c r="AA92" s="187" t="str">
        <f>IFERROR(Y92/W92,"-")</f>
        <v>-</v>
      </c>
      <c r="AB92" s="181"/>
      <c r="AC92" s="85"/>
      <c r="AD92" s="78"/>
      <c r="AE92" s="94"/>
      <c r="AF92" s="95" t="str">
        <f>IF(Q92=0,"",IF(AE92=0,"",(AE92/Q92)))</f>
        <v/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/>
      <c r="AO92" s="101" t="str">
        <f>IF(Q92=0,"",IF(AN92=0,"",(AN92/Q92)))</f>
        <v/>
      </c>
      <c r="AP92" s="100"/>
      <c r="AQ92" s="102" t="str">
        <f>IFERROR(AP92/AN92,"-")</f>
        <v>-</v>
      </c>
      <c r="AR92" s="103"/>
      <c r="AS92" s="104" t="str">
        <f>IFERROR(AR92/AN92,"-")</f>
        <v>-</v>
      </c>
      <c r="AT92" s="105"/>
      <c r="AU92" s="105"/>
      <c r="AV92" s="105"/>
      <c r="AW92" s="106"/>
      <c r="AX92" s="107" t="str">
        <f>IF(Q92=0,"",IF(AW92=0,"",(AW92/Q92)))</f>
        <v/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/>
      <c r="BG92" s="113" t="str">
        <f>IF(Q92=0,"",IF(BF92=0,"",(BF92/Q92)))</f>
        <v/>
      </c>
      <c r="BH92" s="112"/>
      <c r="BI92" s="114" t="str">
        <f>IFERROR(BH92/BF92,"-")</f>
        <v>-</v>
      </c>
      <c r="BJ92" s="115"/>
      <c r="BK92" s="116" t="str">
        <f>IFERROR(BJ92/BF92,"-")</f>
        <v>-</v>
      </c>
      <c r="BL92" s="117"/>
      <c r="BM92" s="117"/>
      <c r="BN92" s="117"/>
      <c r="BO92" s="119"/>
      <c r="BP92" s="120" t="str">
        <f>IF(Q92=0,"",IF(BO92=0,"",(BO92/Q92)))</f>
        <v/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 t="str">
        <f>IF(Q92=0,"",IF(BX92=0,"",(BX92/Q92)))</f>
        <v/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 t="str">
        <f>IF(Q92=0,"",IF(CG92=0,"",(CG92/Q92)))</f>
        <v/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/>
      <c r="B93" s="189" t="s">
        <v>218</v>
      </c>
      <c r="C93" s="189" t="s">
        <v>58</v>
      </c>
      <c r="D93" s="189"/>
      <c r="E93" s="189" t="s">
        <v>199</v>
      </c>
      <c r="F93" s="189" t="s">
        <v>200</v>
      </c>
      <c r="G93" s="189" t="s">
        <v>61</v>
      </c>
      <c r="H93" s="89" t="s">
        <v>139</v>
      </c>
      <c r="I93" s="89" t="s">
        <v>201</v>
      </c>
      <c r="J93" s="89" t="s">
        <v>202</v>
      </c>
      <c r="K93" s="181"/>
      <c r="L93" s="80">
        <v>0</v>
      </c>
      <c r="M93" s="80">
        <v>0</v>
      </c>
      <c r="N93" s="80">
        <v>0</v>
      </c>
      <c r="O93" s="91">
        <v>0</v>
      </c>
      <c r="P93" s="92">
        <v>0</v>
      </c>
      <c r="Q93" s="93">
        <f>O93+P93</f>
        <v>0</v>
      </c>
      <c r="R93" s="81" t="str">
        <f>IFERROR(Q93/N93,"-")</f>
        <v>-</v>
      </c>
      <c r="S93" s="80">
        <v>0</v>
      </c>
      <c r="T93" s="80">
        <v>0</v>
      </c>
      <c r="U93" s="81" t="str">
        <f>IFERROR(T93/(Q93),"-")</f>
        <v>-</v>
      </c>
      <c r="V93" s="82"/>
      <c r="W93" s="83">
        <v>0</v>
      </c>
      <c r="X93" s="81" t="str">
        <f>IF(Q93=0,"-",W93/Q93)</f>
        <v>-</v>
      </c>
      <c r="Y93" s="186">
        <v>0</v>
      </c>
      <c r="Z93" s="187" t="str">
        <f>IFERROR(Y93/Q93,"-")</f>
        <v>-</v>
      </c>
      <c r="AA93" s="187" t="str">
        <f>IFERROR(Y93/W93,"-")</f>
        <v>-</v>
      </c>
      <c r="AB93" s="181"/>
      <c r="AC93" s="85"/>
      <c r="AD93" s="78"/>
      <c r="AE93" s="94"/>
      <c r="AF93" s="95" t="str">
        <f>IF(Q93=0,"",IF(AE93=0,"",(AE93/Q93)))</f>
        <v/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/>
      <c r="AO93" s="101" t="str">
        <f>IF(Q93=0,"",IF(AN93=0,"",(AN93/Q93)))</f>
        <v/>
      </c>
      <c r="AP93" s="100"/>
      <c r="AQ93" s="102" t="str">
        <f>IFERROR(AP93/AN93,"-")</f>
        <v>-</v>
      </c>
      <c r="AR93" s="103"/>
      <c r="AS93" s="104" t="str">
        <f>IFERROR(AR93/AN93,"-")</f>
        <v>-</v>
      </c>
      <c r="AT93" s="105"/>
      <c r="AU93" s="105"/>
      <c r="AV93" s="105"/>
      <c r="AW93" s="106"/>
      <c r="AX93" s="107" t="str">
        <f>IF(Q93=0,"",IF(AW93=0,"",(AW93/Q93)))</f>
        <v/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/>
      <c r="BG93" s="113" t="str">
        <f>IF(Q93=0,"",IF(BF93=0,"",(BF93/Q93)))</f>
        <v/>
      </c>
      <c r="BH93" s="112"/>
      <c r="BI93" s="114" t="str">
        <f>IFERROR(BH93/BF93,"-")</f>
        <v>-</v>
      </c>
      <c r="BJ93" s="115"/>
      <c r="BK93" s="116" t="str">
        <f>IFERROR(BJ93/BF93,"-")</f>
        <v>-</v>
      </c>
      <c r="BL93" s="117"/>
      <c r="BM93" s="117"/>
      <c r="BN93" s="117"/>
      <c r="BO93" s="119"/>
      <c r="BP93" s="120" t="str">
        <f>IF(Q93=0,"",IF(BO93=0,"",(BO93/Q93)))</f>
        <v/>
      </c>
      <c r="BQ93" s="121"/>
      <c r="BR93" s="122" t="str">
        <f>IFERROR(BQ93/BO93,"-")</f>
        <v>-</v>
      </c>
      <c r="BS93" s="123"/>
      <c r="BT93" s="124" t="str">
        <f>IFERROR(BS93/BO93,"-")</f>
        <v>-</v>
      </c>
      <c r="BU93" s="125"/>
      <c r="BV93" s="125"/>
      <c r="BW93" s="125"/>
      <c r="BX93" s="126"/>
      <c r="BY93" s="127" t="str">
        <f>IF(Q93=0,"",IF(BX93=0,"",(BX93/Q93)))</f>
        <v/>
      </c>
      <c r="BZ93" s="128"/>
      <c r="CA93" s="129" t="str">
        <f>IFERROR(BZ93/BX93,"-")</f>
        <v>-</v>
      </c>
      <c r="CB93" s="130"/>
      <c r="CC93" s="131" t="str">
        <f>IFERROR(CB93/BX93,"-")</f>
        <v>-</v>
      </c>
      <c r="CD93" s="132"/>
      <c r="CE93" s="132"/>
      <c r="CF93" s="132"/>
      <c r="CG93" s="133"/>
      <c r="CH93" s="134" t="str">
        <f>IF(Q93=0,"",IF(CG93=0,"",(CG93/Q93)))</f>
        <v/>
      </c>
      <c r="CI93" s="135"/>
      <c r="CJ93" s="136" t="str">
        <f>IFERROR(CI93/CG93,"-")</f>
        <v>-</v>
      </c>
      <c r="CK93" s="137"/>
      <c r="CL93" s="138" t="str">
        <f>IFERROR(CK93/CG93,"-")</f>
        <v>-</v>
      </c>
      <c r="CM93" s="139"/>
      <c r="CN93" s="139"/>
      <c r="CO93" s="139"/>
      <c r="CP93" s="140">
        <v>0</v>
      </c>
      <c r="CQ93" s="141">
        <v>0</v>
      </c>
      <c r="CR93" s="141"/>
      <c r="CS93" s="141"/>
      <c r="CT93" s="142" t="str">
        <f>IF(AND(CR93=0,CS93=0),"",IF(AND(CR93&lt;=100000,CS93&lt;=100000),"",IF(CR93/CQ93&gt;0.7,"男高",IF(CS93/CQ93&gt;0.7,"女高",""))))</f>
        <v/>
      </c>
    </row>
    <row r="94" spans="1:99">
      <c r="A94" s="79"/>
      <c r="B94" s="189" t="s">
        <v>219</v>
      </c>
      <c r="C94" s="189" t="s">
        <v>58</v>
      </c>
      <c r="D94" s="189"/>
      <c r="E94" s="189" t="s">
        <v>220</v>
      </c>
      <c r="F94" s="189" t="s">
        <v>221</v>
      </c>
      <c r="G94" s="189" t="s">
        <v>206</v>
      </c>
      <c r="H94" s="89"/>
      <c r="I94" s="89" t="s">
        <v>201</v>
      </c>
      <c r="J94" s="89" t="s">
        <v>207</v>
      </c>
      <c r="K94" s="181"/>
      <c r="L94" s="80">
        <v>2</v>
      </c>
      <c r="M94" s="80">
        <v>0</v>
      </c>
      <c r="N94" s="80">
        <v>13</v>
      </c>
      <c r="O94" s="91">
        <v>1</v>
      </c>
      <c r="P94" s="92">
        <v>0</v>
      </c>
      <c r="Q94" s="93">
        <f>O94+P94</f>
        <v>1</v>
      </c>
      <c r="R94" s="81">
        <f>IFERROR(Q94/N94,"-")</f>
        <v>0.076923076923077</v>
      </c>
      <c r="S94" s="80">
        <v>1</v>
      </c>
      <c r="T94" s="80">
        <v>0</v>
      </c>
      <c r="U94" s="81">
        <f>IFERROR(T94/(Q94),"-")</f>
        <v>0</v>
      </c>
      <c r="V94" s="82"/>
      <c r="W94" s="83">
        <v>1</v>
      </c>
      <c r="X94" s="81">
        <f>IF(Q94=0,"-",W94/Q94)</f>
        <v>1</v>
      </c>
      <c r="Y94" s="186">
        <v>6000</v>
      </c>
      <c r="Z94" s="187">
        <f>IFERROR(Y94/Q94,"-")</f>
        <v>6000</v>
      </c>
      <c r="AA94" s="187">
        <f>IFERROR(Y94/W94,"-")</f>
        <v>6000</v>
      </c>
      <c r="AB94" s="181"/>
      <c r="AC94" s="85"/>
      <c r="AD94" s="78"/>
      <c r="AE94" s="94"/>
      <c r="AF94" s="95">
        <f>IF(Q94=0,"",IF(AE94=0,"",(AE94/Q94)))</f>
        <v>0</v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>
        <f>IF(Q94=0,"",IF(AN94=0,"",(AN94/Q94)))</f>
        <v>0</v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>
        <f>IF(Q94=0,"",IF(AW94=0,"",(AW94/Q94)))</f>
        <v>0</v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/>
      <c r="BG94" s="113">
        <f>IF(Q94=0,"",IF(BF94=0,"",(BF94/Q94)))</f>
        <v>0</v>
      </c>
      <c r="BH94" s="112"/>
      <c r="BI94" s="114" t="str">
        <f>IFERROR(BH94/BF94,"-")</f>
        <v>-</v>
      </c>
      <c r="BJ94" s="115"/>
      <c r="BK94" s="116" t="str">
        <f>IFERROR(BJ94/BF94,"-")</f>
        <v>-</v>
      </c>
      <c r="BL94" s="117"/>
      <c r="BM94" s="117"/>
      <c r="BN94" s="117"/>
      <c r="BO94" s="119">
        <v>1</v>
      </c>
      <c r="BP94" s="120">
        <f>IF(Q94=0,"",IF(BO94=0,"",(BO94/Q94)))</f>
        <v>1</v>
      </c>
      <c r="BQ94" s="121">
        <v>1</v>
      </c>
      <c r="BR94" s="122">
        <f>IFERROR(BQ94/BO94,"-")</f>
        <v>1</v>
      </c>
      <c r="BS94" s="123">
        <v>6000</v>
      </c>
      <c r="BT94" s="124">
        <f>IFERROR(BS94/BO94,"-")</f>
        <v>6000</v>
      </c>
      <c r="BU94" s="125"/>
      <c r="BV94" s="125">
        <v>1</v>
      </c>
      <c r="BW94" s="125"/>
      <c r="BX94" s="126"/>
      <c r="BY94" s="127">
        <f>IF(Q94=0,"",IF(BX94=0,"",(BX94/Q94)))</f>
        <v>0</v>
      </c>
      <c r="BZ94" s="128"/>
      <c r="CA94" s="129" t="str">
        <f>IFERROR(BZ94/BX94,"-")</f>
        <v>-</v>
      </c>
      <c r="CB94" s="130"/>
      <c r="CC94" s="131" t="str">
        <f>IFERROR(CB94/BX94,"-")</f>
        <v>-</v>
      </c>
      <c r="CD94" s="132"/>
      <c r="CE94" s="132"/>
      <c r="CF94" s="132"/>
      <c r="CG94" s="133"/>
      <c r="CH94" s="134">
        <f>IF(Q94=0,"",IF(CG94=0,"",(CG94/Q94)))</f>
        <v>0</v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1</v>
      </c>
      <c r="CQ94" s="141">
        <v>6000</v>
      </c>
      <c r="CR94" s="141">
        <v>6000</v>
      </c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79"/>
      <c r="B95" s="189" t="s">
        <v>222</v>
      </c>
      <c r="C95" s="189" t="s">
        <v>58</v>
      </c>
      <c r="D95" s="189"/>
      <c r="E95" s="189" t="s">
        <v>223</v>
      </c>
      <c r="F95" s="189" t="s">
        <v>224</v>
      </c>
      <c r="G95" s="189" t="s">
        <v>61</v>
      </c>
      <c r="H95" s="89"/>
      <c r="I95" s="89" t="s">
        <v>201</v>
      </c>
      <c r="J95" s="89" t="s">
        <v>211</v>
      </c>
      <c r="K95" s="181"/>
      <c r="L95" s="80">
        <v>0</v>
      </c>
      <c r="M95" s="80">
        <v>0</v>
      </c>
      <c r="N95" s="80">
        <v>0</v>
      </c>
      <c r="O95" s="91">
        <v>0</v>
      </c>
      <c r="P95" s="92">
        <v>0</v>
      </c>
      <c r="Q95" s="93">
        <f>O95+P95</f>
        <v>0</v>
      </c>
      <c r="R95" s="81" t="str">
        <f>IFERROR(Q95/N95,"-")</f>
        <v>-</v>
      </c>
      <c r="S95" s="80">
        <v>0</v>
      </c>
      <c r="T95" s="80">
        <v>0</v>
      </c>
      <c r="U95" s="81" t="str">
        <f>IFERROR(T95/(Q95),"-")</f>
        <v>-</v>
      </c>
      <c r="V95" s="82"/>
      <c r="W95" s="83">
        <v>0</v>
      </c>
      <c r="X95" s="81" t="str">
        <f>IF(Q95=0,"-",W95/Q95)</f>
        <v>-</v>
      </c>
      <c r="Y95" s="186">
        <v>0</v>
      </c>
      <c r="Z95" s="187" t="str">
        <f>IFERROR(Y95/Q95,"-")</f>
        <v>-</v>
      </c>
      <c r="AA95" s="187" t="str">
        <f>IFERROR(Y95/W95,"-")</f>
        <v>-</v>
      </c>
      <c r="AB95" s="181"/>
      <c r="AC95" s="85"/>
      <c r="AD95" s="78"/>
      <c r="AE95" s="94"/>
      <c r="AF95" s="95" t="str">
        <f>IF(Q95=0,"",IF(AE95=0,"",(AE95/Q95)))</f>
        <v/>
      </c>
      <c r="AG95" s="94"/>
      <c r="AH95" s="96" t="str">
        <f>IFERROR(AG95/AE95,"-")</f>
        <v>-</v>
      </c>
      <c r="AI95" s="97"/>
      <c r="AJ95" s="98" t="str">
        <f>IFERROR(AI95/AE95,"-")</f>
        <v>-</v>
      </c>
      <c r="AK95" s="99"/>
      <c r="AL95" s="99"/>
      <c r="AM95" s="99"/>
      <c r="AN95" s="100"/>
      <c r="AO95" s="101" t="str">
        <f>IF(Q95=0,"",IF(AN95=0,"",(AN95/Q95)))</f>
        <v/>
      </c>
      <c r="AP95" s="100"/>
      <c r="AQ95" s="102" t="str">
        <f>IFERROR(AP95/AN95,"-")</f>
        <v>-</v>
      </c>
      <c r="AR95" s="103"/>
      <c r="AS95" s="104" t="str">
        <f>IFERROR(AR95/AN95,"-")</f>
        <v>-</v>
      </c>
      <c r="AT95" s="105"/>
      <c r="AU95" s="105"/>
      <c r="AV95" s="105"/>
      <c r="AW95" s="106"/>
      <c r="AX95" s="107" t="str">
        <f>IF(Q95=0,"",IF(AW95=0,"",(AW95/Q95)))</f>
        <v/>
      </c>
      <c r="AY95" s="106"/>
      <c r="AZ95" s="108" t="str">
        <f>IFERROR(AY95/AW95,"-")</f>
        <v>-</v>
      </c>
      <c r="BA95" s="109"/>
      <c r="BB95" s="110" t="str">
        <f>IFERROR(BA95/AW95,"-")</f>
        <v>-</v>
      </c>
      <c r="BC95" s="111"/>
      <c r="BD95" s="111"/>
      <c r="BE95" s="111"/>
      <c r="BF95" s="112"/>
      <c r="BG95" s="113" t="str">
        <f>IF(Q95=0,"",IF(BF95=0,"",(BF95/Q95)))</f>
        <v/>
      </c>
      <c r="BH95" s="112"/>
      <c r="BI95" s="114" t="str">
        <f>IFERROR(BH95/BF95,"-")</f>
        <v>-</v>
      </c>
      <c r="BJ95" s="115"/>
      <c r="BK95" s="116" t="str">
        <f>IFERROR(BJ95/BF95,"-")</f>
        <v>-</v>
      </c>
      <c r="BL95" s="117"/>
      <c r="BM95" s="117"/>
      <c r="BN95" s="117"/>
      <c r="BO95" s="119"/>
      <c r="BP95" s="120" t="str">
        <f>IF(Q95=0,"",IF(BO95=0,"",(BO95/Q95)))</f>
        <v/>
      </c>
      <c r="BQ95" s="121"/>
      <c r="BR95" s="122" t="str">
        <f>IFERROR(BQ95/BO95,"-")</f>
        <v>-</v>
      </c>
      <c r="BS95" s="123"/>
      <c r="BT95" s="124" t="str">
        <f>IFERROR(BS95/BO95,"-")</f>
        <v>-</v>
      </c>
      <c r="BU95" s="125"/>
      <c r="BV95" s="125"/>
      <c r="BW95" s="125"/>
      <c r="BX95" s="126"/>
      <c r="BY95" s="127" t="str">
        <f>IF(Q95=0,"",IF(BX95=0,"",(BX95/Q95)))</f>
        <v/>
      </c>
      <c r="BZ95" s="128"/>
      <c r="CA95" s="129" t="str">
        <f>IFERROR(BZ95/BX95,"-")</f>
        <v>-</v>
      </c>
      <c r="CB95" s="130"/>
      <c r="CC95" s="131" t="str">
        <f>IFERROR(CB95/BX95,"-")</f>
        <v>-</v>
      </c>
      <c r="CD95" s="132"/>
      <c r="CE95" s="132"/>
      <c r="CF95" s="132"/>
      <c r="CG95" s="133"/>
      <c r="CH95" s="134" t="str">
        <f>IF(Q95=0,"",IF(CG95=0,"",(CG95/Q95)))</f>
        <v/>
      </c>
      <c r="CI95" s="135"/>
      <c r="CJ95" s="136" t="str">
        <f>IFERROR(CI95/CG95,"-")</f>
        <v>-</v>
      </c>
      <c r="CK95" s="137"/>
      <c r="CL95" s="138" t="str">
        <f>IFERROR(CK95/CG95,"-")</f>
        <v>-</v>
      </c>
      <c r="CM95" s="139"/>
      <c r="CN95" s="139"/>
      <c r="CO95" s="139"/>
      <c r="CP95" s="140">
        <v>0</v>
      </c>
      <c r="CQ95" s="141">
        <v>0</v>
      </c>
      <c r="CR95" s="141"/>
      <c r="CS95" s="141"/>
      <c r="CT95" s="142" t="str">
        <f>IF(AND(CR95=0,CS95=0),"",IF(AND(CR95&lt;=100000,CS95&lt;=100000),"",IF(CR95/CQ95&gt;0.7,"男高",IF(CS95/CQ95&gt;0.7,"女高",""))))</f>
        <v/>
      </c>
    </row>
    <row r="96" spans="1:99">
      <c r="A96" s="79"/>
      <c r="B96" s="189" t="s">
        <v>225</v>
      </c>
      <c r="C96" s="189" t="s">
        <v>58</v>
      </c>
      <c r="D96" s="189"/>
      <c r="E96" s="189" t="s">
        <v>204</v>
      </c>
      <c r="F96" s="189" t="s">
        <v>205</v>
      </c>
      <c r="G96" s="189" t="s">
        <v>206</v>
      </c>
      <c r="H96" s="89"/>
      <c r="I96" s="89" t="s">
        <v>201</v>
      </c>
      <c r="J96" s="190" t="s">
        <v>226</v>
      </c>
      <c r="K96" s="181"/>
      <c r="L96" s="80">
        <v>1</v>
      </c>
      <c r="M96" s="80">
        <v>0</v>
      </c>
      <c r="N96" s="80">
        <v>14</v>
      </c>
      <c r="O96" s="91">
        <v>0</v>
      </c>
      <c r="P96" s="92">
        <v>0</v>
      </c>
      <c r="Q96" s="93">
        <f>O96+P96</f>
        <v>0</v>
      </c>
      <c r="R96" s="81">
        <f>IFERROR(Q96/N96,"-")</f>
        <v>0</v>
      </c>
      <c r="S96" s="80">
        <v>0</v>
      </c>
      <c r="T96" s="80">
        <v>0</v>
      </c>
      <c r="U96" s="81" t="str">
        <f>IFERROR(T96/(Q96),"-")</f>
        <v>-</v>
      </c>
      <c r="V96" s="82"/>
      <c r="W96" s="83">
        <v>0</v>
      </c>
      <c r="X96" s="81" t="str">
        <f>IF(Q96=0,"-",W96/Q96)</f>
        <v>-</v>
      </c>
      <c r="Y96" s="186">
        <v>0</v>
      </c>
      <c r="Z96" s="187" t="str">
        <f>IFERROR(Y96/Q96,"-")</f>
        <v>-</v>
      </c>
      <c r="AA96" s="187" t="str">
        <f>IFERROR(Y96/W96,"-")</f>
        <v>-</v>
      </c>
      <c r="AB96" s="181"/>
      <c r="AC96" s="85"/>
      <c r="AD96" s="78"/>
      <c r="AE96" s="94"/>
      <c r="AF96" s="95" t="str">
        <f>IF(Q96=0,"",IF(AE96=0,"",(AE96/Q96)))</f>
        <v/>
      </c>
      <c r="AG96" s="94"/>
      <c r="AH96" s="96" t="str">
        <f>IFERROR(AG96/AE96,"-")</f>
        <v>-</v>
      </c>
      <c r="AI96" s="97"/>
      <c r="AJ96" s="98" t="str">
        <f>IFERROR(AI96/AE96,"-")</f>
        <v>-</v>
      </c>
      <c r="AK96" s="99"/>
      <c r="AL96" s="99"/>
      <c r="AM96" s="99"/>
      <c r="AN96" s="100"/>
      <c r="AO96" s="101" t="str">
        <f>IF(Q96=0,"",IF(AN96=0,"",(AN96/Q96)))</f>
        <v/>
      </c>
      <c r="AP96" s="100"/>
      <c r="AQ96" s="102" t="str">
        <f>IFERROR(AP96/AN96,"-")</f>
        <v>-</v>
      </c>
      <c r="AR96" s="103"/>
      <c r="AS96" s="104" t="str">
        <f>IFERROR(AR96/AN96,"-")</f>
        <v>-</v>
      </c>
      <c r="AT96" s="105"/>
      <c r="AU96" s="105"/>
      <c r="AV96" s="105"/>
      <c r="AW96" s="106"/>
      <c r="AX96" s="107" t="str">
        <f>IF(Q96=0,"",IF(AW96=0,"",(AW96/Q96)))</f>
        <v/>
      </c>
      <c r="AY96" s="106"/>
      <c r="AZ96" s="108" t="str">
        <f>IFERROR(AY96/AW96,"-")</f>
        <v>-</v>
      </c>
      <c r="BA96" s="109"/>
      <c r="BB96" s="110" t="str">
        <f>IFERROR(BA96/AW96,"-")</f>
        <v>-</v>
      </c>
      <c r="BC96" s="111"/>
      <c r="BD96" s="111"/>
      <c r="BE96" s="111"/>
      <c r="BF96" s="112"/>
      <c r="BG96" s="113" t="str">
        <f>IF(Q96=0,"",IF(BF96=0,"",(BF96/Q96)))</f>
        <v/>
      </c>
      <c r="BH96" s="112"/>
      <c r="BI96" s="114" t="str">
        <f>IFERROR(BH96/BF96,"-")</f>
        <v>-</v>
      </c>
      <c r="BJ96" s="115"/>
      <c r="BK96" s="116" t="str">
        <f>IFERROR(BJ96/BF96,"-")</f>
        <v>-</v>
      </c>
      <c r="BL96" s="117"/>
      <c r="BM96" s="117"/>
      <c r="BN96" s="117"/>
      <c r="BO96" s="119"/>
      <c r="BP96" s="120" t="str">
        <f>IF(Q96=0,"",IF(BO96=0,"",(BO96/Q96)))</f>
        <v/>
      </c>
      <c r="BQ96" s="121"/>
      <c r="BR96" s="122" t="str">
        <f>IFERROR(BQ96/BO96,"-")</f>
        <v>-</v>
      </c>
      <c r="BS96" s="123"/>
      <c r="BT96" s="124" t="str">
        <f>IFERROR(BS96/BO96,"-")</f>
        <v>-</v>
      </c>
      <c r="BU96" s="125"/>
      <c r="BV96" s="125"/>
      <c r="BW96" s="125"/>
      <c r="BX96" s="126"/>
      <c r="BY96" s="127" t="str">
        <f>IF(Q96=0,"",IF(BX96=0,"",(BX96/Q96)))</f>
        <v/>
      </c>
      <c r="BZ96" s="128"/>
      <c r="CA96" s="129" t="str">
        <f>IFERROR(BZ96/BX96,"-")</f>
        <v>-</v>
      </c>
      <c r="CB96" s="130"/>
      <c r="CC96" s="131" t="str">
        <f>IFERROR(CB96/BX96,"-")</f>
        <v>-</v>
      </c>
      <c r="CD96" s="132"/>
      <c r="CE96" s="132"/>
      <c r="CF96" s="132"/>
      <c r="CG96" s="133"/>
      <c r="CH96" s="134" t="str">
        <f>IF(Q96=0,"",IF(CG96=0,"",(CG96/Q96)))</f>
        <v/>
      </c>
      <c r="CI96" s="135"/>
      <c r="CJ96" s="136" t="str">
        <f>IFERROR(CI96/CG96,"-")</f>
        <v>-</v>
      </c>
      <c r="CK96" s="137"/>
      <c r="CL96" s="138" t="str">
        <f>IFERROR(CK96/CG96,"-")</f>
        <v>-</v>
      </c>
      <c r="CM96" s="139"/>
      <c r="CN96" s="139"/>
      <c r="CO96" s="139"/>
      <c r="CP96" s="140">
        <v>0</v>
      </c>
      <c r="CQ96" s="141">
        <v>0</v>
      </c>
      <c r="CR96" s="141"/>
      <c r="CS96" s="141"/>
      <c r="CT96" s="142" t="str">
        <f>IF(AND(CR96=0,CS96=0),"",IF(AND(CR96&lt;=100000,CS96&lt;=100000),"",IF(CR96/CQ96&gt;0.7,"男高",IF(CS96/CQ96&gt;0.7,"女高",""))))</f>
        <v/>
      </c>
    </row>
    <row r="97" spans="1:99">
      <c r="A97" s="79"/>
      <c r="B97" s="189" t="s">
        <v>227</v>
      </c>
      <c r="C97" s="189" t="s">
        <v>58</v>
      </c>
      <c r="D97" s="189"/>
      <c r="E97" s="189" t="s">
        <v>107</v>
      </c>
      <c r="F97" s="189" t="s">
        <v>107</v>
      </c>
      <c r="G97" s="189" t="s">
        <v>66</v>
      </c>
      <c r="H97" s="89"/>
      <c r="I97" s="89"/>
      <c r="J97" s="89"/>
      <c r="K97" s="181"/>
      <c r="L97" s="80">
        <v>64</v>
      </c>
      <c r="M97" s="80">
        <v>11</v>
      </c>
      <c r="N97" s="80">
        <v>2</v>
      </c>
      <c r="O97" s="91">
        <v>1</v>
      </c>
      <c r="P97" s="92">
        <v>0</v>
      </c>
      <c r="Q97" s="93">
        <f>O97+P97</f>
        <v>1</v>
      </c>
      <c r="R97" s="81">
        <f>IFERROR(Q97/N97,"-")</f>
        <v>0.5</v>
      </c>
      <c r="S97" s="80">
        <v>1</v>
      </c>
      <c r="T97" s="80">
        <v>0</v>
      </c>
      <c r="U97" s="81">
        <f>IFERROR(T97/(Q97),"-")</f>
        <v>0</v>
      </c>
      <c r="V97" s="82"/>
      <c r="W97" s="83">
        <v>0</v>
      </c>
      <c r="X97" s="81">
        <f>IF(Q97=0,"-",W97/Q97)</f>
        <v>0</v>
      </c>
      <c r="Y97" s="186">
        <v>0</v>
      </c>
      <c r="Z97" s="187">
        <f>IFERROR(Y97/Q97,"-")</f>
        <v>0</v>
      </c>
      <c r="AA97" s="187" t="str">
        <f>IFERROR(Y97/W97,"-")</f>
        <v>-</v>
      </c>
      <c r="AB97" s="181"/>
      <c r="AC97" s="85"/>
      <c r="AD97" s="78"/>
      <c r="AE97" s="94"/>
      <c r="AF97" s="95">
        <f>IF(Q97=0,"",IF(AE97=0,"",(AE97/Q97)))</f>
        <v>0</v>
      </c>
      <c r="AG97" s="94"/>
      <c r="AH97" s="96" t="str">
        <f>IFERROR(AG97/AE97,"-")</f>
        <v>-</v>
      </c>
      <c r="AI97" s="97"/>
      <c r="AJ97" s="98" t="str">
        <f>IFERROR(AI97/AE97,"-")</f>
        <v>-</v>
      </c>
      <c r="AK97" s="99"/>
      <c r="AL97" s="99"/>
      <c r="AM97" s="99"/>
      <c r="AN97" s="100"/>
      <c r="AO97" s="101">
        <f>IF(Q97=0,"",IF(AN97=0,"",(AN97/Q97)))</f>
        <v>0</v>
      </c>
      <c r="AP97" s="100"/>
      <c r="AQ97" s="102" t="str">
        <f>IFERROR(AP97/AN97,"-")</f>
        <v>-</v>
      </c>
      <c r="AR97" s="103"/>
      <c r="AS97" s="104" t="str">
        <f>IFERROR(AR97/AN97,"-")</f>
        <v>-</v>
      </c>
      <c r="AT97" s="105"/>
      <c r="AU97" s="105"/>
      <c r="AV97" s="105"/>
      <c r="AW97" s="106"/>
      <c r="AX97" s="107">
        <f>IF(Q97=0,"",IF(AW97=0,"",(AW97/Q97)))</f>
        <v>0</v>
      </c>
      <c r="AY97" s="106"/>
      <c r="AZ97" s="108" t="str">
        <f>IFERROR(AY97/AW97,"-")</f>
        <v>-</v>
      </c>
      <c r="BA97" s="109"/>
      <c r="BB97" s="110" t="str">
        <f>IFERROR(BA97/AW97,"-")</f>
        <v>-</v>
      </c>
      <c r="BC97" s="111"/>
      <c r="BD97" s="111"/>
      <c r="BE97" s="111"/>
      <c r="BF97" s="112"/>
      <c r="BG97" s="113">
        <f>IF(Q97=0,"",IF(BF97=0,"",(BF97/Q97)))</f>
        <v>0</v>
      </c>
      <c r="BH97" s="112"/>
      <c r="BI97" s="114" t="str">
        <f>IFERROR(BH97/BF97,"-")</f>
        <v>-</v>
      </c>
      <c r="BJ97" s="115"/>
      <c r="BK97" s="116" t="str">
        <f>IFERROR(BJ97/BF97,"-")</f>
        <v>-</v>
      </c>
      <c r="BL97" s="117"/>
      <c r="BM97" s="117"/>
      <c r="BN97" s="117"/>
      <c r="BO97" s="119"/>
      <c r="BP97" s="120">
        <f>IF(Q97=0,"",IF(BO97=0,"",(BO97/Q97)))</f>
        <v>0</v>
      </c>
      <c r="BQ97" s="121"/>
      <c r="BR97" s="122" t="str">
        <f>IFERROR(BQ97/BO97,"-")</f>
        <v>-</v>
      </c>
      <c r="BS97" s="123"/>
      <c r="BT97" s="124" t="str">
        <f>IFERROR(BS97/BO97,"-")</f>
        <v>-</v>
      </c>
      <c r="BU97" s="125"/>
      <c r="BV97" s="125"/>
      <c r="BW97" s="125"/>
      <c r="BX97" s="126"/>
      <c r="BY97" s="127">
        <f>IF(Q97=0,"",IF(BX97=0,"",(BX97/Q97)))</f>
        <v>0</v>
      </c>
      <c r="BZ97" s="128"/>
      <c r="CA97" s="129" t="str">
        <f>IFERROR(BZ97/BX97,"-")</f>
        <v>-</v>
      </c>
      <c r="CB97" s="130"/>
      <c r="CC97" s="131" t="str">
        <f>IFERROR(CB97/BX97,"-")</f>
        <v>-</v>
      </c>
      <c r="CD97" s="132"/>
      <c r="CE97" s="132"/>
      <c r="CF97" s="132"/>
      <c r="CG97" s="133">
        <v>1</v>
      </c>
      <c r="CH97" s="134">
        <f>IF(Q97=0,"",IF(CG97=0,"",(CG97/Q97)))</f>
        <v>1</v>
      </c>
      <c r="CI97" s="135"/>
      <c r="CJ97" s="136">
        <f>IFERROR(CI97/CG97,"-")</f>
        <v>0</v>
      </c>
      <c r="CK97" s="137"/>
      <c r="CL97" s="138">
        <f>IFERROR(CK97/CG97,"-")</f>
        <v>0</v>
      </c>
      <c r="CM97" s="139"/>
      <c r="CN97" s="139"/>
      <c r="CO97" s="139"/>
      <c r="CP97" s="140">
        <v>0</v>
      </c>
      <c r="CQ97" s="141">
        <v>0</v>
      </c>
      <c r="CR97" s="141"/>
      <c r="CS97" s="141"/>
      <c r="CT97" s="142" t="str">
        <f>IF(AND(CR97=0,CS97=0),"",IF(AND(CR97&lt;=100000,CS97&lt;=100000),"",IF(CR97/CQ97&gt;0.7,"男高",IF(CS97/CQ97&gt;0.7,"女高",""))))</f>
        <v/>
      </c>
    </row>
    <row r="98" spans="1:99">
      <c r="A98" s="79"/>
      <c r="B98" s="189" t="s">
        <v>228</v>
      </c>
      <c r="C98" s="189" t="s">
        <v>58</v>
      </c>
      <c r="D98" s="189"/>
      <c r="E98" s="189" t="s">
        <v>229</v>
      </c>
      <c r="F98" s="189" t="s">
        <v>230</v>
      </c>
      <c r="G98" s="189" t="s">
        <v>61</v>
      </c>
      <c r="H98" s="89" t="s">
        <v>154</v>
      </c>
      <c r="I98" s="89" t="s">
        <v>201</v>
      </c>
      <c r="J98" s="89" t="s">
        <v>202</v>
      </c>
      <c r="K98" s="181"/>
      <c r="L98" s="80">
        <v>0</v>
      </c>
      <c r="M98" s="80">
        <v>0</v>
      </c>
      <c r="N98" s="80">
        <v>0</v>
      </c>
      <c r="O98" s="91">
        <v>0</v>
      </c>
      <c r="P98" s="92">
        <v>0</v>
      </c>
      <c r="Q98" s="93">
        <f>O98+P98</f>
        <v>0</v>
      </c>
      <c r="R98" s="81" t="str">
        <f>IFERROR(Q98/N98,"-")</f>
        <v>-</v>
      </c>
      <c r="S98" s="80">
        <v>0</v>
      </c>
      <c r="T98" s="80">
        <v>0</v>
      </c>
      <c r="U98" s="81" t="str">
        <f>IFERROR(T98/(Q98),"-")</f>
        <v>-</v>
      </c>
      <c r="V98" s="82"/>
      <c r="W98" s="83">
        <v>0</v>
      </c>
      <c r="X98" s="81" t="str">
        <f>IF(Q98=0,"-",W98/Q98)</f>
        <v>-</v>
      </c>
      <c r="Y98" s="186">
        <v>0</v>
      </c>
      <c r="Z98" s="187" t="str">
        <f>IFERROR(Y98/Q98,"-")</f>
        <v>-</v>
      </c>
      <c r="AA98" s="187" t="str">
        <f>IFERROR(Y98/W98,"-")</f>
        <v>-</v>
      </c>
      <c r="AB98" s="181"/>
      <c r="AC98" s="85"/>
      <c r="AD98" s="78"/>
      <c r="AE98" s="94"/>
      <c r="AF98" s="95" t="str">
        <f>IF(Q98=0,"",IF(AE98=0,"",(AE98/Q98)))</f>
        <v/>
      </c>
      <c r="AG98" s="94"/>
      <c r="AH98" s="96" t="str">
        <f>IFERROR(AG98/AE98,"-")</f>
        <v>-</v>
      </c>
      <c r="AI98" s="97"/>
      <c r="AJ98" s="98" t="str">
        <f>IFERROR(AI98/AE98,"-")</f>
        <v>-</v>
      </c>
      <c r="AK98" s="99"/>
      <c r="AL98" s="99"/>
      <c r="AM98" s="99"/>
      <c r="AN98" s="100"/>
      <c r="AO98" s="101" t="str">
        <f>IF(Q98=0,"",IF(AN98=0,"",(AN98/Q98)))</f>
        <v/>
      </c>
      <c r="AP98" s="100"/>
      <c r="AQ98" s="102" t="str">
        <f>IFERROR(AP98/AN98,"-")</f>
        <v>-</v>
      </c>
      <c r="AR98" s="103"/>
      <c r="AS98" s="104" t="str">
        <f>IFERROR(AR98/AN98,"-")</f>
        <v>-</v>
      </c>
      <c r="AT98" s="105"/>
      <c r="AU98" s="105"/>
      <c r="AV98" s="105"/>
      <c r="AW98" s="106"/>
      <c r="AX98" s="107" t="str">
        <f>IF(Q98=0,"",IF(AW98=0,"",(AW98/Q98)))</f>
        <v/>
      </c>
      <c r="AY98" s="106"/>
      <c r="AZ98" s="108" t="str">
        <f>IFERROR(AY98/AW98,"-")</f>
        <v>-</v>
      </c>
      <c r="BA98" s="109"/>
      <c r="BB98" s="110" t="str">
        <f>IFERROR(BA98/AW98,"-")</f>
        <v>-</v>
      </c>
      <c r="BC98" s="111"/>
      <c r="BD98" s="111"/>
      <c r="BE98" s="111"/>
      <c r="BF98" s="112"/>
      <c r="BG98" s="113" t="str">
        <f>IF(Q98=0,"",IF(BF98=0,"",(BF98/Q98)))</f>
        <v/>
      </c>
      <c r="BH98" s="112"/>
      <c r="BI98" s="114" t="str">
        <f>IFERROR(BH98/BF98,"-")</f>
        <v>-</v>
      </c>
      <c r="BJ98" s="115"/>
      <c r="BK98" s="116" t="str">
        <f>IFERROR(BJ98/BF98,"-")</f>
        <v>-</v>
      </c>
      <c r="BL98" s="117"/>
      <c r="BM98" s="117"/>
      <c r="BN98" s="117"/>
      <c r="BO98" s="119"/>
      <c r="BP98" s="120" t="str">
        <f>IF(Q98=0,"",IF(BO98=0,"",(BO98/Q98)))</f>
        <v/>
      </c>
      <c r="BQ98" s="121"/>
      <c r="BR98" s="122" t="str">
        <f>IFERROR(BQ98/BO98,"-")</f>
        <v>-</v>
      </c>
      <c r="BS98" s="123"/>
      <c r="BT98" s="124" t="str">
        <f>IFERROR(BS98/BO98,"-")</f>
        <v>-</v>
      </c>
      <c r="BU98" s="125"/>
      <c r="BV98" s="125"/>
      <c r="BW98" s="125"/>
      <c r="BX98" s="126"/>
      <c r="BY98" s="127" t="str">
        <f>IF(Q98=0,"",IF(BX98=0,"",(BX98/Q98)))</f>
        <v/>
      </c>
      <c r="BZ98" s="128"/>
      <c r="CA98" s="129" t="str">
        <f>IFERROR(BZ98/BX98,"-")</f>
        <v>-</v>
      </c>
      <c r="CB98" s="130"/>
      <c r="CC98" s="131" t="str">
        <f>IFERROR(CB98/BX98,"-")</f>
        <v>-</v>
      </c>
      <c r="CD98" s="132"/>
      <c r="CE98" s="132"/>
      <c r="CF98" s="132"/>
      <c r="CG98" s="133"/>
      <c r="CH98" s="134" t="str">
        <f>IF(Q98=0,"",IF(CG98=0,"",(CG98/Q98)))</f>
        <v/>
      </c>
      <c r="CI98" s="135"/>
      <c r="CJ98" s="136" t="str">
        <f>IFERROR(CI98/CG98,"-")</f>
        <v>-</v>
      </c>
      <c r="CK98" s="137"/>
      <c r="CL98" s="138" t="str">
        <f>IFERROR(CK98/CG98,"-")</f>
        <v>-</v>
      </c>
      <c r="CM98" s="139"/>
      <c r="CN98" s="139"/>
      <c r="CO98" s="139"/>
      <c r="CP98" s="140">
        <v>0</v>
      </c>
      <c r="CQ98" s="141">
        <v>0</v>
      </c>
      <c r="CR98" s="141"/>
      <c r="CS98" s="141"/>
      <c r="CT98" s="142" t="str">
        <f>IF(AND(CR98=0,CS98=0),"",IF(AND(CR98&lt;=100000,CS98&lt;=100000),"",IF(CR98/CQ98&gt;0.7,"男高",IF(CS98/CQ98&gt;0.7,"女高",""))))</f>
        <v/>
      </c>
    </row>
    <row r="99" spans="1:99">
      <c r="A99" s="79"/>
      <c r="B99" s="189" t="s">
        <v>231</v>
      </c>
      <c r="C99" s="189" t="s">
        <v>58</v>
      </c>
      <c r="D99" s="189"/>
      <c r="E99" s="189" t="s">
        <v>204</v>
      </c>
      <c r="F99" s="189" t="s">
        <v>205</v>
      </c>
      <c r="G99" s="189" t="s">
        <v>206</v>
      </c>
      <c r="H99" s="89"/>
      <c r="I99" s="89" t="s">
        <v>201</v>
      </c>
      <c r="J99" s="89" t="s">
        <v>207</v>
      </c>
      <c r="K99" s="181"/>
      <c r="L99" s="80">
        <v>1</v>
      </c>
      <c r="M99" s="80">
        <v>0</v>
      </c>
      <c r="N99" s="80">
        <v>15</v>
      </c>
      <c r="O99" s="91">
        <v>0</v>
      </c>
      <c r="P99" s="92">
        <v>0</v>
      </c>
      <c r="Q99" s="93">
        <f>O99+P99</f>
        <v>0</v>
      </c>
      <c r="R99" s="81">
        <f>IFERROR(Q99/N99,"-")</f>
        <v>0</v>
      </c>
      <c r="S99" s="80">
        <v>0</v>
      </c>
      <c r="T99" s="80">
        <v>0</v>
      </c>
      <c r="U99" s="81" t="str">
        <f>IFERROR(T99/(Q99),"-")</f>
        <v>-</v>
      </c>
      <c r="V99" s="82"/>
      <c r="W99" s="83">
        <v>0</v>
      </c>
      <c r="X99" s="81" t="str">
        <f>IF(Q99=0,"-",W99/Q99)</f>
        <v>-</v>
      </c>
      <c r="Y99" s="186">
        <v>0</v>
      </c>
      <c r="Z99" s="187" t="str">
        <f>IFERROR(Y99/Q99,"-")</f>
        <v>-</v>
      </c>
      <c r="AA99" s="187" t="str">
        <f>IFERROR(Y99/W99,"-")</f>
        <v>-</v>
      </c>
      <c r="AB99" s="181"/>
      <c r="AC99" s="85"/>
      <c r="AD99" s="78"/>
      <c r="AE99" s="94"/>
      <c r="AF99" s="95" t="str">
        <f>IF(Q99=0,"",IF(AE99=0,"",(AE99/Q99)))</f>
        <v/>
      </c>
      <c r="AG99" s="94"/>
      <c r="AH99" s="96" t="str">
        <f>IFERROR(AG99/AE99,"-")</f>
        <v>-</v>
      </c>
      <c r="AI99" s="97"/>
      <c r="AJ99" s="98" t="str">
        <f>IFERROR(AI99/AE99,"-")</f>
        <v>-</v>
      </c>
      <c r="AK99" s="99"/>
      <c r="AL99" s="99"/>
      <c r="AM99" s="99"/>
      <c r="AN99" s="100"/>
      <c r="AO99" s="101" t="str">
        <f>IF(Q99=0,"",IF(AN99=0,"",(AN99/Q99)))</f>
        <v/>
      </c>
      <c r="AP99" s="100"/>
      <c r="AQ99" s="102" t="str">
        <f>IFERROR(AP99/AN99,"-")</f>
        <v>-</v>
      </c>
      <c r="AR99" s="103"/>
      <c r="AS99" s="104" t="str">
        <f>IFERROR(AR99/AN99,"-")</f>
        <v>-</v>
      </c>
      <c r="AT99" s="105"/>
      <c r="AU99" s="105"/>
      <c r="AV99" s="105"/>
      <c r="AW99" s="106"/>
      <c r="AX99" s="107" t="str">
        <f>IF(Q99=0,"",IF(AW99=0,"",(AW99/Q99)))</f>
        <v/>
      </c>
      <c r="AY99" s="106"/>
      <c r="AZ99" s="108" t="str">
        <f>IFERROR(AY99/AW99,"-")</f>
        <v>-</v>
      </c>
      <c r="BA99" s="109"/>
      <c r="BB99" s="110" t="str">
        <f>IFERROR(BA99/AW99,"-")</f>
        <v>-</v>
      </c>
      <c r="BC99" s="111"/>
      <c r="BD99" s="111"/>
      <c r="BE99" s="111"/>
      <c r="BF99" s="112"/>
      <c r="BG99" s="113" t="str">
        <f>IF(Q99=0,"",IF(BF99=0,"",(BF99/Q99)))</f>
        <v/>
      </c>
      <c r="BH99" s="112"/>
      <c r="BI99" s="114" t="str">
        <f>IFERROR(BH99/BF99,"-")</f>
        <v>-</v>
      </c>
      <c r="BJ99" s="115"/>
      <c r="BK99" s="116" t="str">
        <f>IFERROR(BJ99/BF99,"-")</f>
        <v>-</v>
      </c>
      <c r="BL99" s="117"/>
      <c r="BM99" s="117"/>
      <c r="BN99" s="117"/>
      <c r="BO99" s="119"/>
      <c r="BP99" s="120" t="str">
        <f>IF(Q99=0,"",IF(BO99=0,"",(BO99/Q99)))</f>
        <v/>
      </c>
      <c r="BQ99" s="121"/>
      <c r="BR99" s="122" t="str">
        <f>IFERROR(BQ99/BO99,"-")</f>
        <v>-</v>
      </c>
      <c r="BS99" s="123"/>
      <c r="BT99" s="124" t="str">
        <f>IFERROR(BS99/BO99,"-")</f>
        <v>-</v>
      </c>
      <c r="BU99" s="125"/>
      <c r="BV99" s="125"/>
      <c r="BW99" s="125"/>
      <c r="BX99" s="126"/>
      <c r="BY99" s="127" t="str">
        <f>IF(Q99=0,"",IF(BX99=0,"",(BX99/Q99)))</f>
        <v/>
      </c>
      <c r="BZ99" s="128"/>
      <c r="CA99" s="129" t="str">
        <f>IFERROR(BZ99/BX99,"-")</f>
        <v>-</v>
      </c>
      <c r="CB99" s="130"/>
      <c r="CC99" s="131" t="str">
        <f>IFERROR(CB99/BX99,"-")</f>
        <v>-</v>
      </c>
      <c r="CD99" s="132"/>
      <c r="CE99" s="132"/>
      <c r="CF99" s="132"/>
      <c r="CG99" s="133"/>
      <c r="CH99" s="134" t="str">
        <f>IF(Q99=0,"",IF(CG99=0,"",(CG99/Q99)))</f>
        <v/>
      </c>
      <c r="CI99" s="135"/>
      <c r="CJ99" s="136" t="str">
        <f>IFERROR(CI99/CG99,"-")</f>
        <v>-</v>
      </c>
      <c r="CK99" s="137"/>
      <c r="CL99" s="138" t="str">
        <f>IFERROR(CK99/CG99,"-")</f>
        <v>-</v>
      </c>
      <c r="CM99" s="139"/>
      <c r="CN99" s="139"/>
      <c r="CO99" s="139"/>
      <c r="CP99" s="140">
        <v>0</v>
      </c>
      <c r="CQ99" s="141">
        <v>0</v>
      </c>
      <c r="CR99" s="141"/>
      <c r="CS99" s="141"/>
      <c r="CT99" s="142" t="str">
        <f>IF(AND(CR99=0,CS99=0),"",IF(AND(CR99&lt;=100000,CS99&lt;=100000),"",IF(CR99/CQ99&gt;0.7,"男高",IF(CS99/CQ99&gt;0.7,"女高",""))))</f>
        <v/>
      </c>
    </row>
    <row r="100" spans="1:99">
      <c r="A100" s="79"/>
      <c r="B100" s="189" t="s">
        <v>232</v>
      </c>
      <c r="C100" s="189" t="s">
        <v>58</v>
      </c>
      <c r="D100" s="189"/>
      <c r="E100" s="189" t="s">
        <v>233</v>
      </c>
      <c r="F100" s="189" t="s">
        <v>234</v>
      </c>
      <c r="G100" s="189" t="s">
        <v>61</v>
      </c>
      <c r="H100" s="89"/>
      <c r="I100" s="89" t="s">
        <v>201</v>
      </c>
      <c r="J100" s="89" t="s">
        <v>211</v>
      </c>
      <c r="K100" s="181"/>
      <c r="L100" s="80">
        <v>0</v>
      </c>
      <c r="M100" s="80">
        <v>0</v>
      </c>
      <c r="N100" s="80">
        <v>0</v>
      </c>
      <c r="O100" s="91">
        <v>1</v>
      </c>
      <c r="P100" s="92">
        <v>0</v>
      </c>
      <c r="Q100" s="93">
        <f>O100+P100</f>
        <v>1</v>
      </c>
      <c r="R100" s="81" t="str">
        <f>IFERROR(Q100/N100,"-")</f>
        <v>-</v>
      </c>
      <c r="S100" s="80">
        <v>0</v>
      </c>
      <c r="T100" s="80">
        <v>0</v>
      </c>
      <c r="U100" s="81">
        <f>IFERROR(T100/(Q100),"-")</f>
        <v>0</v>
      </c>
      <c r="V100" s="82"/>
      <c r="W100" s="83">
        <v>0</v>
      </c>
      <c r="X100" s="81">
        <f>IF(Q100=0,"-",W100/Q100)</f>
        <v>0</v>
      </c>
      <c r="Y100" s="186">
        <v>0</v>
      </c>
      <c r="Z100" s="187">
        <f>IFERROR(Y100/Q100,"-")</f>
        <v>0</v>
      </c>
      <c r="AA100" s="187" t="str">
        <f>IFERROR(Y100/W100,"-")</f>
        <v>-</v>
      </c>
      <c r="AB100" s="181"/>
      <c r="AC100" s="85"/>
      <c r="AD100" s="78"/>
      <c r="AE100" s="94"/>
      <c r="AF100" s="95">
        <f>IF(Q100=0,"",IF(AE100=0,"",(AE100/Q100)))</f>
        <v>0</v>
      </c>
      <c r="AG100" s="94"/>
      <c r="AH100" s="96" t="str">
        <f>IFERROR(AG100/AE100,"-")</f>
        <v>-</v>
      </c>
      <c r="AI100" s="97"/>
      <c r="AJ100" s="98" t="str">
        <f>IFERROR(AI100/AE100,"-")</f>
        <v>-</v>
      </c>
      <c r="AK100" s="99"/>
      <c r="AL100" s="99"/>
      <c r="AM100" s="99"/>
      <c r="AN100" s="100"/>
      <c r="AO100" s="101">
        <f>IF(Q100=0,"",IF(AN100=0,"",(AN100/Q100)))</f>
        <v>0</v>
      </c>
      <c r="AP100" s="100"/>
      <c r="AQ100" s="102" t="str">
        <f>IFERROR(AP100/AN100,"-")</f>
        <v>-</v>
      </c>
      <c r="AR100" s="103"/>
      <c r="AS100" s="104" t="str">
        <f>IFERROR(AR100/AN100,"-")</f>
        <v>-</v>
      </c>
      <c r="AT100" s="105"/>
      <c r="AU100" s="105"/>
      <c r="AV100" s="105"/>
      <c r="AW100" s="106"/>
      <c r="AX100" s="107">
        <f>IF(Q100=0,"",IF(AW100=0,"",(AW100/Q100)))</f>
        <v>0</v>
      </c>
      <c r="AY100" s="106"/>
      <c r="AZ100" s="108" t="str">
        <f>IFERROR(AY100/AW100,"-")</f>
        <v>-</v>
      </c>
      <c r="BA100" s="109"/>
      <c r="BB100" s="110" t="str">
        <f>IFERROR(BA100/AW100,"-")</f>
        <v>-</v>
      </c>
      <c r="BC100" s="111"/>
      <c r="BD100" s="111"/>
      <c r="BE100" s="111"/>
      <c r="BF100" s="112"/>
      <c r="BG100" s="113">
        <f>IF(Q100=0,"",IF(BF100=0,"",(BF100/Q100)))</f>
        <v>0</v>
      </c>
      <c r="BH100" s="112"/>
      <c r="BI100" s="114" t="str">
        <f>IFERROR(BH100/BF100,"-")</f>
        <v>-</v>
      </c>
      <c r="BJ100" s="115"/>
      <c r="BK100" s="116" t="str">
        <f>IFERROR(BJ100/BF100,"-")</f>
        <v>-</v>
      </c>
      <c r="BL100" s="117"/>
      <c r="BM100" s="117"/>
      <c r="BN100" s="117"/>
      <c r="BO100" s="119">
        <v>1</v>
      </c>
      <c r="BP100" s="120">
        <f>IF(Q100=0,"",IF(BO100=0,"",(BO100/Q100)))</f>
        <v>1</v>
      </c>
      <c r="BQ100" s="121"/>
      <c r="BR100" s="122">
        <f>IFERROR(BQ100/BO100,"-")</f>
        <v>0</v>
      </c>
      <c r="BS100" s="123"/>
      <c r="BT100" s="124">
        <f>IFERROR(BS100/BO100,"-")</f>
        <v>0</v>
      </c>
      <c r="BU100" s="125"/>
      <c r="BV100" s="125"/>
      <c r="BW100" s="125"/>
      <c r="BX100" s="126"/>
      <c r="BY100" s="127">
        <f>IF(Q100=0,"",IF(BX100=0,"",(BX100/Q100)))</f>
        <v>0</v>
      </c>
      <c r="BZ100" s="128"/>
      <c r="CA100" s="129" t="str">
        <f>IFERROR(BZ100/BX100,"-")</f>
        <v>-</v>
      </c>
      <c r="CB100" s="130"/>
      <c r="CC100" s="131" t="str">
        <f>IFERROR(CB100/BX100,"-")</f>
        <v>-</v>
      </c>
      <c r="CD100" s="132"/>
      <c r="CE100" s="132"/>
      <c r="CF100" s="132"/>
      <c r="CG100" s="133"/>
      <c r="CH100" s="134">
        <f>IF(Q100=0,"",IF(CG100=0,"",(CG100/Q100)))</f>
        <v>0</v>
      </c>
      <c r="CI100" s="135"/>
      <c r="CJ100" s="136" t="str">
        <f>IFERROR(CI100/CG100,"-")</f>
        <v>-</v>
      </c>
      <c r="CK100" s="137"/>
      <c r="CL100" s="138" t="str">
        <f>IFERROR(CK100/CG100,"-")</f>
        <v>-</v>
      </c>
      <c r="CM100" s="139"/>
      <c r="CN100" s="139"/>
      <c r="CO100" s="139"/>
      <c r="CP100" s="140">
        <v>0</v>
      </c>
      <c r="CQ100" s="141">
        <v>0</v>
      </c>
      <c r="CR100" s="141"/>
      <c r="CS100" s="141"/>
      <c r="CT100" s="142" t="str">
        <f>IF(AND(CR100=0,CS100=0),"",IF(AND(CR100&lt;=100000,CS100&lt;=100000),"",IF(CR100/CQ100&gt;0.7,"男高",IF(CS100/CQ100&gt;0.7,"女高",""))))</f>
        <v/>
      </c>
    </row>
    <row r="101" spans="1:99">
      <c r="A101" s="79"/>
      <c r="B101" s="189" t="s">
        <v>235</v>
      </c>
      <c r="C101" s="189" t="s">
        <v>58</v>
      </c>
      <c r="D101" s="189"/>
      <c r="E101" s="189" t="s">
        <v>220</v>
      </c>
      <c r="F101" s="189" t="s">
        <v>221</v>
      </c>
      <c r="G101" s="189" t="s">
        <v>206</v>
      </c>
      <c r="H101" s="89"/>
      <c r="I101" s="89" t="s">
        <v>201</v>
      </c>
      <c r="J101" s="190" t="s">
        <v>226</v>
      </c>
      <c r="K101" s="181"/>
      <c r="L101" s="80">
        <v>1</v>
      </c>
      <c r="M101" s="80">
        <v>0</v>
      </c>
      <c r="N101" s="80">
        <v>27</v>
      </c>
      <c r="O101" s="91">
        <v>0</v>
      </c>
      <c r="P101" s="92">
        <v>0</v>
      </c>
      <c r="Q101" s="93">
        <f>O101+P101</f>
        <v>0</v>
      </c>
      <c r="R101" s="81">
        <f>IFERROR(Q101/N101,"-")</f>
        <v>0</v>
      </c>
      <c r="S101" s="80">
        <v>0</v>
      </c>
      <c r="T101" s="80">
        <v>0</v>
      </c>
      <c r="U101" s="81" t="str">
        <f>IFERROR(T101/(Q101),"-")</f>
        <v>-</v>
      </c>
      <c r="V101" s="82"/>
      <c r="W101" s="83">
        <v>0</v>
      </c>
      <c r="X101" s="81" t="str">
        <f>IF(Q101=0,"-",W101/Q101)</f>
        <v>-</v>
      </c>
      <c r="Y101" s="186">
        <v>0</v>
      </c>
      <c r="Z101" s="187" t="str">
        <f>IFERROR(Y101/Q101,"-")</f>
        <v>-</v>
      </c>
      <c r="AA101" s="187" t="str">
        <f>IFERROR(Y101/W101,"-")</f>
        <v>-</v>
      </c>
      <c r="AB101" s="181"/>
      <c r="AC101" s="85"/>
      <c r="AD101" s="78"/>
      <c r="AE101" s="94"/>
      <c r="AF101" s="95" t="str">
        <f>IF(Q101=0,"",IF(AE101=0,"",(AE101/Q101)))</f>
        <v/>
      </c>
      <c r="AG101" s="94"/>
      <c r="AH101" s="96" t="str">
        <f>IFERROR(AG101/AE101,"-")</f>
        <v>-</v>
      </c>
      <c r="AI101" s="97"/>
      <c r="AJ101" s="98" t="str">
        <f>IFERROR(AI101/AE101,"-")</f>
        <v>-</v>
      </c>
      <c r="AK101" s="99"/>
      <c r="AL101" s="99"/>
      <c r="AM101" s="99"/>
      <c r="AN101" s="100"/>
      <c r="AO101" s="101" t="str">
        <f>IF(Q101=0,"",IF(AN101=0,"",(AN101/Q101)))</f>
        <v/>
      </c>
      <c r="AP101" s="100"/>
      <c r="AQ101" s="102" t="str">
        <f>IFERROR(AP101/AN101,"-")</f>
        <v>-</v>
      </c>
      <c r="AR101" s="103"/>
      <c r="AS101" s="104" t="str">
        <f>IFERROR(AR101/AN101,"-")</f>
        <v>-</v>
      </c>
      <c r="AT101" s="105"/>
      <c r="AU101" s="105"/>
      <c r="AV101" s="105"/>
      <c r="AW101" s="106"/>
      <c r="AX101" s="107" t="str">
        <f>IF(Q101=0,"",IF(AW101=0,"",(AW101/Q101)))</f>
        <v/>
      </c>
      <c r="AY101" s="106"/>
      <c r="AZ101" s="108" t="str">
        <f>IFERROR(AY101/AW101,"-")</f>
        <v>-</v>
      </c>
      <c r="BA101" s="109"/>
      <c r="BB101" s="110" t="str">
        <f>IFERROR(BA101/AW101,"-")</f>
        <v>-</v>
      </c>
      <c r="BC101" s="111"/>
      <c r="BD101" s="111"/>
      <c r="BE101" s="111"/>
      <c r="BF101" s="112"/>
      <c r="BG101" s="113" t="str">
        <f>IF(Q101=0,"",IF(BF101=0,"",(BF101/Q101)))</f>
        <v/>
      </c>
      <c r="BH101" s="112"/>
      <c r="BI101" s="114" t="str">
        <f>IFERROR(BH101/BF101,"-")</f>
        <v>-</v>
      </c>
      <c r="BJ101" s="115"/>
      <c r="BK101" s="116" t="str">
        <f>IFERROR(BJ101/BF101,"-")</f>
        <v>-</v>
      </c>
      <c r="BL101" s="117"/>
      <c r="BM101" s="117"/>
      <c r="BN101" s="117"/>
      <c r="BO101" s="119"/>
      <c r="BP101" s="120" t="str">
        <f>IF(Q101=0,"",IF(BO101=0,"",(BO101/Q101)))</f>
        <v/>
      </c>
      <c r="BQ101" s="121"/>
      <c r="BR101" s="122" t="str">
        <f>IFERROR(BQ101/BO101,"-")</f>
        <v>-</v>
      </c>
      <c r="BS101" s="123"/>
      <c r="BT101" s="124" t="str">
        <f>IFERROR(BS101/BO101,"-")</f>
        <v>-</v>
      </c>
      <c r="BU101" s="125"/>
      <c r="BV101" s="125"/>
      <c r="BW101" s="125"/>
      <c r="BX101" s="126"/>
      <c r="BY101" s="127" t="str">
        <f>IF(Q101=0,"",IF(BX101=0,"",(BX101/Q101)))</f>
        <v/>
      </c>
      <c r="BZ101" s="128"/>
      <c r="CA101" s="129" t="str">
        <f>IFERROR(BZ101/BX101,"-")</f>
        <v>-</v>
      </c>
      <c r="CB101" s="130"/>
      <c r="CC101" s="131" t="str">
        <f>IFERROR(CB101/BX101,"-")</f>
        <v>-</v>
      </c>
      <c r="CD101" s="132"/>
      <c r="CE101" s="132"/>
      <c r="CF101" s="132"/>
      <c r="CG101" s="133"/>
      <c r="CH101" s="134" t="str">
        <f>IF(Q101=0,"",IF(CG101=0,"",(CG101/Q101)))</f>
        <v/>
      </c>
      <c r="CI101" s="135"/>
      <c r="CJ101" s="136" t="str">
        <f>IFERROR(CI101/CG101,"-")</f>
        <v>-</v>
      </c>
      <c r="CK101" s="137"/>
      <c r="CL101" s="138" t="str">
        <f>IFERROR(CK101/CG101,"-")</f>
        <v>-</v>
      </c>
      <c r="CM101" s="139"/>
      <c r="CN101" s="139"/>
      <c r="CO101" s="139"/>
      <c r="CP101" s="140">
        <v>0</v>
      </c>
      <c r="CQ101" s="141">
        <v>0</v>
      </c>
      <c r="CR101" s="141"/>
      <c r="CS101" s="141"/>
      <c r="CT101" s="142" t="str">
        <f>IF(AND(CR101=0,CS101=0),"",IF(AND(CR101&lt;=100000,CS101&lt;=100000),"",IF(CR101/CQ101&gt;0.7,"男高",IF(CS101/CQ101&gt;0.7,"女高",""))))</f>
        <v/>
      </c>
    </row>
    <row r="102" spans="1:99">
      <c r="A102" s="79"/>
      <c r="B102" s="189" t="s">
        <v>236</v>
      </c>
      <c r="C102" s="189" t="s">
        <v>58</v>
      </c>
      <c r="D102" s="189"/>
      <c r="E102" s="189" t="s">
        <v>107</v>
      </c>
      <c r="F102" s="189" t="s">
        <v>107</v>
      </c>
      <c r="G102" s="189" t="s">
        <v>66</v>
      </c>
      <c r="H102" s="89"/>
      <c r="I102" s="89"/>
      <c r="J102" s="89"/>
      <c r="K102" s="181"/>
      <c r="L102" s="80">
        <v>19</v>
      </c>
      <c r="M102" s="80">
        <v>11</v>
      </c>
      <c r="N102" s="80">
        <v>2</v>
      </c>
      <c r="O102" s="91">
        <v>1</v>
      </c>
      <c r="P102" s="92">
        <v>0</v>
      </c>
      <c r="Q102" s="93">
        <f>O102+P102</f>
        <v>1</v>
      </c>
      <c r="R102" s="81">
        <f>IFERROR(Q102/N102,"-")</f>
        <v>0.5</v>
      </c>
      <c r="S102" s="80">
        <v>0</v>
      </c>
      <c r="T102" s="80">
        <v>0</v>
      </c>
      <c r="U102" s="81">
        <f>IFERROR(T102/(Q102),"-")</f>
        <v>0</v>
      </c>
      <c r="V102" s="82"/>
      <c r="W102" s="83">
        <v>0</v>
      </c>
      <c r="X102" s="81">
        <f>IF(Q102=0,"-",W102/Q102)</f>
        <v>0</v>
      </c>
      <c r="Y102" s="186">
        <v>0</v>
      </c>
      <c r="Z102" s="187">
        <f>IFERROR(Y102/Q102,"-")</f>
        <v>0</v>
      </c>
      <c r="AA102" s="187" t="str">
        <f>IFERROR(Y102/W102,"-")</f>
        <v>-</v>
      </c>
      <c r="AB102" s="181"/>
      <c r="AC102" s="85"/>
      <c r="AD102" s="78"/>
      <c r="AE102" s="94"/>
      <c r="AF102" s="95">
        <f>IF(Q102=0,"",IF(AE102=0,"",(AE102/Q102)))</f>
        <v>0</v>
      </c>
      <c r="AG102" s="94"/>
      <c r="AH102" s="96" t="str">
        <f>IFERROR(AG102/AE102,"-")</f>
        <v>-</v>
      </c>
      <c r="AI102" s="97"/>
      <c r="AJ102" s="98" t="str">
        <f>IFERROR(AI102/AE102,"-")</f>
        <v>-</v>
      </c>
      <c r="AK102" s="99"/>
      <c r="AL102" s="99"/>
      <c r="AM102" s="99"/>
      <c r="AN102" s="100"/>
      <c r="AO102" s="101">
        <f>IF(Q102=0,"",IF(AN102=0,"",(AN102/Q102)))</f>
        <v>0</v>
      </c>
      <c r="AP102" s="100"/>
      <c r="AQ102" s="102" t="str">
        <f>IFERROR(AP102/AN102,"-")</f>
        <v>-</v>
      </c>
      <c r="AR102" s="103"/>
      <c r="AS102" s="104" t="str">
        <f>IFERROR(AR102/AN102,"-")</f>
        <v>-</v>
      </c>
      <c r="AT102" s="105"/>
      <c r="AU102" s="105"/>
      <c r="AV102" s="105"/>
      <c r="AW102" s="106"/>
      <c r="AX102" s="107">
        <f>IF(Q102=0,"",IF(AW102=0,"",(AW102/Q102)))</f>
        <v>0</v>
      </c>
      <c r="AY102" s="106"/>
      <c r="AZ102" s="108" t="str">
        <f>IFERROR(AY102/AW102,"-")</f>
        <v>-</v>
      </c>
      <c r="BA102" s="109"/>
      <c r="BB102" s="110" t="str">
        <f>IFERROR(BA102/AW102,"-")</f>
        <v>-</v>
      </c>
      <c r="BC102" s="111"/>
      <c r="BD102" s="111"/>
      <c r="BE102" s="111"/>
      <c r="BF102" s="112">
        <v>1</v>
      </c>
      <c r="BG102" s="113">
        <f>IF(Q102=0,"",IF(BF102=0,"",(BF102/Q102)))</f>
        <v>1</v>
      </c>
      <c r="BH102" s="112"/>
      <c r="BI102" s="114">
        <f>IFERROR(BH102/BF102,"-")</f>
        <v>0</v>
      </c>
      <c r="BJ102" s="115"/>
      <c r="BK102" s="116">
        <f>IFERROR(BJ102/BF102,"-")</f>
        <v>0</v>
      </c>
      <c r="BL102" s="117"/>
      <c r="BM102" s="117"/>
      <c r="BN102" s="117"/>
      <c r="BO102" s="119"/>
      <c r="BP102" s="120">
        <f>IF(Q102=0,"",IF(BO102=0,"",(BO102/Q102)))</f>
        <v>0</v>
      </c>
      <c r="BQ102" s="121"/>
      <c r="BR102" s="122" t="str">
        <f>IFERROR(BQ102/BO102,"-")</f>
        <v>-</v>
      </c>
      <c r="BS102" s="123"/>
      <c r="BT102" s="124" t="str">
        <f>IFERROR(BS102/BO102,"-")</f>
        <v>-</v>
      </c>
      <c r="BU102" s="125"/>
      <c r="BV102" s="125"/>
      <c r="BW102" s="125"/>
      <c r="BX102" s="126"/>
      <c r="BY102" s="127">
        <f>IF(Q102=0,"",IF(BX102=0,"",(BX102/Q102)))</f>
        <v>0</v>
      </c>
      <c r="BZ102" s="128"/>
      <c r="CA102" s="129" t="str">
        <f>IFERROR(BZ102/BX102,"-")</f>
        <v>-</v>
      </c>
      <c r="CB102" s="130"/>
      <c r="CC102" s="131" t="str">
        <f>IFERROR(CB102/BX102,"-")</f>
        <v>-</v>
      </c>
      <c r="CD102" s="132"/>
      <c r="CE102" s="132"/>
      <c r="CF102" s="132"/>
      <c r="CG102" s="133"/>
      <c r="CH102" s="134">
        <f>IF(Q102=0,"",IF(CG102=0,"",(CG102/Q102)))</f>
        <v>0</v>
      </c>
      <c r="CI102" s="135"/>
      <c r="CJ102" s="136" t="str">
        <f>IFERROR(CI102/CG102,"-")</f>
        <v>-</v>
      </c>
      <c r="CK102" s="137"/>
      <c r="CL102" s="138" t="str">
        <f>IFERROR(CK102/CG102,"-")</f>
        <v>-</v>
      </c>
      <c r="CM102" s="139"/>
      <c r="CN102" s="139"/>
      <c r="CO102" s="139"/>
      <c r="CP102" s="140">
        <v>0</v>
      </c>
      <c r="CQ102" s="141">
        <v>0</v>
      </c>
      <c r="CR102" s="141"/>
      <c r="CS102" s="141"/>
      <c r="CT102" s="142" t="str">
        <f>IF(AND(CR102=0,CS102=0),"",IF(AND(CR102&lt;=100000,CS102&lt;=100000),"",IF(CR102/CQ102&gt;0.7,"男高",IF(CS102/CQ102&gt;0.7,"女高",""))))</f>
        <v/>
      </c>
    </row>
    <row r="103" spans="1:99">
      <c r="A103" s="79">
        <f>AC103</f>
        <v>0</v>
      </c>
      <c r="B103" s="189" t="s">
        <v>237</v>
      </c>
      <c r="C103" s="189" t="s">
        <v>58</v>
      </c>
      <c r="D103" s="189"/>
      <c r="E103" s="189" t="s">
        <v>238</v>
      </c>
      <c r="F103" s="189" t="s">
        <v>239</v>
      </c>
      <c r="G103" s="189" t="s">
        <v>61</v>
      </c>
      <c r="H103" s="89" t="s">
        <v>62</v>
      </c>
      <c r="I103" s="89" t="s">
        <v>240</v>
      </c>
      <c r="J103" s="191" t="s">
        <v>168</v>
      </c>
      <c r="K103" s="181">
        <v>150000</v>
      </c>
      <c r="L103" s="80">
        <v>0</v>
      </c>
      <c r="M103" s="80">
        <v>0</v>
      </c>
      <c r="N103" s="80">
        <v>0</v>
      </c>
      <c r="O103" s="91">
        <v>1</v>
      </c>
      <c r="P103" s="92">
        <v>0</v>
      </c>
      <c r="Q103" s="93">
        <f>O103+P103</f>
        <v>1</v>
      </c>
      <c r="R103" s="81" t="str">
        <f>IFERROR(Q103/N103,"-")</f>
        <v>-</v>
      </c>
      <c r="S103" s="80">
        <v>0</v>
      </c>
      <c r="T103" s="80">
        <v>0</v>
      </c>
      <c r="U103" s="81">
        <f>IFERROR(T103/(Q103),"-")</f>
        <v>0</v>
      </c>
      <c r="V103" s="82">
        <f>IFERROR(K103/SUM(Q103:Q104),"-")</f>
        <v>75000</v>
      </c>
      <c r="W103" s="83">
        <v>0</v>
      </c>
      <c r="X103" s="81">
        <f>IF(Q103=0,"-",W103/Q103)</f>
        <v>0</v>
      </c>
      <c r="Y103" s="186">
        <v>0</v>
      </c>
      <c r="Z103" s="187">
        <f>IFERROR(Y103/Q103,"-")</f>
        <v>0</v>
      </c>
      <c r="AA103" s="187" t="str">
        <f>IFERROR(Y103/W103,"-")</f>
        <v>-</v>
      </c>
      <c r="AB103" s="181">
        <f>SUM(Y103:Y104)-SUM(K103:K104)</f>
        <v>-150000</v>
      </c>
      <c r="AC103" s="85">
        <f>SUM(Y103:Y104)/SUM(K103:K104)</f>
        <v>0</v>
      </c>
      <c r="AD103" s="78"/>
      <c r="AE103" s="94"/>
      <c r="AF103" s="95">
        <f>IF(Q103=0,"",IF(AE103=0,"",(AE103/Q103)))</f>
        <v>0</v>
      </c>
      <c r="AG103" s="94"/>
      <c r="AH103" s="96" t="str">
        <f>IFERROR(AG103/AE103,"-")</f>
        <v>-</v>
      </c>
      <c r="AI103" s="97"/>
      <c r="AJ103" s="98" t="str">
        <f>IFERROR(AI103/AE103,"-")</f>
        <v>-</v>
      </c>
      <c r="AK103" s="99"/>
      <c r="AL103" s="99"/>
      <c r="AM103" s="99"/>
      <c r="AN103" s="100"/>
      <c r="AO103" s="101">
        <f>IF(Q103=0,"",IF(AN103=0,"",(AN103/Q103)))</f>
        <v>0</v>
      </c>
      <c r="AP103" s="100"/>
      <c r="AQ103" s="102" t="str">
        <f>IFERROR(AP103/AN103,"-")</f>
        <v>-</v>
      </c>
      <c r="AR103" s="103"/>
      <c r="AS103" s="104" t="str">
        <f>IFERROR(AR103/AN103,"-")</f>
        <v>-</v>
      </c>
      <c r="AT103" s="105"/>
      <c r="AU103" s="105"/>
      <c r="AV103" s="105"/>
      <c r="AW103" s="106"/>
      <c r="AX103" s="107">
        <f>IF(Q103=0,"",IF(AW103=0,"",(AW103/Q103)))</f>
        <v>0</v>
      </c>
      <c r="AY103" s="106"/>
      <c r="AZ103" s="108" t="str">
        <f>IFERROR(AY103/AW103,"-")</f>
        <v>-</v>
      </c>
      <c r="BA103" s="109"/>
      <c r="BB103" s="110" t="str">
        <f>IFERROR(BA103/AW103,"-")</f>
        <v>-</v>
      </c>
      <c r="BC103" s="111"/>
      <c r="BD103" s="111"/>
      <c r="BE103" s="111"/>
      <c r="BF103" s="112"/>
      <c r="BG103" s="113">
        <f>IF(Q103=0,"",IF(BF103=0,"",(BF103/Q103)))</f>
        <v>0</v>
      </c>
      <c r="BH103" s="112"/>
      <c r="BI103" s="114" t="str">
        <f>IFERROR(BH103/BF103,"-")</f>
        <v>-</v>
      </c>
      <c r="BJ103" s="115"/>
      <c r="BK103" s="116" t="str">
        <f>IFERROR(BJ103/BF103,"-")</f>
        <v>-</v>
      </c>
      <c r="BL103" s="117"/>
      <c r="BM103" s="117"/>
      <c r="BN103" s="117"/>
      <c r="BO103" s="119"/>
      <c r="BP103" s="120">
        <f>IF(Q103=0,"",IF(BO103=0,"",(BO103/Q103)))</f>
        <v>0</v>
      </c>
      <c r="BQ103" s="121"/>
      <c r="BR103" s="122" t="str">
        <f>IFERROR(BQ103/BO103,"-")</f>
        <v>-</v>
      </c>
      <c r="BS103" s="123"/>
      <c r="BT103" s="124" t="str">
        <f>IFERROR(BS103/BO103,"-")</f>
        <v>-</v>
      </c>
      <c r="BU103" s="125"/>
      <c r="BV103" s="125"/>
      <c r="BW103" s="125"/>
      <c r="BX103" s="126">
        <v>1</v>
      </c>
      <c r="BY103" s="127">
        <f>IF(Q103=0,"",IF(BX103=0,"",(BX103/Q103)))</f>
        <v>1</v>
      </c>
      <c r="BZ103" s="128"/>
      <c r="CA103" s="129">
        <f>IFERROR(BZ103/BX103,"-")</f>
        <v>0</v>
      </c>
      <c r="CB103" s="130"/>
      <c r="CC103" s="131">
        <f>IFERROR(CB103/BX103,"-")</f>
        <v>0</v>
      </c>
      <c r="CD103" s="132"/>
      <c r="CE103" s="132"/>
      <c r="CF103" s="132"/>
      <c r="CG103" s="133"/>
      <c r="CH103" s="134">
        <f>IF(Q103=0,"",IF(CG103=0,"",(CG103/Q103)))</f>
        <v>0</v>
      </c>
      <c r="CI103" s="135"/>
      <c r="CJ103" s="136" t="str">
        <f>IFERROR(CI103/CG103,"-")</f>
        <v>-</v>
      </c>
      <c r="CK103" s="137"/>
      <c r="CL103" s="138" t="str">
        <f>IFERROR(CK103/CG103,"-")</f>
        <v>-</v>
      </c>
      <c r="CM103" s="139"/>
      <c r="CN103" s="139"/>
      <c r="CO103" s="139"/>
      <c r="CP103" s="140">
        <v>0</v>
      </c>
      <c r="CQ103" s="141">
        <v>0</v>
      </c>
      <c r="CR103" s="141"/>
      <c r="CS103" s="141"/>
      <c r="CT103" s="142" t="str">
        <f>IF(AND(CR103=0,CS103=0),"",IF(AND(CR103&lt;=100000,CS103&lt;=100000),"",IF(CR103/CQ103&gt;0.7,"男高",IF(CS103/CQ103&gt;0.7,"女高",""))))</f>
        <v/>
      </c>
    </row>
    <row r="104" spans="1:99">
      <c r="A104" s="79"/>
      <c r="B104" s="189" t="s">
        <v>241</v>
      </c>
      <c r="C104" s="189" t="s">
        <v>58</v>
      </c>
      <c r="D104" s="189"/>
      <c r="E104" s="189" t="s">
        <v>238</v>
      </c>
      <c r="F104" s="189" t="s">
        <v>239</v>
      </c>
      <c r="G104" s="189" t="s">
        <v>66</v>
      </c>
      <c r="H104" s="89"/>
      <c r="I104" s="89"/>
      <c r="J104" s="89"/>
      <c r="K104" s="181"/>
      <c r="L104" s="80">
        <v>16</v>
      </c>
      <c r="M104" s="80">
        <v>14</v>
      </c>
      <c r="N104" s="80">
        <v>18</v>
      </c>
      <c r="O104" s="91">
        <v>1</v>
      </c>
      <c r="P104" s="92">
        <v>0</v>
      </c>
      <c r="Q104" s="93">
        <f>O104+P104</f>
        <v>1</v>
      </c>
      <c r="R104" s="81">
        <f>IFERROR(Q104/N104,"-")</f>
        <v>0.055555555555556</v>
      </c>
      <c r="S104" s="80">
        <v>1</v>
      </c>
      <c r="T104" s="80">
        <v>0</v>
      </c>
      <c r="U104" s="81">
        <f>IFERROR(T104/(Q104),"-")</f>
        <v>0</v>
      </c>
      <c r="V104" s="82"/>
      <c r="W104" s="83">
        <v>0</v>
      </c>
      <c r="X104" s="81">
        <f>IF(Q104=0,"-",W104/Q104)</f>
        <v>0</v>
      </c>
      <c r="Y104" s="186">
        <v>0</v>
      </c>
      <c r="Z104" s="187">
        <f>IFERROR(Y104/Q104,"-")</f>
        <v>0</v>
      </c>
      <c r="AA104" s="187" t="str">
        <f>IFERROR(Y104/W104,"-")</f>
        <v>-</v>
      </c>
      <c r="AB104" s="181"/>
      <c r="AC104" s="85"/>
      <c r="AD104" s="78"/>
      <c r="AE104" s="94"/>
      <c r="AF104" s="95">
        <f>IF(Q104=0,"",IF(AE104=0,"",(AE104/Q104)))</f>
        <v>0</v>
      </c>
      <c r="AG104" s="94"/>
      <c r="AH104" s="96" t="str">
        <f>IFERROR(AG104/AE104,"-")</f>
        <v>-</v>
      </c>
      <c r="AI104" s="97"/>
      <c r="AJ104" s="98" t="str">
        <f>IFERROR(AI104/AE104,"-")</f>
        <v>-</v>
      </c>
      <c r="AK104" s="99"/>
      <c r="AL104" s="99"/>
      <c r="AM104" s="99"/>
      <c r="AN104" s="100"/>
      <c r="AO104" s="101">
        <f>IF(Q104=0,"",IF(AN104=0,"",(AN104/Q104)))</f>
        <v>0</v>
      </c>
      <c r="AP104" s="100"/>
      <c r="AQ104" s="102" t="str">
        <f>IFERROR(AP104/AN104,"-")</f>
        <v>-</v>
      </c>
      <c r="AR104" s="103"/>
      <c r="AS104" s="104" t="str">
        <f>IFERROR(AR104/AN104,"-")</f>
        <v>-</v>
      </c>
      <c r="AT104" s="105"/>
      <c r="AU104" s="105"/>
      <c r="AV104" s="105"/>
      <c r="AW104" s="106"/>
      <c r="AX104" s="107">
        <f>IF(Q104=0,"",IF(AW104=0,"",(AW104/Q104)))</f>
        <v>0</v>
      </c>
      <c r="AY104" s="106"/>
      <c r="AZ104" s="108" t="str">
        <f>IFERROR(AY104/AW104,"-")</f>
        <v>-</v>
      </c>
      <c r="BA104" s="109"/>
      <c r="BB104" s="110" t="str">
        <f>IFERROR(BA104/AW104,"-")</f>
        <v>-</v>
      </c>
      <c r="BC104" s="111"/>
      <c r="BD104" s="111"/>
      <c r="BE104" s="111"/>
      <c r="BF104" s="112"/>
      <c r="BG104" s="113">
        <f>IF(Q104=0,"",IF(BF104=0,"",(BF104/Q104)))</f>
        <v>0</v>
      </c>
      <c r="BH104" s="112"/>
      <c r="BI104" s="114" t="str">
        <f>IFERROR(BH104/BF104,"-")</f>
        <v>-</v>
      </c>
      <c r="BJ104" s="115"/>
      <c r="BK104" s="116" t="str">
        <f>IFERROR(BJ104/BF104,"-")</f>
        <v>-</v>
      </c>
      <c r="BL104" s="117"/>
      <c r="BM104" s="117"/>
      <c r="BN104" s="117"/>
      <c r="BO104" s="119"/>
      <c r="BP104" s="120">
        <f>IF(Q104=0,"",IF(BO104=0,"",(BO104/Q104)))</f>
        <v>0</v>
      </c>
      <c r="BQ104" s="121"/>
      <c r="BR104" s="122" t="str">
        <f>IFERROR(BQ104/BO104,"-")</f>
        <v>-</v>
      </c>
      <c r="BS104" s="123"/>
      <c r="BT104" s="124" t="str">
        <f>IFERROR(BS104/BO104,"-")</f>
        <v>-</v>
      </c>
      <c r="BU104" s="125"/>
      <c r="BV104" s="125"/>
      <c r="BW104" s="125"/>
      <c r="BX104" s="126"/>
      <c r="BY104" s="127">
        <f>IF(Q104=0,"",IF(BX104=0,"",(BX104/Q104)))</f>
        <v>0</v>
      </c>
      <c r="BZ104" s="128"/>
      <c r="CA104" s="129" t="str">
        <f>IFERROR(BZ104/BX104,"-")</f>
        <v>-</v>
      </c>
      <c r="CB104" s="130"/>
      <c r="CC104" s="131" t="str">
        <f>IFERROR(CB104/BX104,"-")</f>
        <v>-</v>
      </c>
      <c r="CD104" s="132"/>
      <c r="CE104" s="132"/>
      <c r="CF104" s="132"/>
      <c r="CG104" s="133">
        <v>1</v>
      </c>
      <c r="CH104" s="134">
        <f>IF(Q104=0,"",IF(CG104=0,"",(CG104/Q104)))</f>
        <v>1</v>
      </c>
      <c r="CI104" s="135"/>
      <c r="CJ104" s="136">
        <f>IFERROR(CI104/CG104,"-")</f>
        <v>0</v>
      </c>
      <c r="CK104" s="137"/>
      <c r="CL104" s="138">
        <f>IFERROR(CK104/CG104,"-")</f>
        <v>0</v>
      </c>
      <c r="CM104" s="139"/>
      <c r="CN104" s="139"/>
      <c r="CO104" s="139"/>
      <c r="CP104" s="140">
        <v>0</v>
      </c>
      <c r="CQ104" s="141">
        <v>0</v>
      </c>
      <c r="CR104" s="141"/>
      <c r="CS104" s="141"/>
      <c r="CT104" s="142" t="str">
        <f>IF(AND(CR104=0,CS104=0),"",IF(AND(CR104&lt;=100000,CS104&lt;=100000),"",IF(CR104/CQ104&gt;0.7,"男高",IF(CS104/CQ104&gt;0.7,"女高",""))))</f>
        <v/>
      </c>
    </row>
    <row r="105" spans="1:99">
      <c r="A105" s="30"/>
      <c r="B105" s="86"/>
      <c r="C105" s="86"/>
      <c r="D105" s="87"/>
      <c r="E105" s="87"/>
      <c r="F105" s="87"/>
      <c r="G105" s="88"/>
      <c r="H105" s="89"/>
      <c r="I105" s="89"/>
      <c r="J105" s="89"/>
      <c r="K105" s="182"/>
      <c r="L105" s="34"/>
      <c r="M105" s="34"/>
      <c r="N105" s="31"/>
      <c r="O105" s="23"/>
      <c r="P105" s="23"/>
      <c r="Q105" s="23"/>
      <c r="R105" s="32"/>
      <c r="S105" s="32"/>
      <c r="T105" s="23"/>
      <c r="U105" s="32"/>
      <c r="V105" s="25"/>
      <c r="W105" s="25"/>
      <c r="X105" s="25"/>
      <c r="Y105" s="188"/>
      <c r="Z105" s="188"/>
      <c r="AA105" s="188"/>
      <c r="AB105" s="188"/>
      <c r="AC105" s="33"/>
      <c r="AD105" s="58"/>
      <c r="AE105" s="62"/>
      <c r="AF105" s="63"/>
      <c r="AG105" s="62"/>
      <c r="AH105" s="66"/>
      <c r="AI105" s="67"/>
      <c r="AJ105" s="68"/>
      <c r="AK105" s="69"/>
      <c r="AL105" s="69"/>
      <c r="AM105" s="69"/>
      <c r="AN105" s="62"/>
      <c r="AO105" s="63"/>
      <c r="AP105" s="62"/>
      <c r="AQ105" s="66"/>
      <c r="AR105" s="67"/>
      <c r="AS105" s="68"/>
      <c r="AT105" s="69"/>
      <c r="AU105" s="69"/>
      <c r="AV105" s="69"/>
      <c r="AW105" s="62"/>
      <c r="AX105" s="63"/>
      <c r="AY105" s="62"/>
      <c r="AZ105" s="66"/>
      <c r="BA105" s="67"/>
      <c r="BB105" s="68"/>
      <c r="BC105" s="69"/>
      <c r="BD105" s="69"/>
      <c r="BE105" s="69"/>
      <c r="BF105" s="62"/>
      <c r="BG105" s="63"/>
      <c r="BH105" s="62"/>
      <c r="BI105" s="66"/>
      <c r="BJ105" s="67"/>
      <c r="BK105" s="68"/>
      <c r="BL105" s="69"/>
      <c r="BM105" s="69"/>
      <c r="BN105" s="69"/>
      <c r="BO105" s="64"/>
      <c r="BP105" s="65"/>
      <c r="BQ105" s="62"/>
      <c r="BR105" s="66"/>
      <c r="BS105" s="67"/>
      <c r="BT105" s="68"/>
      <c r="BU105" s="69"/>
      <c r="BV105" s="69"/>
      <c r="BW105" s="69"/>
      <c r="BX105" s="64"/>
      <c r="BY105" s="65"/>
      <c r="BZ105" s="62"/>
      <c r="CA105" s="66"/>
      <c r="CB105" s="67"/>
      <c r="CC105" s="68"/>
      <c r="CD105" s="69"/>
      <c r="CE105" s="69"/>
      <c r="CF105" s="69"/>
      <c r="CG105" s="64"/>
      <c r="CH105" s="65"/>
      <c r="CI105" s="62"/>
      <c r="CJ105" s="66"/>
      <c r="CK105" s="67"/>
      <c r="CL105" s="68"/>
      <c r="CM105" s="69"/>
      <c r="CN105" s="69"/>
      <c r="CO105" s="69"/>
      <c r="CP105" s="70"/>
      <c r="CQ105" s="67"/>
      <c r="CR105" s="67"/>
      <c r="CS105" s="67"/>
      <c r="CT105" s="71"/>
    </row>
    <row r="106" spans="1:99">
      <c r="A106" s="30"/>
      <c r="B106" s="37"/>
      <c r="C106" s="37"/>
      <c r="D106" s="21"/>
      <c r="E106" s="21"/>
      <c r="F106" s="21"/>
      <c r="G106" s="22"/>
      <c r="H106" s="36"/>
      <c r="I106" s="36"/>
      <c r="J106" s="74"/>
      <c r="K106" s="183"/>
      <c r="L106" s="34"/>
      <c r="M106" s="34"/>
      <c r="N106" s="31"/>
      <c r="O106" s="23"/>
      <c r="P106" s="23"/>
      <c r="Q106" s="23"/>
      <c r="R106" s="32"/>
      <c r="S106" s="32"/>
      <c r="T106" s="23"/>
      <c r="U106" s="32"/>
      <c r="V106" s="25"/>
      <c r="W106" s="25"/>
      <c r="X106" s="25"/>
      <c r="Y106" s="188"/>
      <c r="Z106" s="188"/>
      <c r="AA106" s="188"/>
      <c r="AB106" s="188"/>
      <c r="AC106" s="33"/>
      <c r="AD106" s="60"/>
      <c r="AE106" s="62"/>
      <c r="AF106" s="63"/>
      <c r="AG106" s="62"/>
      <c r="AH106" s="66"/>
      <c r="AI106" s="67"/>
      <c r="AJ106" s="68"/>
      <c r="AK106" s="69"/>
      <c r="AL106" s="69"/>
      <c r="AM106" s="69"/>
      <c r="AN106" s="62"/>
      <c r="AO106" s="63"/>
      <c r="AP106" s="62"/>
      <c r="AQ106" s="66"/>
      <c r="AR106" s="67"/>
      <c r="AS106" s="68"/>
      <c r="AT106" s="69"/>
      <c r="AU106" s="69"/>
      <c r="AV106" s="69"/>
      <c r="AW106" s="62"/>
      <c r="AX106" s="63"/>
      <c r="AY106" s="62"/>
      <c r="AZ106" s="66"/>
      <c r="BA106" s="67"/>
      <c r="BB106" s="68"/>
      <c r="BC106" s="69"/>
      <c r="BD106" s="69"/>
      <c r="BE106" s="69"/>
      <c r="BF106" s="62"/>
      <c r="BG106" s="63"/>
      <c r="BH106" s="62"/>
      <c r="BI106" s="66"/>
      <c r="BJ106" s="67"/>
      <c r="BK106" s="68"/>
      <c r="BL106" s="69"/>
      <c r="BM106" s="69"/>
      <c r="BN106" s="69"/>
      <c r="BO106" s="64"/>
      <c r="BP106" s="65"/>
      <c r="BQ106" s="62"/>
      <c r="BR106" s="66"/>
      <c r="BS106" s="67"/>
      <c r="BT106" s="68"/>
      <c r="BU106" s="69"/>
      <c r="BV106" s="69"/>
      <c r="BW106" s="69"/>
      <c r="BX106" s="64"/>
      <c r="BY106" s="65"/>
      <c r="BZ106" s="62"/>
      <c r="CA106" s="66"/>
      <c r="CB106" s="67"/>
      <c r="CC106" s="68"/>
      <c r="CD106" s="69"/>
      <c r="CE106" s="69"/>
      <c r="CF106" s="69"/>
      <c r="CG106" s="64"/>
      <c r="CH106" s="65"/>
      <c r="CI106" s="62"/>
      <c r="CJ106" s="66"/>
      <c r="CK106" s="67"/>
      <c r="CL106" s="68"/>
      <c r="CM106" s="69"/>
      <c r="CN106" s="69"/>
      <c r="CO106" s="69"/>
      <c r="CP106" s="70"/>
      <c r="CQ106" s="67"/>
      <c r="CR106" s="67"/>
      <c r="CS106" s="67"/>
      <c r="CT106" s="71"/>
    </row>
    <row r="107" spans="1:99">
      <c r="A107" s="19">
        <f>AC107</f>
        <v>0.13207547169811</v>
      </c>
      <c r="B107" s="39"/>
      <c r="C107" s="39"/>
      <c r="D107" s="39"/>
      <c r="E107" s="39"/>
      <c r="F107" s="39"/>
      <c r="G107" s="39"/>
      <c r="H107" s="40" t="s">
        <v>242</v>
      </c>
      <c r="I107" s="40"/>
      <c r="J107" s="40"/>
      <c r="K107" s="184">
        <f>SUM(K6:K106)</f>
        <v>1696000</v>
      </c>
      <c r="L107" s="41">
        <f>SUM(L6:L106)</f>
        <v>490</v>
      </c>
      <c r="M107" s="41">
        <f>SUM(M6:M106)</f>
        <v>190</v>
      </c>
      <c r="N107" s="41">
        <f>SUM(N6:N106)</f>
        <v>470</v>
      </c>
      <c r="O107" s="41">
        <f>SUM(O6:O106)</f>
        <v>81</v>
      </c>
      <c r="P107" s="41">
        <f>SUM(P6:P106)</f>
        <v>0</v>
      </c>
      <c r="Q107" s="41">
        <f>SUM(Q6:Q106)</f>
        <v>81</v>
      </c>
      <c r="R107" s="42">
        <f>IFERROR(Q107/N107,"-")</f>
        <v>0.17234042553191</v>
      </c>
      <c r="S107" s="77">
        <f>SUM(S6:S106)</f>
        <v>15</v>
      </c>
      <c r="T107" s="77">
        <f>SUM(T6:T106)</f>
        <v>9</v>
      </c>
      <c r="U107" s="42">
        <f>IFERROR(S107/Q107,"-")</f>
        <v>0.18518518518519</v>
      </c>
      <c r="V107" s="43">
        <f>IFERROR(K107/Q107,"-")</f>
        <v>20938.271604938</v>
      </c>
      <c r="W107" s="44">
        <f>SUM(W6:W106)</f>
        <v>6</v>
      </c>
      <c r="X107" s="42">
        <f>IFERROR(W107/Q107,"-")</f>
        <v>0.074074074074074</v>
      </c>
      <c r="Y107" s="184">
        <f>SUM(Y6:Y106)</f>
        <v>224000</v>
      </c>
      <c r="Z107" s="184">
        <f>IFERROR(Y107/Q107,"-")</f>
        <v>2765.4320987654</v>
      </c>
      <c r="AA107" s="184">
        <f>IFERROR(Y107/W107,"-")</f>
        <v>37333.333333333</v>
      </c>
      <c r="AB107" s="184">
        <f>Y107-K107</f>
        <v>-1472000</v>
      </c>
      <c r="AC107" s="46">
        <f>Y107/K107</f>
        <v>0.13207547169811</v>
      </c>
      <c r="AD107" s="59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5"/>
    <mergeCell ref="K6:K25"/>
    <mergeCell ref="V6:V25"/>
    <mergeCell ref="AB6:AB25"/>
    <mergeCell ref="AC6:AC25"/>
    <mergeCell ref="A26:A36"/>
    <mergeCell ref="K26:K36"/>
    <mergeCell ref="V26:V36"/>
    <mergeCell ref="AB26:AB36"/>
    <mergeCell ref="AC26:AC36"/>
    <mergeCell ref="A37:A80"/>
    <mergeCell ref="K37:K80"/>
    <mergeCell ref="V37:V80"/>
    <mergeCell ref="AB37:AB80"/>
    <mergeCell ref="AC37:AC80"/>
    <mergeCell ref="A81:A83"/>
    <mergeCell ref="K81:K83"/>
    <mergeCell ref="V81:V83"/>
    <mergeCell ref="AB81:AB83"/>
    <mergeCell ref="AC81:AC83"/>
    <mergeCell ref="A84:A86"/>
    <mergeCell ref="K84:K86"/>
    <mergeCell ref="V84:V86"/>
    <mergeCell ref="AB84:AB86"/>
    <mergeCell ref="AC84:AC86"/>
    <mergeCell ref="A87:A102"/>
    <mergeCell ref="K87:K102"/>
    <mergeCell ref="V87:V102"/>
    <mergeCell ref="AB87:AB102"/>
    <mergeCell ref="AC87:AC102"/>
    <mergeCell ref="A103:A104"/>
    <mergeCell ref="K103:K104"/>
    <mergeCell ref="V103:V104"/>
    <mergeCell ref="AB103:AB104"/>
    <mergeCell ref="AC103:AC10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2.265</v>
      </c>
      <c r="B6" s="189" t="s">
        <v>244</v>
      </c>
      <c r="C6" s="189" t="s">
        <v>58</v>
      </c>
      <c r="D6" s="189" t="s">
        <v>245</v>
      </c>
      <c r="E6" s="189" t="s">
        <v>246</v>
      </c>
      <c r="F6" s="189" t="s">
        <v>247</v>
      </c>
      <c r="G6" s="189" t="s">
        <v>73</v>
      </c>
      <c r="H6" s="89" t="s">
        <v>248</v>
      </c>
      <c r="I6" s="89" t="s">
        <v>249</v>
      </c>
      <c r="J6" s="89" t="s">
        <v>144</v>
      </c>
      <c r="K6" s="181">
        <v>200000</v>
      </c>
      <c r="L6" s="80">
        <v>50</v>
      </c>
      <c r="M6" s="80">
        <v>0</v>
      </c>
      <c r="N6" s="80">
        <v>161</v>
      </c>
      <c r="O6" s="91">
        <v>17</v>
      </c>
      <c r="P6" s="92">
        <v>0</v>
      </c>
      <c r="Q6" s="93">
        <f>O6+P6</f>
        <v>17</v>
      </c>
      <c r="R6" s="81">
        <f>IFERROR(Q6/N6,"-")</f>
        <v>0.1055900621118</v>
      </c>
      <c r="S6" s="80">
        <v>1</v>
      </c>
      <c r="T6" s="80">
        <v>6</v>
      </c>
      <c r="U6" s="81">
        <f>IFERROR(T6/(Q6),"-")</f>
        <v>0.35294117647059</v>
      </c>
      <c r="V6" s="82">
        <f>IFERROR(K6/SUM(Q6:Q7),"-")</f>
        <v>7142.8571428571</v>
      </c>
      <c r="W6" s="83">
        <v>2</v>
      </c>
      <c r="X6" s="81">
        <f>IF(Q6=0,"-",W6/Q6)</f>
        <v>0.11764705882353</v>
      </c>
      <c r="Y6" s="186">
        <v>18000</v>
      </c>
      <c r="Z6" s="187">
        <f>IFERROR(Y6/Q6,"-")</f>
        <v>1058.8235294118</v>
      </c>
      <c r="AA6" s="187">
        <f>IFERROR(Y6/W6,"-")</f>
        <v>9000</v>
      </c>
      <c r="AB6" s="181">
        <f>SUM(Y6:Y7)-SUM(K6:K7)</f>
        <v>253000</v>
      </c>
      <c r="AC6" s="85">
        <f>SUM(Y6:Y7)/SUM(K6:K7)</f>
        <v>2.265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11</v>
      </c>
      <c r="BP6" s="120">
        <f>IF(Q6=0,"",IF(BO6=0,"",(BO6/Q6)))</f>
        <v>0.64705882352941</v>
      </c>
      <c r="BQ6" s="121">
        <v>1</v>
      </c>
      <c r="BR6" s="122">
        <f>IFERROR(BQ6/BO6,"-")</f>
        <v>0.090909090909091</v>
      </c>
      <c r="BS6" s="123">
        <v>6000</v>
      </c>
      <c r="BT6" s="124">
        <f>IFERROR(BS6/BO6,"-")</f>
        <v>545.45454545455</v>
      </c>
      <c r="BU6" s="125"/>
      <c r="BV6" s="125">
        <v>1</v>
      </c>
      <c r="BW6" s="125"/>
      <c r="BX6" s="126">
        <v>4</v>
      </c>
      <c r="BY6" s="127">
        <f>IF(Q6=0,"",IF(BX6=0,"",(BX6/Q6)))</f>
        <v>0.23529411764706</v>
      </c>
      <c r="BZ6" s="128">
        <v>1</v>
      </c>
      <c r="CA6" s="129">
        <f>IFERROR(BZ6/BX6,"-")</f>
        <v>0.25</v>
      </c>
      <c r="CB6" s="130">
        <v>12000</v>
      </c>
      <c r="CC6" s="131">
        <f>IFERROR(CB6/BX6,"-")</f>
        <v>3000</v>
      </c>
      <c r="CD6" s="132"/>
      <c r="CE6" s="132"/>
      <c r="CF6" s="132">
        <v>1</v>
      </c>
      <c r="CG6" s="133">
        <v>2</v>
      </c>
      <c r="CH6" s="134">
        <f>IF(Q6=0,"",IF(CG6=0,"",(CG6/Q6)))</f>
        <v>0.11764705882353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18000</v>
      </c>
      <c r="CR6" s="141">
        <v>12000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250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123</v>
      </c>
      <c r="M7" s="80">
        <v>74</v>
      </c>
      <c r="N7" s="80">
        <v>22</v>
      </c>
      <c r="O7" s="91">
        <v>11</v>
      </c>
      <c r="P7" s="92">
        <v>0</v>
      </c>
      <c r="Q7" s="93">
        <f>O7+P7</f>
        <v>11</v>
      </c>
      <c r="R7" s="81">
        <f>IFERROR(Q7/N7,"-")</f>
        <v>0.5</v>
      </c>
      <c r="S7" s="80">
        <v>6</v>
      </c>
      <c r="T7" s="80">
        <v>1</v>
      </c>
      <c r="U7" s="81">
        <f>IFERROR(T7/(Q7),"-")</f>
        <v>0.090909090909091</v>
      </c>
      <c r="V7" s="82"/>
      <c r="W7" s="83">
        <v>4</v>
      </c>
      <c r="X7" s="81">
        <f>IF(Q7=0,"-",W7/Q7)</f>
        <v>0.36363636363636</v>
      </c>
      <c r="Y7" s="186">
        <v>435000</v>
      </c>
      <c r="Z7" s="187">
        <f>IFERROR(Y7/Q7,"-")</f>
        <v>39545.454545455</v>
      </c>
      <c r="AA7" s="187">
        <f>IFERROR(Y7/W7,"-")</f>
        <v>108750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0.090909090909091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5</v>
      </c>
      <c r="BP7" s="120">
        <f>IF(Q7=0,"",IF(BO7=0,"",(BO7/Q7)))</f>
        <v>0.45454545454545</v>
      </c>
      <c r="BQ7" s="121">
        <v>2</v>
      </c>
      <c r="BR7" s="122">
        <f>IFERROR(BQ7/BO7,"-")</f>
        <v>0.4</v>
      </c>
      <c r="BS7" s="123">
        <v>423000</v>
      </c>
      <c r="BT7" s="124">
        <f>IFERROR(BS7/BO7,"-")</f>
        <v>84600</v>
      </c>
      <c r="BU7" s="125"/>
      <c r="BV7" s="125"/>
      <c r="BW7" s="125">
        <v>2</v>
      </c>
      <c r="BX7" s="126">
        <v>3</v>
      </c>
      <c r="BY7" s="127">
        <f>IF(Q7=0,"",IF(BX7=0,"",(BX7/Q7)))</f>
        <v>0.27272727272727</v>
      </c>
      <c r="BZ7" s="128">
        <v>1</v>
      </c>
      <c r="CA7" s="129">
        <f>IFERROR(BZ7/BX7,"-")</f>
        <v>0.33333333333333</v>
      </c>
      <c r="CB7" s="130">
        <v>5000</v>
      </c>
      <c r="CC7" s="131">
        <f>IFERROR(CB7/BX7,"-")</f>
        <v>1666.6666666667</v>
      </c>
      <c r="CD7" s="132">
        <v>1</v>
      </c>
      <c r="CE7" s="132"/>
      <c r="CF7" s="132"/>
      <c r="CG7" s="133">
        <v>2</v>
      </c>
      <c r="CH7" s="134">
        <f>IF(Q7=0,"",IF(CG7=0,"",(CG7/Q7)))</f>
        <v>0.18181818181818</v>
      </c>
      <c r="CI7" s="135">
        <v>1</v>
      </c>
      <c r="CJ7" s="136">
        <f>IFERROR(CI7/CG7,"-")</f>
        <v>0.5</v>
      </c>
      <c r="CK7" s="137">
        <v>7000</v>
      </c>
      <c r="CL7" s="138">
        <f>IFERROR(CK7/CG7,"-")</f>
        <v>3500</v>
      </c>
      <c r="CM7" s="139"/>
      <c r="CN7" s="139">
        <v>1</v>
      </c>
      <c r="CO7" s="139"/>
      <c r="CP7" s="140">
        <v>4</v>
      </c>
      <c r="CQ7" s="141">
        <v>435000</v>
      </c>
      <c r="CR7" s="141">
        <v>285000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0.1047619047619</v>
      </c>
      <c r="B8" s="189" t="s">
        <v>251</v>
      </c>
      <c r="C8" s="189" t="s">
        <v>252</v>
      </c>
      <c r="D8" s="189" t="s">
        <v>253</v>
      </c>
      <c r="E8" s="189" t="s">
        <v>254</v>
      </c>
      <c r="F8" s="189"/>
      <c r="G8" s="189" t="s">
        <v>83</v>
      </c>
      <c r="H8" s="89" t="s">
        <v>255</v>
      </c>
      <c r="I8" s="89" t="s">
        <v>256</v>
      </c>
      <c r="J8" s="89" t="s">
        <v>211</v>
      </c>
      <c r="K8" s="181">
        <v>105000</v>
      </c>
      <c r="L8" s="80">
        <v>37</v>
      </c>
      <c r="M8" s="80">
        <v>0</v>
      </c>
      <c r="N8" s="80">
        <v>0</v>
      </c>
      <c r="O8" s="91">
        <v>16</v>
      </c>
      <c r="P8" s="92">
        <v>0</v>
      </c>
      <c r="Q8" s="93">
        <f>O8+P8</f>
        <v>16</v>
      </c>
      <c r="R8" s="81" t="str">
        <f>IFERROR(Q8/N8,"-")</f>
        <v>-</v>
      </c>
      <c r="S8" s="80">
        <v>7</v>
      </c>
      <c r="T8" s="80">
        <v>6</v>
      </c>
      <c r="U8" s="81">
        <f>IFERROR(T8/(Q8),"-")</f>
        <v>0.375</v>
      </c>
      <c r="V8" s="82">
        <f>IFERROR(K8/SUM(Q8:Q9),"-")</f>
        <v>3387.0967741935</v>
      </c>
      <c r="W8" s="83">
        <v>3</v>
      </c>
      <c r="X8" s="81">
        <f>IF(Q8=0,"-",W8/Q8)</f>
        <v>0.1875</v>
      </c>
      <c r="Y8" s="186">
        <v>11000</v>
      </c>
      <c r="Z8" s="187">
        <f>IFERROR(Y8/Q8,"-")</f>
        <v>687.5</v>
      </c>
      <c r="AA8" s="187">
        <f>IFERROR(Y8/W8,"-")</f>
        <v>3666.6666666667</v>
      </c>
      <c r="AB8" s="181">
        <f>SUM(Y8:Y9)-SUM(K8:K9)</f>
        <v>-94000</v>
      </c>
      <c r="AC8" s="85">
        <f>SUM(Y8:Y9)/SUM(K8:K9)</f>
        <v>0.1047619047619</v>
      </c>
      <c r="AD8" s="78"/>
      <c r="AE8" s="94">
        <v>1</v>
      </c>
      <c r="AF8" s="95">
        <f>IF(Q8=0,"",IF(AE8=0,"",(AE8/Q8)))</f>
        <v>0.0625</v>
      </c>
      <c r="AG8" s="94">
        <v>1</v>
      </c>
      <c r="AH8" s="96">
        <f>IFERROR(AG8/AE8,"-")</f>
        <v>1</v>
      </c>
      <c r="AI8" s="97">
        <v>3000</v>
      </c>
      <c r="AJ8" s="98">
        <f>IFERROR(AI8/AE8,"-")</f>
        <v>3000</v>
      </c>
      <c r="AK8" s="99">
        <v>1</v>
      </c>
      <c r="AL8" s="99"/>
      <c r="AM8" s="99"/>
      <c r="AN8" s="100">
        <v>3</v>
      </c>
      <c r="AO8" s="101">
        <f>IF(Q8=0,"",IF(AN8=0,"",(AN8/Q8)))</f>
        <v>0.1875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0.1875</v>
      </c>
      <c r="AY8" s="106">
        <v>2</v>
      </c>
      <c r="AZ8" s="108">
        <f>IFERROR(AY8/AW8,"-")</f>
        <v>0.66666666666667</v>
      </c>
      <c r="BA8" s="109">
        <v>11500</v>
      </c>
      <c r="BB8" s="110">
        <f>IFERROR(BA8/AW8,"-")</f>
        <v>3833.3333333333</v>
      </c>
      <c r="BC8" s="111"/>
      <c r="BD8" s="111">
        <v>2</v>
      </c>
      <c r="BE8" s="111"/>
      <c r="BF8" s="112">
        <v>1</v>
      </c>
      <c r="BG8" s="113">
        <f>IF(Q8=0,"",IF(BF8=0,"",(BF8/Q8)))</f>
        <v>0.0625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0.3125</v>
      </c>
      <c r="BQ8" s="121">
        <v>1</v>
      </c>
      <c r="BR8" s="122">
        <f>IFERROR(BQ8/BO8,"-")</f>
        <v>0.2</v>
      </c>
      <c r="BS8" s="123">
        <v>3000</v>
      </c>
      <c r="BT8" s="124">
        <f>IFERROR(BS8/BO8,"-")</f>
        <v>600</v>
      </c>
      <c r="BU8" s="125">
        <v>1</v>
      </c>
      <c r="BV8" s="125"/>
      <c r="BW8" s="125"/>
      <c r="BX8" s="126">
        <v>3</v>
      </c>
      <c r="BY8" s="127">
        <f>IF(Q8=0,"",IF(BX8=0,"",(BX8/Q8)))</f>
        <v>0.1875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11000</v>
      </c>
      <c r="CR8" s="141">
        <v>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257</v>
      </c>
      <c r="C9" s="189" t="s">
        <v>252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81</v>
      </c>
      <c r="M9" s="80">
        <v>49</v>
      </c>
      <c r="N9" s="80">
        <v>18</v>
      </c>
      <c r="O9" s="91">
        <v>15</v>
      </c>
      <c r="P9" s="92">
        <v>0</v>
      </c>
      <c r="Q9" s="93">
        <f>O9+P9</f>
        <v>15</v>
      </c>
      <c r="R9" s="81">
        <f>IFERROR(Q9/N9,"-")</f>
        <v>0.83333333333333</v>
      </c>
      <c r="S9" s="80">
        <v>8</v>
      </c>
      <c r="T9" s="80">
        <v>1</v>
      </c>
      <c r="U9" s="81">
        <f>IFERROR(T9/(Q9),"-")</f>
        <v>0.066666666666667</v>
      </c>
      <c r="V9" s="82"/>
      <c r="W9" s="83">
        <v>1</v>
      </c>
      <c r="X9" s="81">
        <f>IF(Q9=0,"-",W9/Q9)</f>
        <v>0.066666666666667</v>
      </c>
      <c r="Y9" s="186">
        <v>0</v>
      </c>
      <c r="Z9" s="187">
        <f>IFERROR(Y9/Q9,"-")</f>
        <v>0</v>
      </c>
      <c r="AA9" s="187">
        <f>IFERROR(Y9/W9,"-")</f>
        <v>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3</v>
      </c>
      <c r="AO9" s="101">
        <f>IF(Q9=0,"",IF(AN9=0,"",(AN9/Q9)))</f>
        <v>0.2</v>
      </c>
      <c r="AP9" s="100">
        <v>1</v>
      </c>
      <c r="AQ9" s="102">
        <f>IFERROR(AP9/AN9,"-")</f>
        <v>0.33333333333333</v>
      </c>
      <c r="AR9" s="103">
        <v>9000</v>
      </c>
      <c r="AS9" s="104">
        <f>IFERROR(AR9/AN9,"-")</f>
        <v>3000</v>
      </c>
      <c r="AT9" s="105"/>
      <c r="AU9" s="105"/>
      <c r="AV9" s="105">
        <v>1</v>
      </c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0.13333333333333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5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4</v>
      </c>
      <c r="BY9" s="127">
        <f>IF(Q9=0,"",IF(BX9=0,"",(BX9/Q9)))</f>
        <v>0.26666666666667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0.066666666666667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0</v>
      </c>
      <c r="CR9" s="141">
        <v>9000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1.5213114754098</v>
      </c>
      <c r="B12" s="39"/>
      <c r="C12" s="39"/>
      <c r="D12" s="39"/>
      <c r="E12" s="39"/>
      <c r="F12" s="39"/>
      <c r="G12" s="39"/>
      <c r="H12" s="40" t="s">
        <v>258</v>
      </c>
      <c r="I12" s="40"/>
      <c r="J12" s="40"/>
      <c r="K12" s="184">
        <f>SUM(K6:K11)</f>
        <v>305000</v>
      </c>
      <c r="L12" s="41">
        <f>SUM(L6:L11)</f>
        <v>291</v>
      </c>
      <c r="M12" s="41">
        <f>SUM(M6:M11)</f>
        <v>123</v>
      </c>
      <c r="N12" s="41">
        <f>SUM(N6:N11)</f>
        <v>201</v>
      </c>
      <c r="O12" s="41">
        <f>SUM(O6:O11)</f>
        <v>59</v>
      </c>
      <c r="P12" s="41">
        <f>SUM(P6:P11)</f>
        <v>0</v>
      </c>
      <c r="Q12" s="41">
        <f>SUM(Q6:Q11)</f>
        <v>59</v>
      </c>
      <c r="R12" s="42">
        <f>IFERROR(Q12/N12,"-")</f>
        <v>0.29353233830846</v>
      </c>
      <c r="S12" s="77">
        <f>SUM(S6:S11)</f>
        <v>22</v>
      </c>
      <c r="T12" s="77">
        <f>SUM(T6:T11)</f>
        <v>14</v>
      </c>
      <c r="U12" s="42">
        <f>IFERROR(S12/Q12,"-")</f>
        <v>0.3728813559322</v>
      </c>
      <c r="V12" s="43">
        <f>IFERROR(K12/Q12,"-")</f>
        <v>5169.4915254237</v>
      </c>
      <c r="W12" s="44">
        <f>SUM(W6:W11)</f>
        <v>10</v>
      </c>
      <c r="X12" s="42">
        <f>IFERROR(W12/Q12,"-")</f>
        <v>0.16949152542373</v>
      </c>
      <c r="Y12" s="184">
        <f>SUM(Y6:Y11)</f>
        <v>464000</v>
      </c>
      <c r="Z12" s="184">
        <f>IFERROR(Y12/Q12,"-")</f>
        <v>7864.406779661</v>
      </c>
      <c r="AA12" s="184">
        <f>IFERROR(Y12/W12,"-")</f>
        <v>46400</v>
      </c>
      <c r="AB12" s="184">
        <f>Y12-K12</f>
        <v>159000</v>
      </c>
      <c r="AC12" s="46">
        <f>Y12/K12</f>
        <v>1.5213114754098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263</v>
      </c>
      <c r="C6" s="189" t="s">
        <v>264</v>
      </c>
      <c r="D6" s="189"/>
      <c r="E6" s="189" t="s">
        <v>78</v>
      </c>
      <c r="F6" s="89" t="s">
        <v>265</v>
      </c>
      <c r="G6" s="89" t="s">
        <v>266</v>
      </c>
      <c r="H6" s="181">
        <v>0</v>
      </c>
      <c r="I6" s="84">
        <v>1500</v>
      </c>
      <c r="J6" s="80">
        <v>0</v>
      </c>
      <c r="K6" s="80">
        <v>0</v>
      </c>
      <c r="L6" s="80">
        <v>2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267</v>
      </c>
      <c r="C7" s="189" t="s">
        <v>264</v>
      </c>
      <c r="D7" s="189"/>
      <c r="E7" s="189" t="s">
        <v>78</v>
      </c>
      <c r="F7" s="89" t="s">
        <v>268</v>
      </c>
      <c r="G7" s="89" t="s">
        <v>266</v>
      </c>
      <c r="H7" s="181">
        <v>0</v>
      </c>
      <c r="I7" s="84">
        <v>1500</v>
      </c>
      <c r="J7" s="80">
        <v>0</v>
      </c>
      <c r="K7" s="80">
        <v>0</v>
      </c>
      <c r="L7" s="80">
        <v>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271</v>
      </c>
      <c r="C6" s="189" t="s">
        <v>272</v>
      </c>
      <c r="D6" s="189" t="s">
        <v>273</v>
      </c>
      <c r="E6" s="189" t="s">
        <v>73</v>
      </c>
      <c r="F6" s="89" t="s">
        <v>274</v>
      </c>
      <c r="G6" s="89" t="s">
        <v>266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0.59764163837373</v>
      </c>
      <c r="B7" s="189" t="s">
        <v>275</v>
      </c>
      <c r="C7" s="189" t="s">
        <v>272</v>
      </c>
      <c r="D7" s="189" t="s">
        <v>273</v>
      </c>
      <c r="E7" s="189" t="s">
        <v>73</v>
      </c>
      <c r="F7" s="89" t="s">
        <v>276</v>
      </c>
      <c r="G7" s="89" t="s">
        <v>266</v>
      </c>
      <c r="H7" s="181">
        <v>3080274</v>
      </c>
      <c r="I7" s="80">
        <v>2911</v>
      </c>
      <c r="J7" s="80">
        <v>0</v>
      </c>
      <c r="K7" s="80">
        <v>95754</v>
      </c>
      <c r="L7" s="93">
        <v>953</v>
      </c>
      <c r="M7" s="81">
        <f>IFERROR(L7/K7,"-")</f>
        <v>0.0099525868371034</v>
      </c>
      <c r="N7" s="80">
        <v>226</v>
      </c>
      <c r="O7" s="80">
        <v>234</v>
      </c>
      <c r="P7" s="81">
        <f>IFERROR(N7/(L7),"-")</f>
        <v>0.23714585519412</v>
      </c>
      <c r="Q7" s="82">
        <f>IFERROR(H7/SUM(L7:L7),"-")</f>
        <v>3232.1867785939</v>
      </c>
      <c r="R7" s="83">
        <v>98</v>
      </c>
      <c r="S7" s="81">
        <f>IF(L7=0,"-",R7/L7)</f>
        <v>0.10283315844701</v>
      </c>
      <c r="T7" s="186">
        <v>1840900</v>
      </c>
      <c r="U7" s="187">
        <f>IFERROR(T7/L7,"-")</f>
        <v>1931.6894018888</v>
      </c>
      <c r="V7" s="187">
        <f>IFERROR(T7/R7,"-")</f>
        <v>18784.693877551</v>
      </c>
      <c r="W7" s="181">
        <f>SUM(T7:T7)-SUM(H7:H7)</f>
        <v>-1239374</v>
      </c>
      <c r="X7" s="85">
        <f>SUM(T7:T7)/SUM(H7:H7)</f>
        <v>0.59764163837373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</v>
      </c>
      <c r="AJ7" s="101">
        <f>IF(L7=0,"",IF(AI7=0,"",(AI7/L7)))</f>
        <v>0.0010493179433368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0.0020986358866737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23</v>
      </c>
      <c r="BB7" s="113">
        <f>IF(L7=0,"",IF(BA7=0,"",(BA7/L7)))</f>
        <v>0.024134312696747</v>
      </c>
      <c r="BC7" s="112">
        <v>4</v>
      </c>
      <c r="BD7" s="114">
        <f>IFERROR(BC7/BA7,"-")</f>
        <v>0.17391304347826</v>
      </c>
      <c r="BE7" s="115">
        <v>94000</v>
      </c>
      <c r="BF7" s="116">
        <f>IFERROR(BE7/BA7,"-")</f>
        <v>4086.9565217391</v>
      </c>
      <c r="BG7" s="117">
        <v>1</v>
      </c>
      <c r="BH7" s="117"/>
      <c r="BI7" s="117">
        <v>3</v>
      </c>
      <c r="BJ7" s="119">
        <v>509</v>
      </c>
      <c r="BK7" s="120">
        <f>IF(L7=0,"",IF(BJ7=0,"",(BJ7/L7)))</f>
        <v>0.53410283315845</v>
      </c>
      <c r="BL7" s="121">
        <v>43</v>
      </c>
      <c r="BM7" s="122">
        <f>IFERROR(BL7/BJ7,"-")</f>
        <v>0.084479371316306</v>
      </c>
      <c r="BN7" s="123">
        <v>569000</v>
      </c>
      <c r="BO7" s="124">
        <f>IFERROR(BN7/BJ7,"-")</f>
        <v>1117.8781925344</v>
      </c>
      <c r="BP7" s="125">
        <v>21</v>
      </c>
      <c r="BQ7" s="125">
        <v>8</v>
      </c>
      <c r="BR7" s="125">
        <v>14</v>
      </c>
      <c r="BS7" s="126">
        <v>330</v>
      </c>
      <c r="BT7" s="127">
        <f>IF(L7=0,"",IF(BS7=0,"",(BS7/L7)))</f>
        <v>0.34627492130115</v>
      </c>
      <c r="BU7" s="128">
        <v>41</v>
      </c>
      <c r="BV7" s="129">
        <f>IFERROR(BU7/BS7,"-")</f>
        <v>0.12424242424242</v>
      </c>
      <c r="BW7" s="130">
        <v>1047900</v>
      </c>
      <c r="BX7" s="131">
        <f>IFERROR(BW7/BS7,"-")</f>
        <v>3175.4545454545</v>
      </c>
      <c r="BY7" s="132">
        <v>22</v>
      </c>
      <c r="BZ7" s="132">
        <v>4</v>
      </c>
      <c r="CA7" s="132">
        <v>15</v>
      </c>
      <c r="CB7" s="133">
        <v>88</v>
      </c>
      <c r="CC7" s="134">
        <f>IF(L7=0,"",IF(CB7=0,"",(CB7/L7)))</f>
        <v>0.092339979013641</v>
      </c>
      <c r="CD7" s="135">
        <v>10</v>
      </c>
      <c r="CE7" s="136">
        <f>IFERROR(CD7/CB7,"-")</f>
        <v>0.11363636363636</v>
      </c>
      <c r="CF7" s="137">
        <v>130000</v>
      </c>
      <c r="CG7" s="138">
        <f>IFERROR(CF7/CB7,"-")</f>
        <v>1477.2727272727</v>
      </c>
      <c r="CH7" s="139">
        <v>8</v>
      </c>
      <c r="CI7" s="139">
        <v>1</v>
      </c>
      <c r="CJ7" s="139">
        <v>1</v>
      </c>
      <c r="CK7" s="140">
        <v>98</v>
      </c>
      <c r="CL7" s="141">
        <v>1840900</v>
      </c>
      <c r="CM7" s="141">
        <v>340000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0.4136914910795</v>
      </c>
      <c r="B8" s="189" t="s">
        <v>277</v>
      </c>
      <c r="C8" s="189" t="s">
        <v>272</v>
      </c>
      <c r="D8" s="189" t="s">
        <v>273</v>
      </c>
      <c r="E8" s="189" t="s">
        <v>73</v>
      </c>
      <c r="F8" s="89" t="s">
        <v>278</v>
      </c>
      <c r="G8" s="89" t="s">
        <v>266</v>
      </c>
      <c r="H8" s="181">
        <v>1938401</v>
      </c>
      <c r="I8" s="80">
        <v>1573</v>
      </c>
      <c r="J8" s="80">
        <v>0</v>
      </c>
      <c r="K8" s="80">
        <v>39046</v>
      </c>
      <c r="L8" s="93">
        <v>707</v>
      </c>
      <c r="M8" s="81">
        <f>IFERROR(L8/K8,"-")</f>
        <v>0.018106848332736</v>
      </c>
      <c r="N8" s="80">
        <v>87</v>
      </c>
      <c r="O8" s="80">
        <v>231</v>
      </c>
      <c r="P8" s="81">
        <f>IFERROR(N8/(L8),"-")</f>
        <v>0.12305516265912</v>
      </c>
      <c r="Q8" s="82">
        <f>IFERROR(H8/SUM(L8:L8),"-")</f>
        <v>2741.7270155587</v>
      </c>
      <c r="R8" s="83">
        <v>62</v>
      </c>
      <c r="S8" s="81">
        <f>IF(L8=0,"-",R8/L8)</f>
        <v>0.087694483734088</v>
      </c>
      <c r="T8" s="186">
        <v>801900</v>
      </c>
      <c r="U8" s="187">
        <f>IFERROR(T8/L8,"-")</f>
        <v>1134.2291371994</v>
      </c>
      <c r="V8" s="187">
        <f>IFERROR(T8/R8,"-")</f>
        <v>12933.870967742</v>
      </c>
      <c r="W8" s="181">
        <f>SUM(T8:T8)-SUM(H8:H8)</f>
        <v>-1136501</v>
      </c>
      <c r="X8" s="85">
        <f>SUM(T8:T8)/SUM(H8:H8)</f>
        <v>0.4136914910795</v>
      </c>
      <c r="Y8" s="78"/>
      <c r="Z8" s="94">
        <v>47</v>
      </c>
      <c r="AA8" s="95">
        <f>IF(L8=0,"",IF(Z8=0,"",(Z8/L8)))</f>
        <v>0.066478076379066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115</v>
      </c>
      <c r="AJ8" s="101">
        <f>IF(L8=0,"",IF(AI8=0,"",(AI8/L8)))</f>
        <v>0.16265912305516</v>
      </c>
      <c r="AK8" s="100">
        <v>6</v>
      </c>
      <c r="AL8" s="102">
        <f>IFERROR(AK8/AI8,"-")</f>
        <v>0.052173913043478</v>
      </c>
      <c r="AM8" s="103">
        <v>19000</v>
      </c>
      <c r="AN8" s="104">
        <f>IFERROR(AM8/AI8,"-")</f>
        <v>165.21739130435</v>
      </c>
      <c r="AO8" s="105">
        <v>5</v>
      </c>
      <c r="AP8" s="105">
        <v>1</v>
      </c>
      <c r="AQ8" s="105"/>
      <c r="AR8" s="106">
        <v>95</v>
      </c>
      <c r="AS8" s="107">
        <f>IF(L8=0,"",IF(AR8=0,"",(AR8/L8)))</f>
        <v>0.13437057991513</v>
      </c>
      <c r="AT8" s="106">
        <v>7</v>
      </c>
      <c r="AU8" s="108">
        <f>IFERROR(AT8/AR8,"-")</f>
        <v>0.073684210526316</v>
      </c>
      <c r="AV8" s="109">
        <v>45000</v>
      </c>
      <c r="AW8" s="110">
        <f>IFERROR(AV8/AR8,"-")</f>
        <v>473.68421052632</v>
      </c>
      <c r="AX8" s="111">
        <v>4</v>
      </c>
      <c r="AY8" s="111">
        <v>2</v>
      </c>
      <c r="AZ8" s="111">
        <v>1</v>
      </c>
      <c r="BA8" s="112">
        <v>146</v>
      </c>
      <c r="BB8" s="113">
        <f>IF(L8=0,"",IF(BA8=0,"",(BA8/L8)))</f>
        <v>0.20650636492221</v>
      </c>
      <c r="BC8" s="112">
        <v>14</v>
      </c>
      <c r="BD8" s="114">
        <f>IFERROR(BC8/BA8,"-")</f>
        <v>0.095890410958904</v>
      </c>
      <c r="BE8" s="115">
        <v>91900</v>
      </c>
      <c r="BF8" s="116">
        <f>IFERROR(BE8/BA8,"-")</f>
        <v>629.45205479452</v>
      </c>
      <c r="BG8" s="117">
        <v>10</v>
      </c>
      <c r="BH8" s="117">
        <v>2</v>
      </c>
      <c r="BI8" s="117">
        <v>2</v>
      </c>
      <c r="BJ8" s="119">
        <v>203</v>
      </c>
      <c r="BK8" s="120">
        <f>IF(L8=0,"",IF(BJ8=0,"",(BJ8/L8)))</f>
        <v>0.28712871287129</v>
      </c>
      <c r="BL8" s="121">
        <v>18</v>
      </c>
      <c r="BM8" s="122">
        <f>IFERROR(BL8/BJ8,"-")</f>
        <v>0.088669950738916</v>
      </c>
      <c r="BN8" s="123">
        <v>229000</v>
      </c>
      <c r="BO8" s="124">
        <f>IFERROR(BN8/BJ8,"-")</f>
        <v>1128.078817734</v>
      </c>
      <c r="BP8" s="125">
        <v>10</v>
      </c>
      <c r="BQ8" s="125">
        <v>2</v>
      </c>
      <c r="BR8" s="125">
        <v>6</v>
      </c>
      <c r="BS8" s="126">
        <v>74</v>
      </c>
      <c r="BT8" s="127">
        <f>IF(L8=0,"",IF(BS8=0,"",(BS8/L8)))</f>
        <v>0.1046676096181</v>
      </c>
      <c r="BU8" s="128">
        <v>10</v>
      </c>
      <c r="BV8" s="129">
        <f>IFERROR(BU8/BS8,"-")</f>
        <v>0.13513513513514</v>
      </c>
      <c r="BW8" s="130">
        <v>94000</v>
      </c>
      <c r="BX8" s="131">
        <f>IFERROR(BW8/BS8,"-")</f>
        <v>1270.2702702703</v>
      </c>
      <c r="BY8" s="132">
        <v>3</v>
      </c>
      <c r="BZ8" s="132">
        <v>4</v>
      </c>
      <c r="CA8" s="132">
        <v>3</v>
      </c>
      <c r="CB8" s="133">
        <v>27</v>
      </c>
      <c r="CC8" s="134">
        <f>IF(L8=0,"",IF(CB8=0,"",(CB8/L8)))</f>
        <v>0.038189533239038</v>
      </c>
      <c r="CD8" s="135">
        <v>7</v>
      </c>
      <c r="CE8" s="136">
        <f>IFERROR(CD8/CB8,"-")</f>
        <v>0.25925925925926</v>
      </c>
      <c r="CF8" s="137">
        <v>323000</v>
      </c>
      <c r="CG8" s="138">
        <f>IFERROR(CF8/CB8,"-")</f>
        <v>11962.962962963</v>
      </c>
      <c r="CH8" s="139">
        <v>2</v>
      </c>
      <c r="CI8" s="139">
        <v>1</v>
      </c>
      <c r="CJ8" s="139">
        <v>4</v>
      </c>
      <c r="CK8" s="140">
        <v>62</v>
      </c>
      <c r="CL8" s="141">
        <v>801900</v>
      </c>
      <c r="CM8" s="141">
        <v>165000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279</v>
      </c>
      <c r="C9" s="189" t="s">
        <v>272</v>
      </c>
      <c r="D9" s="189" t="s">
        <v>273</v>
      </c>
      <c r="E9" s="189" t="s">
        <v>73</v>
      </c>
      <c r="F9" s="89" t="s">
        <v>280</v>
      </c>
      <c r="G9" s="89" t="s">
        <v>266</v>
      </c>
      <c r="H9" s="181">
        <v>0</v>
      </c>
      <c r="I9" s="80">
        <v>0</v>
      </c>
      <c r="J9" s="80">
        <v>0</v>
      </c>
      <c r="K9" s="80">
        <v>1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 t="str">
        <f>X10</f>
        <v>0</v>
      </c>
      <c r="B10" s="189" t="s">
        <v>281</v>
      </c>
      <c r="C10" s="189" t="s">
        <v>272</v>
      </c>
      <c r="D10" s="189" t="s">
        <v>273</v>
      </c>
      <c r="E10" s="189" t="s">
        <v>73</v>
      </c>
      <c r="F10" s="89" t="s">
        <v>282</v>
      </c>
      <c r="G10" s="89" t="s">
        <v>266</v>
      </c>
      <c r="H10" s="181">
        <v>0</v>
      </c>
      <c r="I10" s="80">
        <v>0</v>
      </c>
      <c r="J10" s="80">
        <v>0</v>
      </c>
      <c r="K10" s="80">
        <v>1</v>
      </c>
      <c r="L10" s="93">
        <v>0</v>
      </c>
      <c r="M10" s="81">
        <f>IFERROR(L10/K10,"-")</f>
        <v>0</v>
      </c>
      <c r="N10" s="80">
        <v>0</v>
      </c>
      <c r="O10" s="80">
        <v>0</v>
      </c>
      <c r="P10" s="81" t="str">
        <f>IFERROR(N10/(L10),"-")</f>
        <v>-</v>
      </c>
      <c r="Q10" s="82" t="str">
        <f>IFERROR(H10/SUM(L10:L10),"-")</f>
        <v>-</v>
      </c>
      <c r="R10" s="83">
        <v>0</v>
      </c>
      <c r="S10" s="81" t="str">
        <f>IF(L10=0,"-",R10/L10)</f>
        <v>-</v>
      </c>
      <c r="T10" s="186"/>
      <c r="U10" s="187" t="str">
        <f>IFERROR(T10/L10,"-")</f>
        <v>-</v>
      </c>
      <c r="V10" s="187" t="str">
        <f>IFERROR(T10/R10,"-")</f>
        <v>-</v>
      </c>
      <c r="W10" s="181">
        <f>SUM(T10:T10)-SUM(H10:H10)</f>
        <v>0</v>
      </c>
      <c r="X10" s="85" t="str">
        <f>SUM(T10:T10)/SUM(H10:H10)</f>
        <v>0</v>
      </c>
      <c r="Y10" s="78"/>
      <c r="Z10" s="94"/>
      <c r="AA10" s="95" t="str">
        <f>IF(L10=0,"",IF(Z10=0,"",(Z10/L10)))</f>
        <v/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 t="str">
        <f>IF(L10=0,"",IF(AI10=0,"",(AI10/L10)))</f>
        <v/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 t="str">
        <f>IF(L10=0,"",IF(AR10=0,"",(AR10/L10)))</f>
        <v/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/>
      <c r="BB10" s="113" t="str">
        <f>IF(L10=0,"",IF(BA10=0,"",(BA10/L10)))</f>
        <v/>
      </c>
      <c r="BC10" s="112"/>
      <c r="BD10" s="114" t="str">
        <f>IFERROR(BC10/BA10,"-")</f>
        <v>-</v>
      </c>
      <c r="BE10" s="115"/>
      <c r="BF10" s="116" t="str">
        <f>IFERROR(BE10/BA10,"-")</f>
        <v>-</v>
      </c>
      <c r="BG10" s="117"/>
      <c r="BH10" s="117"/>
      <c r="BI10" s="117"/>
      <c r="BJ10" s="119"/>
      <c r="BK10" s="120" t="str">
        <f>IF(L10=0,"",IF(BJ10=0,"",(BJ10/L10)))</f>
        <v/>
      </c>
      <c r="BL10" s="121"/>
      <c r="BM10" s="122" t="str">
        <f>IFERROR(BL10/BJ10,"-")</f>
        <v>-</v>
      </c>
      <c r="BN10" s="123"/>
      <c r="BO10" s="124" t="str">
        <f>IFERROR(BN10/BJ10,"-")</f>
        <v>-</v>
      </c>
      <c r="BP10" s="125"/>
      <c r="BQ10" s="125"/>
      <c r="BR10" s="125"/>
      <c r="BS10" s="126"/>
      <c r="BT10" s="127" t="str">
        <f>IF(L10=0,"",IF(BS10=0,"",(BS10/L10)))</f>
        <v/>
      </c>
      <c r="BU10" s="128"/>
      <c r="BV10" s="129" t="str">
        <f>IFERROR(BU10/BS10,"-")</f>
        <v>-</v>
      </c>
      <c r="BW10" s="130"/>
      <c r="BX10" s="131" t="str">
        <f>IFERROR(BW10/BS10,"-")</f>
        <v>-</v>
      </c>
      <c r="BY10" s="132"/>
      <c r="BZ10" s="132"/>
      <c r="CA10" s="132"/>
      <c r="CB10" s="133"/>
      <c r="CC10" s="134" t="str">
        <f>IF(L10=0,"",IF(CB10=0,"",(CB10/L10)))</f>
        <v/>
      </c>
      <c r="CD10" s="135"/>
      <c r="CE10" s="136" t="str">
        <f>IFERROR(CD10/CB10,"-")</f>
        <v>-</v>
      </c>
      <c r="CF10" s="137"/>
      <c r="CG10" s="138" t="str">
        <f>IFERROR(CF10/CB10,"-")</f>
        <v>-</v>
      </c>
      <c r="CH10" s="139"/>
      <c r="CI10" s="139"/>
      <c r="CJ10" s="139"/>
      <c r="CK10" s="140">
        <v>0</v>
      </c>
      <c r="CL10" s="141"/>
      <c r="CM10" s="141"/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0.39897124425443</v>
      </c>
      <c r="B11" s="189" t="s">
        <v>283</v>
      </c>
      <c r="C11" s="189" t="s">
        <v>272</v>
      </c>
      <c r="D11" s="189" t="s">
        <v>273</v>
      </c>
      <c r="E11" s="189" t="s">
        <v>73</v>
      </c>
      <c r="F11" s="89" t="s">
        <v>284</v>
      </c>
      <c r="G11" s="89" t="s">
        <v>266</v>
      </c>
      <c r="H11" s="181">
        <v>959217</v>
      </c>
      <c r="I11" s="80">
        <v>889</v>
      </c>
      <c r="J11" s="80">
        <v>0</v>
      </c>
      <c r="K11" s="80">
        <v>6464</v>
      </c>
      <c r="L11" s="93">
        <v>370</v>
      </c>
      <c r="M11" s="81">
        <f>IFERROR(L11/K11,"-")</f>
        <v>0.057240099009901</v>
      </c>
      <c r="N11" s="80">
        <v>63</v>
      </c>
      <c r="O11" s="80">
        <v>90</v>
      </c>
      <c r="P11" s="81">
        <f>IFERROR(N11/(L11),"-")</f>
        <v>0.17027027027027</v>
      </c>
      <c r="Q11" s="82">
        <f>IFERROR(H11/SUM(L11:L11),"-")</f>
        <v>2592.4783783784</v>
      </c>
      <c r="R11" s="83">
        <v>29</v>
      </c>
      <c r="S11" s="81">
        <f>IF(L11=0,"-",R11/L11)</f>
        <v>0.078378378378378</v>
      </c>
      <c r="T11" s="186">
        <v>382700</v>
      </c>
      <c r="U11" s="187">
        <f>IFERROR(T11/L11,"-")</f>
        <v>1034.3243243243</v>
      </c>
      <c r="V11" s="187">
        <f>IFERROR(T11/R11,"-")</f>
        <v>13196.551724138</v>
      </c>
      <c r="W11" s="181">
        <f>SUM(T11:T11)-SUM(H11:H11)</f>
        <v>-576517</v>
      </c>
      <c r="X11" s="85">
        <f>SUM(T11:T11)/SUM(H11:H11)</f>
        <v>0.39897124425443</v>
      </c>
      <c r="Y11" s="78"/>
      <c r="Z11" s="94">
        <v>2</v>
      </c>
      <c r="AA11" s="95">
        <f>IF(L11=0,"",IF(Z11=0,"",(Z11/L11)))</f>
        <v>0.0054054054054054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15</v>
      </c>
      <c r="AJ11" s="101">
        <f>IF(L11=0,"",IF(AI11=0,"",(AI11/L11)))</f>
        <v>0.040540540540541</v>
      </c>
      <c r="AK11" s="100">
        <v>1</v>
      </c>
      <c r="AL11" s="102">
        <f>IFERROR(AK11/AI11,"-")</f>
        <v>0.066666666666667</v>
      </c>
      <c r="AM11" s="103">
        <v>3000</v>
      </c>
      <c r="AN11" s="104">
        <f>IFERROR(AM11/AI11,"-")</f>
        <v>200</v>
      </c>
      <c r="AO11" s="105">
        <v>1</v>
      </c>
      <c r="AP11" s="105"/>
      <c r="AQ11" s="105"/>
      <c r="AR11" s="106">
        <v>4</v>
      </c>
      <c r="AS11" s="107">
        <f>IF(L11=0,"",IF(AR11=0,"",(AR11/L11)))</f>
        <v>0.010810810810811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58</v>
      </c>
      <c r="BB11" s="113">
        <f>IF(L11=0,"",IF(BA11=0,"",(BA11/L11)))</f>
        <v>0.15675675675676</v>
      </c>
      <c r="BC11" s="112">
        <v>4</v>
      </c>
      <c r="BD11" s="114">
        <f>IFERROR(BC11/BA11,"-")</f>
        <v>0.068965517241379</v>
      </c>
      <c r="BE11" s="115">
        <v>139800</v>
      </c>
      <c r="BF11" s="116">
        <f>IFERROR(BE11/BA11,"-")</f>
        <v>2410.3448275862</v>
      </c>
      <c r="BG11" s="117">
        <v>1</v>
      </c>
      <c r="BH11" s="117">
        <v>2</v>
      </c>
      <c r="BI11" s="117">
        <v>1</v>
      </c>
      <c r="BJ11" s="119">
        <v>128</v>
      </c>
      <c r="BK11" s="120">
        <f>IF(L11=0,"",IF(BJ11=0,"",(BJ11/L11)))</f>
        <v>0.34594594594595</v>
      </c>
      <c r="BL11" s="121">
        <v>9</v>
      </c>
      <c r="BM11" s="122">
        <f>IFERROR(BL11/BJ11,"-")</f>
        <v>0.0703125</v>
      </c>
      <c r="BN11" s="123">
        <v>57900</v>
      </c>
      <c r="BO11" s="124">
        <f>IFERROR(BN11/BJ11,"-")</f>
        <v>452.34375</v>
      </c>
      <c r="BP11" s="125">
        <v>5</v>
      </c>
      <c r="BQ11" s="125">
        <v>1</v>
      </c>
      <c r="BR11" s="125">
        <v>3</v>
      </c>
      <c r="BS11" s="126">
        <v>130</v>
      </c>
      <c r="BT11" s="127">
        <f>IF(L11=0,"",IF(BS11=0,"",(BS11/L11)))</f>
        <v>0.35135135135135</v>
      </c>
      <c r="BU11" s="128">
        <v>10</v>
      </c>
      <c r="BV11" s="129">
        <f>IFERROR(BU11/BS11,"-")</f>
        <v>0.076923076923077</v>
      </c>
      <c r="BW11" s="130">
        <v>121000</v>
      </c>
      <c r="BX11" s="131">
        <f>IFERROR(BW11/BS11,"-")</f>
        <v>930.76923076923</v>
      </c>
      <c r="BY11" s="132">
        <v>5</v>
      </c>
      <c r="BZ11" s="132">
        <v>2</v>
      </c>
      <c r="CA11" s="132">
        <v>3</v>
      </c>
      <c r="CB11" s="133">
        <v>33</v>
      </c>
      <c r="CC11" s="134">
        <f>IF(L11=0,"",IF(CB11=0,"",(CB11/L11)))</f>
        <v>0.089189189189189</v>
      </c>
      <c r="CD11" s="135">
        <v>5</v>
      </c>
      <c r="CE11" s="136">
        <f>IFERROR(CD11/CB11,"-")</f>
        <v>0.15151515151515</v>
      </c>
      <c r="CF11" s="137">
        <v>61000</v>
      </c>
      <c r="CG11" s="138">
        <f>IFERROR(CF11/CB11,"-")</f>
        <v>1848.4848484848</v>
      </c>
      <c r="CH11" s="139"/>
      <c r="CI11" s="139">
        <v>3</v>
      </c>
      <c r="CJ11" s="139">
        <v>2</v>
      </c>
      <c r="CK11" s="140">
        <v>29</v>
      </c>
      <c r="CL11" s="141">
        <v>382700</v>
      </c>
      <c r="CM11" s="141">
        <v>124800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1.7470959840537</v>
      </c>
      <c r="B12" s="189" t="s">
        <v>285</v>
      </c>
      <c r="C12" s="189" t="s">
        <v>272</v>
      </c>
      <c r="D12" s="189" t="s">
        <v>273</v>
      </c>
      <c r="E12" s="189" t="s">
        <v>73</v>
      </c>
      <c r="F12" s="89" t="s">
        <v>286</v>
      </c>
      <c r="G12" s="89" t="s">
        <v>266</v>
      </c>
      <c r="H12" s="181">
        <v>800185</v>
      </c>
      <c r="I12" s="80">
        <v>953</v>
      </c>
      <c r="J12" s="80">
        <v>0</v>
      </c>
      <c r="K12" s="80">
        <v>39175</v>
      </c>
      <c r="L12" s="93">
        <v>269</v>
      </c>
      <c r="M12" s="81">
        <f>IFERROR(L12/K12,"-")</f>
        <v>0.0068666241225271</v>
      </c>
      <c r="N12" s="80">
        <v>64</v>
      </c>
      <c r="O12" s="80">
        <v>53</v>
      </c>
      <c r="P12" s="81">
        <f>IFERROR(N12/(L12),"-")</f>
        <v>0.23791821561338</v>
      </c>
      <c r="Q12" s="82">
        <f>IFERROR(H12/SUM(L12:L12),"-")</f>
        <v>2974.6654275093</v>
      </c>
      <c r="R12" s="83">
        <v>33</v>
      </c>
      <c r="S12" s="81">
        <f>IF(L12=0,"-",R12/L12)</f>
        <v>0.12267657992565</v>
      </c>
      <c r="T12" s="186">
        <v>1398000</v>
      </c>
      <c r="U12" s="187">
        <f>IFERROR(T12/L12,"-")</f>
        <v>5197.0260223048</v>
      </c>
      <c r="V12" s="187">
        <f>IFERROR(T12/R12,"-")</f>
        <v>42363.636363636</v>
      </c>
      <c r="W12" s="181">
        <f>SUM(T12:T12)-SUM(H12:H12)</f>
        <v>597815</v>
      </c>
      <c r="X12" s="85">
        <f>SUM(T12:T12)/SUM(H12:H12)</f>
        <v>1.7470959840537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>
        <v>1</v>
      </c>
      <c r="AS12" s="107">
        <f>IF(L12=0,"",IF(AR12=0,"",(AR12/L12)))</f>
        <v>0.0037174721189591</v>
      </c>
      <c r="AT12" s="106"/>
      <c r="AU12" s="108">
        <f>IFERROR(AT12/AR12,"-")</f>
        <v>0</v>
      </c>
      <c r="AV12" s="109"/>
      <c r="AW12" s="110">
        <f>IFERROR(AV12/AR12,"-")</f>
        <v>0</v>
      </c>
      <c r="AX12" s="111"/>
      <c r="AY12" s="111"/>
      <c r="AZ12" s="111"/>
      <c r="BA12" s="112">
        <v>13</v>
      </c>
      <c r="BB12" s="113">
        <f>IF(L12=0,"",IF(BA12=0,"",(BA12/L12)))</f>
        <v>0.048327137546468</v>
      </c>
      <c r="BC12" s="112"/>
      <c r="BD12" s="114">
        <f>IFERROR(BC12/BA12,"-")</f>
        <v>0</v>
      </c>
      <c r="BE12" s="115"/>
      <c r="BF12" s="116">
        <f>IFERROR(BE12/BA12,"-")</f>
        <v>0</v>
      </c>
      <c r="BG12" s="117"/>
      <c r="BH12" s="117"/>
      <c r="BI12" s="117"/>
      <c r="BJ12" s="119">
        <v>146</v>
      </c>
      <c r="BK12" s="120">
        <f>IF(L12=0,"",IF(BJ12=0,"",(BJ12/L12)))</f>
        <v>0.54275092936803</v>
      </c>
      <c r="BL12" s="121">
        <v>17</v>
      </c>
      <c r="BM12" s="122">
        <f>IFERROR(BL12/BJ12,"-")</f>
        <v>0.11643835616438</v>
      </c>
      <c r="BN12" s="123">
        <v>583000</v>
      </c>
      <c r="BO12" s="124">
        <f>IFERROR(BN12/BJ12,"-")</f>
        <v>3993.1506849315</v>
      </c>
      <c r="BP12" s="125">
        <v>7</v>
      </c>
      <c r="BQ12" s="125">
        <v>4</v>
      </c>
      <c r="BR12" s="125">
        <v>6</v>
      </c>
      <c r="BS12" s="126">
        <v>87</v>
      </c>
      <c r="BT12" s="127">
        <f>IF(L12=0,"",IF(BS12=0,"",(BS12/L12)))</f>
        <v>0.32342007434944</v>
      </c>
      <c r="BU12" s="128">
        <v>14</v>
      </c>
      <c r="BV12" s="129">
        <f>IFERROR(BU12/BS12,"-")</f>
        <v>0.16091954022989</v>
      </c>
      <c r="BW12" s="130">
        <v>572000</v>
      </c>
      <c r="BX12" s="131">
        <f>IFERROR(BW12/BS12,"-")</f>
        <v>6574.7126436782</v>
      </c>
      <c r="BY12" s="132">
        <v>6</v>
      </c>
      <c r="BZ12" s="132">
        <v>2</v>
      </c>
      <c r="CA12" s="132">
        <v>6</v>
      </c>
      <c r="CB12" s="133">
        <v>22</v>
      </c>
      <c r="CC12" s="134">
        <f>IF(L12=0,"",IF(CB12=0,"",(CB12/L12)))</f>
        <v>0.0817843866171</v>
      </c>
      <c r="CD12" s="135">
        <v>2</v>
      </c>
      <c r="CE12" s="136">
        <f>IFERROR(CD12/CB12,"-")</f>
        <v>0.090909090909091</v>
      </c>
      <c r="CF12" s="137">
        <v>243000</v>
      </c>
      <c r="CG12" s="138">
        <f>IFERROR(CF12/CB12,"-")</f>
        <v>11045.454545455</v>
      </c>
      <c r="CH12" s="139">
        <v>1</v>
      </c>
      <c r="CI12" s="139"/>
      <c r="CJ12" s="139">
        <v>1</v>
      </c>
      <c r="CK12" s="140">
        <v>33</v>
      </c>
      <c r="CL12" s="141">
        <v>1398000</v>
      </c>
      <c r="CM12" s="141">
        <v>238000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287</v>
      </c>
      <c r="G15" s="40"/>
      <c r="H15" s="184"/>
      <c r="I15" s="41">
        <f>SUM(I6:I14)</f>
        <v>6326</v>
      </c>
      <c r="J15" s="41">
        <f>SUM(J6:J14)</f>
        <v>0</v>
      </c>
      <c r="K15" s="41">
        <f>SUM(K6:K14)</f>
        <v>180441</v>
      </c>
      <c r="L15" s="41">
        <f>SUM(L6:L14)</f>
        <v>2299</v>
      </c>
      <c r="M15" s="42">
        <f>IFERROR(L15/K15,"-")</f>
        <v>0.012741006755671</v>
      </c>
      <c r="N15" s="77">
        <f>SUM(N6:N14)</f>
        <v>440</v>
      </c>
      <c r="O15" s="77">
        <f>SUM(O6:O14)</f>
        <v>608</v>
      </c>
      <c r="P15" s="42">
        <f>IFERROR(N15/L15,"-")</f>
        <v>0.19138755980861</v>
      </c>
      <c r="Q15" s="43">
        <f>IFERROR(H15/L15,"-")</f>
        <v>0</v>
      </c>
      <c r="R15" s="44">
        <f>SUM(R6:R14)</f>
        <v>222</v>
      </c>
      <c r="S15" s="42">
        <f>IFERROR(R15/L15,"-")</f>
        <v>0.096563723357982</v>
      </c>
      <c r="T15" s="184">
        <f>SUM(T6:T14)</f>
        <v>4423500</v>
      </c>
      <c r="U15" s="184">
        <f>IFERROR(T15/L15,"-")</f>
        <v>1924.0974336668</v>
      </c>
      <c r="V15" s="184">
        <f>IFERROR(T15/R15,"-")</f>
        <v>19925.675675676</v>
      </c>
      <c r="W15" s="184">
        <f>T15-H15</f>
        <v>4423500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